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rthen\Desktop\Coordination\1 - TDM Developmnet\1 - WF\2 - Sandbox\v8.3.2\WF TDM v8.3.2 - 2021-07-26\1_Inputs\0_GlobalData\0_SpeedCap\"/>
    </mc:Choice>
  </mc:AlternateContent>
  <xr:revisionPtr revIDLastSave="0" documentId="13_ncr:1_{99B4017C-7381-4CDE-8883-14A47BDE897C}" xr6:coauthVersionLast="47" xr6:coauthVersionMax="47" xr10:uidLastSave="{00000000-0000-0000-0000-000000000000}"/>
  <bookViews>
    <workbookView xWindow="495" yWindow="435" windowWidth="26070" windowHeight="15015" activeTab="2" xr2:uid="{00000000-000D-0000-FFFF-FFFF00000000}"/>
  </bookViews>
  <sheets>
    <sheet name="Export_CAV" sheetId="2" r:id="rId1"/>
    <sheet name="CAVCapMultiplier" sheetId="3" r:id="rId2"/>
    <sheet name="checkModelLookup" sheetId="4" r:id="rId3"/>
  </sheets>
  <externalReferences>
    <externalReference r:id="rId4"/>
  </externalReferences>
  <definedNames>
    <definedName name="ArtExpFactors">'[1]TDM_Cap1hr1ln V8.3'!$B$55:$E$64</definedName>
    <definedName name="ATypeCap">'[1]TDM_Cap1hr1ln V8.3'!$B$77:$G$78</definedName>
    <definedName name="FwyCapFactors">'[1]TDM_Cap1hr1ln V8.3'!$B$85:$D$97</definedName>
    <definedName name="FwyFleLookup">'[1]TDM_Cap1hr1ln V8.3'!$F$85:$G$92</definedName>
  </definedNames>
  <calcPr calcId="191029"/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5" i="4"/>
  <c r="G6" i="4"/>
  <c r="G13" i="4"/>
  <c r="G14" i="4"/>
  <c r="G21" i="4"/>
  <c r="G22" i="4"/>
  <c r="G29" i="4"/>
  <c r="G30" i="4"/>
  <c r="G37" i="4"/>
  <c r="G38" i="4"/>
  <c r="G45" i="4"/>
  <c r="G46" i="4"/>
  <c r="G53" i="4"/>
  <c r="G54" i="4"/>
  <c r="G61" i="4"/>
  <c r="G62" i="4"/>
  <c r="G69" i="4"/>
  <c r="G70" i="4"/>
  <c r="G78" i="4"/>
  <c r="G85" i="4"/>
  <c r="G86" i="4"/>
  <c r="G93" i="4"/>
  <c r="G94" i="4"/>
  <c r="G101" i="4"/>
  <c r="G102" i="4"/>
  <c r="D22" i="4"/>
  <c r="D23" i="4"/>
  <c r="D30" i="4"/>
  <c r="D31" i="4"/>
  <c r="D38" i="4"/>
  <c r="D39" i="4"/>
  <c r="D78" i="4"/>
  <c r="D79" i="4"/>
  <c r="D86" i="4"/>
  <c r="D87" i="4"/>
  <c r="D94" i="4"/>
  <c r="D95" i="4"/>
  <c r="D102" i="4"/>
  <c r="D103" i="4"/>
  <c r="B21" i="4"/>
  <c r="C21" i="4" s="1"/>
  <c r="D21" i="4" s="1"/>
  <c r="B22" i="4"/>
  <c r="C22" i="4" s="1"/>
  <c r="B23" i="4"/>
  <c r="C23" i="4" s="1"/>
  <c r="B24" i="4"/>
  <c r="C24" i="4" s="1"/>
  <c r="B25" i="4"/>
  <c r="C25" i="4" s="1"/>
  <c r="B26" i="4"/>
  <c r="C26" i="4" s="1"/>
  <c r="D26" i="4" s="1"/>
  <c r="B27" i="4"/>
  <c r="C27" i="4" s="1"/>
  <c r="D27" i="4" s="1"/>
  <c r="B28" i="4"/>
  <c r="C28" i="4" s="1"/>
  <c r="D28" i="4" s="1"/>
  <c r="B29" i="4"/>
  <c r="C29" i="4" s="1"/>
  <c r="D29" i="4" s="1"/>
  <c r="B30" i="4"/>
  <c r="C30" i="4" s="1"/>
  <c r="B31" i="4"/>
  <c r="C31" i="4" s="1"/>
  <c r="B32" i="4"/>
  <c r="C32" i="4" s="1"/>
  <c r="B33" i="4"/>
  <c r="C33" i="4" s="1"/>
  <c r="B34" i="4"/>
  <c r="C34" i="4" s="1"/>
  <c r="D34" i="4" s="1"/>
  <c r="B35" i="4"/>
  <c r="C35" i="4" s="1"/>
  <c r="D35" i="4" s="1"/>
  <c r="B36" i="4"/>
  <c r="C36" i="4" s="1"/>
  <c r="D36" i="4" s="1"/>
  <c r="B37" i="4"/>
  <c r="C37" i="4" s="1"/>
  <c r="D37" i="4" s="1"/>
  <c r="B38" i="4"/>
  <c r="C38" i="4" s="1"/>
  <c r="B39" i="4"/>
  <c r="C39" i="4" s="1"/>
  <c r="B40" i="4"/>
  <c r="G40" i="4" s="1"/>
  <c r="C40" i="4"/>
  <c r="B41" i="4"/>
  <c r="C41" i="4" s="1"/>
  <c r="B42" i="4"/>
  <c r="C42" i="4" s="1"/>
  <c r="D42" i="4" s="1"/>
  <c r="B43" i="4"/>
  <c r="C43" i="4" s="1"/>
  <c r="D43" i="4" s="1"/>
  <c r="B44" i="4"/>
  <c r="C44" i="4" s="1"/>
  <c r="B45" i="4"/>
  <c r="C45" i="4" s="1"/>
  <c r="D45" i="4" s="1"/>
  <c r="B46" i="4"/>
  <c r="C46" i="4" s="1"/>
  <c r="D46" i="4" s="1"/>
  <c r="B47" i="4"/>
  <c r="C47" i="4" s="1"/>
  <c r="B48" i="4"/>
  <c r="C48" i="4" s="1"/>
  <c r="B49" i="4"/>
  <c r="C49" i="4" s="1"/>
  <c r="B50" i="4"/>
  <c r="C50" i="4" s="1"/>
  <c r="D50" i="4" s="1"/>
  <c r="B51" i="4"/>
  <c r="C51" i="4" s="1"/>
  <c r="D51" i="4" s="1"/>
  <c r="B52" i="4"/>
  <c r="C52" i="4" s="1"/>
  <c r="D52" i="4" s="1"/>
  <c r="B53" i="4"/>
  <c r="C53" i="4" s="1"/>
  <c r="D53" i="4" s="1"/>
  <c r="B54" i="4"/>
  <c r="C54" i="4" s="1"/>
  <c r="D54" i="4" s="1"/>
  <c r="B55" i="4"/>
  <c r="C55" i="4" s="1"/>
  <c r="B56" i="4"/>
  <c r="C56" i="4" s="1"/>
  <c r="B57" i="4"/>
  <c r="C57" i="4" s="1"/>
  <c r="B58" i="4"/>
  <c r="C58" i="4" s="1"/>
  <c r="D58" i="4" s="1"/>
  <c r="B59" i="4"/>
  <c r="C59" i="4" s="1"/>
  <c r="D59" i="4" s="1"/>
  <c r="B60" i="4"/>
  <c r="C60" i="4" s="1"/>
  <c r="D60" i="4" s="1"/>
  <c r="B61" i="4"/>
  <c r="C61" i="4" s="1"/>
  <c r="D61" i="4" s="1"/>
  <c r="B62" i="4"/>
  <c r="C62" i="4" s="1"/>
  <c r="D62" i="4" s="1"/>
  <c r="B63" i="4"/>
  <c r="C63" i="4" s="1"/>
  <c r="B64" i="4"/>
  <c r="C64" i="4" s="1"/>
  <c r="B65" i="4"/>
  <c r="C65" i="4" s="1"/>
  <c r="B66" i="4"/>
  <c r="C66" i="4" s="1"/>
  <c r="D66" i="4" s="1"/>
  <c r="B67" i="4"/>
  <c r="C67" i="4" s="1"/>
  <c r="D67" i="4" s="1"/>
  <c r="B68" i="4"/>
  <c r="C68" i="4" s="1"/>
  <c r="D68" i="4" s="1"/>
  <c r="B69" i="4"/>
  <c r="C69" i="4" s="1"/>
  <c r="D69" i="4" s="1"/>
  <c r="B70" i="4"/>
  <c r="C70" i="4" s="1"/>
  <c r="D70" i="4" s="1"/>
  <c r="B71" i="4"/>
  <c r="C71" i="4" s="1"/>
  <c r="B72" i="4"/>
  <c r="G72" i="4" s="1"/>
  <c r="C72" i="4"/>
  <c r="B73" i="4"/>
  <c r="C73" i="4" s="1"/>
  <c r="B74" i="4"/>
  <c r="C74" i="4" s="1"/>
  <c r="D74" i="4" s="1"/>
  <c r="B75" i="4"/>
  <c r="C75" i="4" s="1"/>
  <c r="D75" i="4" s="1"/>
  <c r="B76" i="4"/>
  <c r="G76" i="4" s="1"/>
  <c r="C76" i="4"/>
  <c r="D76" i="4" s="1"/>
  <c r="B77" i="4"/>
  <c r="C77" i="4" s="1"/>
  <c r="D77" i="4" s="1"/>
  <c r="B78" i="4"/>
  <c r="C78" i="4" s="1"/>
  <c r="B79" i="4"/>
  <c r="C79" i="4" s="1"/>
  <c r="B80" i="4"/>
  <c r="C80" i="4" s="1"/>
  <c r="B81" i="4"/>
  <c r="C81" i="4" s="1"/>
  <c r="B82" i="4"/>
  <c r="C82" i="4" s="1"/>
  <c r="D82" i="4" s="1"/>
  <c r="B83" i="4"/>
  <c r="C83" i="4" s="1"/>
  <c r="D83" i="4" s="1"/>
  <c r="B84" i="4"/>
  <c r="C84" i="4" s="1"/>
  <c r="D84" i="4" s="1"/>
  <c r="B85" i="4"/>
  <c r="C85" i="4" s="1"/>
  <c r="D85" i="4" s="1"/>
  <c r="B86" i="4"/>
  <c r="C86" i="4" s="1"/>
  <c r="B87" i="4"/>
  <c r="C87" i="4" s="1"/>
  <c r="B88" i="4"/>
  <c r="C88" i="4" s="1"/>
  <c r="B89" i="4"/>
  <c r="C89" i="4" s="1"/>
  <c r="B90" i="4"/>
  <c r="C90" i="4" s="1"/>
  <c r="D90" i="4" s="1"/>
  <c r="B91" i="4"/>
  <c r="C91" i="4" s="1"/>
  <c r="D91" i="4" s="1"/>
  <c r="B92" i="4"/>
  <c r="C92" i="4" s="1"/>
  <c r="B93" i="4"/>
  <c r="C93" i="4" s="1"/>
  <c r="D93" i="4" s="1"/>
  <c r="B94" i="4"/>
  <c r="C94" i="4" s="1"/>
  <c r="B95" i="4"/>
  <c r="C95" i="4" s="1"/>
  <c r="B96" i="4"/>
  <c r="C96" i="4" s="1"/>
  <c r="B97" i="4"/>
  <c r="C97" i="4" s="1"/>
  <c r="B98" i="4"/>
  <c r="C98" i="4" s="1"/>
  <c r="D98" i="4" s="1"/>
  <c r="B99" i="4"/>
  <c r="C99" i="4" s="1"/>
  <c r="D99" i="4" s="1"/>
  <c r="B100" i="4"/>
  <c r="C100" i="4" s="1"/>
  <c r="D100" i="4" s="1"/>
  <c r="B101" i="4"/>
  <c r="C101" i="4" s="1"/>
  <c r="D101" i="4" s="1"/>
  <c r="B102" i="4"/>
  <c r="C102" i="4" s="1"/>
  <c r="B103" i="4"/>
  <c r="C103" i="4" s="1"/>
  <c r="B104" i="4"/>
  <c r="G104" i="4" s="1"/>
  <c r="C104" i="4"/>
  <c r="B105" i="4"/>
  <c r="C105" i="4" s="1"/>
  <c r="B6" i="4"/>
  <c r="C6" i="4" s="1"/>
  <c r="B7" i="4"/>
  <c r="C7" i="4" s="1"/>
  <c r="B8" i="4"/>
  <c r="C8" i="4" s="1"/>
  <c r="B9" i="4"/>
  <c r="C9" i="4" s="1"/>
  <c r="B10" i="4"/>
  <c r="C10" i="4" s="1"/>
  <c r="D10" i="4" s="1"/>
  <c r="B11" i="4"/>
  <c r="C11" i="4" s="1"/>
  <c r="D11" i="4" s="1"/>
  <c r="B12" i="4"/>
  <c r="C12" i="4" s="1"/>
  <c r="D12" i="4" s="1"/>
  <c r="B13" i="4"/>
  <c r="C13" i="4" s="1"/>
  <c r="D13" i="4" s="1"/>
  <c r="B14" i="4"/>
  <c r="C14" i="4" s="1"/>
  <c r="D14" i="4" s="1"/>
  <c r="B15" i="4"/>
  <c r="C15" i="4" s="1"/>
  <c r="B16" i="4"/>
  <c r="C16" i="4" s="1"/>
  <c r="B17" i="4"/>
  <c r="C17" i="4" s="1"/>
  <c r="B18" i="4"/>
  <c r="C18" i="4" s="1"/>
  <c r="D18" i="4" s="1"/>
  <c r="B19" i="4"/>
  <c r="C19" i="4" s="1"/>
  <c r="D19" i="4" s="1"/>
  <c r="B20" i="4"/>
  <c r="C20" i="4" s="1"/>
  <c r="D20" i="4" s="1"/>
  <c r="B5" i="4"/>
  <c r="C5" i="4" s="1"/>
  <c r="D5" i="4" s="1"/>
  <c r="BE12" i="3"/>
  <c r="Y12" i="3"/>
  <c r="BE11" i="3"/>
  <c r="Y11" i="3"/>
  <c r="BE10" i="3"/>
  <c r="AC10" i="3"/>
  <c r="N7" i="3" s="1"/>
  <c r="Y10" i="3"/>
  <c r="V10" i="3"/>
  <c r="V10" i="2" s="1"/>
  <c r="R10" i="3"/>
  <c r="Q10" i="3" s="1"/>
  <c r="Q10" i="2" s="1"/>
  <c r="N10" i="3"/>
  <c r="K10" i="3" s="1"/>
  <c r="K10" i="2" s="1"/>
  <c r="J10" i="3"/>
  <c r="I10" i="3" s="1"/>
  <c r="I10" i="2" s="1"/>
  <c r="F10" i="3"/>
  <c r="B10" i="3"/>
  <c r="BE9" i="3"/>
  <c r="Y9" i="3"/>
  <c r="V9" i="3"/>
  <c r="V9" i="2" s="1"/>
  <c r="R9" i="3"/>
  <c r="P9" i="3" s="1"/>
  <c r="P9" i="2" s="1"/>
  <c r="N9" i="3"/>
  <c r="J9" i="3"/>
  <c r="F9" i="3"/>
  <c r="B9" i="3"/>
  <c r="BE8" i="3"/>
  <c r="Y8" i="3"/>
  <c r="V8" i="3"/>
  <c r="R8" i="3"/>
  <c r="N8" i="3"/>
  <c r="J8" i="3"/>
  <c r="I8" i="3" s="1"/>
  <c r="I8" i="2" s="1"/>
  <c r="F8" i="3"/>
  <c r="B8" i="3"/>
  <c r="B8" i="2" s="1"/>
  <c r="BE7" i="3"/>
  <c r="AC7" i="3"/>
  <c r="B7" i="3" s="1"/>
  <c r="B7" i="2" s="1"/>
  <c r="Y7" i="3"/>
  <c r="V7" i="3"/>
  <c r="R7" i="3"/>
  <c r="J7" i="3"/>
  <c r="J7" i="2" s="1"/>
  <c r="F7" i="3"/>
  <c r="BE35" i="3"/>
  <c r="Y35" i="3"/>
  <c r="BE34" i="3"/>
  <c r="AC34" i="3"/>
  <c r="R30" i="3" s="1"/>
  <c r="R14" i="2" s="1"/>
  <c r="Y34" i="3"/>
  <c r="BE33" i="3"/>
  <c r="AC33" i="3"/>
  <c r="N30" i="3" s="1"/>
  <c r="Y33" i="3"/>
  <c r="V33" i="3"/>
  <c r="R33" i="3"/>
  <c r="R17" i="2" s="1"/>
  <c r="N33" i="3"/>
  <c r="N17" i="2" s="1"/>
  <c r="J33" i="3"/>
  <c r="J17" i="2" s="1"/>
  <c r="F33" i="3"/>
  <c r="B33" i="3"/>
  <c r="B17" i="2" s="1"/>
  <c r="BE32" i="3"/>
  <c r="Y32" i="3"/>
  <c r="V32" i="3"/>
  <c r="R32" i="3"/>
  <c r="N32" i="3"/>
  <c r="J32" i="3"/>
  <c r="J16" i="2" s="1"/>
  <c r="F32" i="3"/>
  <c r="B32" i="3"/>
  <c r="B16" i="2" s="1"/>
  <c r="BE31" i="3"/>
  <c r="Y31" i="3"/>
  <c r="V31" i="3"/>
  <c r="R31" i="3"/>
  <c r="N31" i="3"/>
  <c r="J31" i="3"/>
  <c r="J15" i="2" s="1"/>
  <c r="F31" i="3"/>
  <c r="B31" i="3"/>
  <c r="B15" i="2" s="1"/>
  <c r="BE30" i="3"/>
  <c r="AC30" i="3"/>
  <c r="B30" i="3" s="1"/>
  <c r="B14" i="2" s="1"/>
  <c r="Y30" i="3"/>
  <c r="V30" i="3"/>
  <c r="V14" i="2" s="1"/>
  <c r="J30" i="3"/>
  <c r="J14" i="2" s="1"/>
  <c r="F30" i="3"/>
  <c r="D30" i="3" s="1"/>
  <c r="D14" i="2" s="1"/>
  <c r="A10" i="2"/>
  <c r="R10" i="2"/>
  <c r="N10" i="2"/>
  <c r="F10" i="2"/>
  <c r="B10" i="2"/>
  <c r="A9" i="2"/>
  <c r="R9" i="2"/>
  <c r="N9" i="2"/>
  <c r="F9" i="2"/>
  <c r="B9" i="2"/>
  <c r="A8" i="2"/>
  <c r="R8" i="2"/>
  <c r="J8" i="2"/>
  <c r="A7" i="2"/>
  <c r="R7" i="2"/>
  <c r="A17" i="2"/>
  <c r="F17" i="2"/>
  <c r="A16" i="2"/>
  <c r="V16" i="2"/>
  <c r="R16" i="2"/>
  <c r="A15" i="2"/>
  <c r="V15" i="2"/>
  <c r="R15" i="2"/>
  <c r="A14" i="2"/>
  <c r="H94" i="4" l="1"/>
  <c r="H22" i="4"/>
  <c r="H86" i="4"/>
  <c r="H38" i="4"/>
  <c r="H30" i="4"/>
  <c r="H76" i="4"/>
  <c r="D44" i="4"/>
  <c r="H36" i="4"/>
  <c r="H43" i="4"/>
  <c r="H11" i="4"/>
  <c r="D80" i="4"/>
  <c r="H103" i="4"/>
  <c r="H102" i="4"/>
  <c r="H78" i="4"/>
  <c r="H23" i="4"/>
  <c r="D6" i="4"/>
  <c r="H6" i="4" s="1"/>
  <c r="H83" i="4"/>
  <c r="D105" i="4"/>
  <c r="H105" i="4" s="1"/>
  <c r="D97" i="4"/>
  <c r="H97" i="4" s="1"/>
  <c r="D89" i="4"/>
  <c r="D81" i="4"/>
  <c r="H81" i="4" s="1"/>
  <c r="D73" i="4"/>
  <c r="H73" i="4" s="1"/>
  <c r="D65" i="4"/>
  <c r="H65" i="4" s="1"/>
  <c r="D57" i="4"/>
  <c r="H57" i="4" s="1"/>
  <c r="D49" i="4"/>
  <c r="H49" i="4" s="1"/>
  <c r="D41" i="4"/>
  <c r="H41" i="4" s="1"/>
  <c r="D33" i="4"/>
  <c r="D25" i="4"/>
  <c r="D17" i="4"/>
  <c r="H17" i="4" s="1"/>
  <c r="D9" i="4"/>
  <c r="H9" i="4" s="1"/>
  <c r="H70" i="4"/>
  <c r="H62" i="4"/>
  <c r="H54" i="4"/>
  <c r="H46" i="4"/>
  <c r="H14" i="4"/>
  <c r="G96" i="4"/>
  <c r="G88" i="4"/>
  <c r="G80" i="4"/>
  <c r="G64" i="4"/>
  <c r="G56" i="4"/>
  <c r="G48" i="4"/>
  <c r="G32" i="4"/>
  <c r="G24" i="4"/>
  <c r="G16" i="4"/>
  <c r="G8" i="4"/>
  <c r="D71" i="4"/>
  <c r="H71" i="4" s="1"/>
  <c r="D47" i="4"/>
  <c r="D15" i="4"/>
  <c r="H15" i="4" s="1"/>
  <c r="H91" i="4"/>
  <c r="D104" i="4"/>
  <c r="H104" i="4" s="1"/>
  <c r="D96" i="4"/>
  <c r="H96" i="4" s="1"/>
  <c r="D88" i="4"/>
  <c r="D72" i="4"/>
  <c r="H72" i="4" s="1"/>
  <c r="D64" i="4"/>
  <c r="H64" i="4" s="1"/>
  <c r="D56" i="4"/>
  <c r="H56" i="4" s="1"/>
  <c r="D48" i="4"/>
  <c r="H48" i="4" s="1"/>
  <c r="D40" i="4"/>
  <c r="H40" i="4" s="1"/>
  <c r="D32" i="4"/>
  <c r="H32" i="4" s="1"/>
  <c r="D24" i="4"/>
  <c r="H24" i="4" s="1"/>
  <c r="D16" i="4"/>
  <c r="H16" i="4" s="1"/>
  <c r="D8" i="4"/>
  <c r="H8" i="4" s="1"/>
  <c r="H101" i="4"/>
  <c r="H93" i="4"/>
  <c r="H85" i="4"/>
  <c r="H77" i="4"/>
  <c r="H69" i="4"/>
  <c r="H61" i="4"/>
  <c r="H53" i="4"/>
  <c r="H45" i="4"/>
  <c r="H37" i="4"/>
  <c r="H29" i="4"/>
  <c r="H21" i="4"/>
  <c r="H13" i="4"/>
  <c r="G103" i="4"/>
  <c r="G95" i="4"/>
  <c r="H95" i="4" s="1"/>
  <c r="G87" i="4"/>
  <c r="H87" i="4" s="1"/>
  <c r="G79" i="4"/>
  <c r="H79" i="4" s="1"/>
  <c r="G71" i="4"/>
  <c r="G63" i="4"/>
  <c r="G55" i="4"/>
  <c r="G47" i="4"/>
  <c r="G39" i="4"/>
  <c r="H39" i="4" s="1"/>
  <c r="G31" i="4"/>
  <c r="H31" i="4" s="1"/>
  <c r="G23" i="4"/>
  <c r="G15" i="4"/>
  <c r="G7" i="4"/>
  <c r="D63" i="4"/>
  <c r="H63" i="4" s="1"/>
  <c r="D7" i="4"/>
  <c r="H7" i="4" s="1"/>
  <c r="H99" i="4"/>
  <c r="H90" i="4"/>
  <c r="H82" i="4"/>
  <c r="H58" i="4"/>
  <c r="H50" i="4"/>
  <c r="H26" i="4"/>
  <c r="H18" i="4"/>
  <c r="G100" i="4"/>
  <c r="G92" i="4"/>
  <c r="G84" i="4"/>
  <c r="G68" i="4"/>
  <c r="H68" i="4" s="1"/>
  <c r="G60" i="4"/>
  <c r="H60" i="4" s="1"/>
  <c r="G52" i="4"/>
  <c r="H52" i="4" s="1"/>
  <c r="G44" i="4"/>
  <c r="G36" i="4"/>
  <c r="G28" i="4"/>
  <c r="H28" i="4" s="1"/>
  <c r="G20" i="4"/>
  <c r="H20" i="4" s="1"/>
  <c r="G12" i="4"/>
  <c r="H12" i="4" s="1"/>
  <c r="D92" i="4"/>
  <c r="H92" i="4" s="1"/>
  <c r="G99" i="4"/>
  <c r="G91" i="4"/>
  <c r="G83" i="4"/>
  <c r="G75" i="4"/>
  <c r="H75" i="4" s="1"/>
  <c r="G67" i="4"/>
  <c r="H67" i="4" s="1"/>
  <c r="G59" i="4"/>
  <c r="H59" i="4" s="1"/>
  <c r="G51" i="4"/>
  <c r="H51" i="4" s="1"/>
  <c r="G43" i="4"/>
  <c r="G35" i="4"/>
  <c r="H35" i="4" s="1"/>
  <c r="G27" i="4"/>
  <c r="H27" i="4" s="1"/>
  <c r="G19" i="4"/>
  <c r="H19" i="4" s="1"/>
  <c r="G11" i="4"/>
  <c r="G5" i="4"/>
  <c r="G98" i="4"/>
  <c r="G90" i="4"/>
  <c r="G82" i="4"/>
  <c r="G74" i="4"/>
  <c r="G66" i="4"/>
  <c r="G58" i="4"/>
  <c r="G50" i="4"/>
  <c r="G42" i="4"/>
  <c r="G34" i="4"/>
  <c r="G26" i="4"/>
  <c r="G18" i="4"/>
  <c r="G10" i="4"/>
  <c r="D55" i="4"/>
  <c r="H55" i="4" s="1"/>
  <c r="G77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M31" i="3"/>
  <c r="M15" i="2" s="1"/>
  <c r="U31" i="3"/>
  <c r="U15" i="2" s="1"/>
  <c r="U32" i="3"/>
  <c r="U16" i="2" s="1"/>
  <c r="U33" i="3"/>
  <c r="U17" i="2" s="1"/>
  <c r="G8" i="3"/>
  <c r="G8" i="2" s="1"/>
  <c r="E31" i="3"/>
  <c r="E15" i="2" s="1"/>
  <c r="D32" i="3"/>
  <c r="D16" i="2" s="1"/>
  <c r="E33" i="3"/>
  <c r="E17" i="2" s="1"/>
  <c r="S31" i="3"/>
  <c r="S15" i="2" s="1"/>
  <c r="H8" i="3"/>
  <c r="H8" i="2" s="1"/>
  <c r="S30" i="3"/>
  <c r="S14" i="2" s="1"/>
  <c r="C31" i="3"/>
  <c r="C15" i="2" s="1"/>
  <c r="T31" i="3"/>
  <c r="T15" i="2" s="1"/>
  <c r="O32" i="3"/>
  <c r="O16" i="2" s="1"/>
  <c r="F15" i="2"/>
  <c r="F16" i="2"/>
  <c r="T30" i="3"/>
  <c r="T14" i="2" s="1"/>
  <c r="D31" i="3"/>
  <c r="D15" i="2" s="1"/>
  <c r="I9" i="3"/>
  <c r="I9" i="2" s="1"/>
  <c r="N15" i="2"/>
  <c r="U30" i="3"/>
  <c r="U14" i="2" s="1"/>
  <c r="T32" i="3"/>
  <c r="T16" i="2" s="1"/>
  <c r="O9" i="3"/>
  <c r="O9" i="2" s="1"/>
  <c r="E30" i="3"/>
  <c r="E14" i="2" s="1"/>
  <c r="Q9" i="3"/>
  <c r="Q9" i="2" s="1"/>
  <c r="E32" i="3"/>
  <c r="E16" i="2" s="1"/>
  <c r="M30" i="3"/>
  <c r="M14" i="2" s="1"/>
  <c r="K30" i="3"/>
  <c r="K14" i="2" s="1"/>
  <c r="L30" i="3"/>
  <c r="L14" i="2" s="1"/>
  <c r="N16" i="2"/>
  <c r="P10" i="3"/>
  <c r="P10" i="2" s="1"/>
  <c r="V17" i="2"/>
  <c r="S32" i="3"/>
  <c r="S16" i="2" s="1"/>
  <c r="J10" i="2"/>
  <c r="G32" i="3"/>
  <c r="G16" i="2" s="1"/>
  <c r="S10" i="3"/>
  <c r="S10" i="2" s="1"/>
  <c r="M32" i="3"/>
  <c r="M16" i="2" s="1"/>
  <c r="I7" i="3"/>
  <c r="I7" i="2" s="1"/>
  <c r="H10" i="3"/>
  <c r="H10" i="2" s="1"/>
  <c r="M7" i="3"/>
  <c r="M7" i="2" s="1"/>
  <c r="K7" i="3"/>
  <c r="K7" i="2" s="1"/>
  <c r="L7" i="3"/>
  <c r="L7" i="2" s="1"/>
  <c r="P7" i="3"/>
  <c r="P7" i="2" s="1"/>
  <c r="N7" i="2"/>
  <c r="Q7" i="3"/>
  <c r="Q7" i="2" s="1"/>
  <c r="O7" i="3"/>
  <c r="O7" i="2" s="1"/>
  <c r="L33" i="3"/>
  <c r="L17" i="2" s="1"/>
  <c r="K33" i="3"/>
  <c r="K17" i="2" s="1"/>
  <c r="Q33" i="3"/>
  <c r="Q17" i="2" s="1"/>
  <c r="Q31" i="3"/>
  <c r="Q15" i="2" s="1"/>
  <c r="P31" i="3"/>
  <c r="P15" i="2" s="1"/>
  <c r="O31" i="3"/>
  <c r="O15" i="2" s="1"/>
  <c r="L9" i="3"/>
  <c r="L9" i="2" s="1"/>
  <c r="K9" i="3"/>
  <c r="K9" i="2" s="1"/>
  <c r="M9" i="3"/>
  <c r="M9" i="2" s="1"/>
  <c r="H30" i="3"/>
  <c r="H14" i="2" s="1"/>
  <c r="F14" i="2"/>
  <c r="G30" i="3"/>
  <c r="G14" i="2" s="1"/>
  <c r="I30" i="3"/>
  <c r="I14" i="2" s="1"/>
  <c r="P33" i="3"/>
  <c r="P17" i="2" s="1"/>
  <c r="H7" i="3"/>
  <c r="H7" i="2" s="1"/>
  <c r="D33" i="3"/>
  <c r="D17" i="2" s="1"/>
  <c r="I33" i="3"/>
  <c r="I17" i="2" s="1"/>
  <c r="C33" i="3"/>
  <c r="C17" i="2" s="1"/>
  <c r="G31" i="3"/>
  <c r="G15" i="2" s="1"/>
  <c r="I31" i="3"/>
  <c r="I15" i="2" s="1"/>
  <c r="H31" i="3"/>
  <c r="H15" i="2" s="1"/>
  <c r="G33" i="3"/>
  <c r="G17" i="2" s="1"/>
  <c r="M8" i="3"/>
  <c r="M8" i="2" s="1"/>
  <c r="N8" i="2"/>
  <c r="K8" i="3"/>
  <c r="K8" i="2" s="1"/>
  <c r="L8" i="3"/>
  <c r="L8" i="2" s="1"/>
  <c r="T33" i="3"/>
  <c r="T17" i="2" s="1"/>
  <c r="S33" i="3"/>
  <c r="S17" i="2" s="1"/>
  <c r="O8" i="3"/>
  <c r="O8" i="2" s="1"/>
  <c r="K31" i="3"/>
  <c r="K15" i="2" s="1"/>
  <c r="P8" i="3"/>
  <c r="P8" i="2" s="1"/>
  <c r="G9" i="3"/>
  <c r="G9" i="2" s="1"/>
  <c r="T9" i="3"/>
  <c r="T9" i="2" s="1"/>
  <c r="S9" i="3"/>
  <c r="S9" i="2" s="1"/>
  <c r="U9" i="3"/>
  <c r="U9" i="2" s="1"/>
  <c r="E7" i="3"/>
  <c r="E7" i="2" s="1"/>
  <c r="C7" i="3"/>
  <c r="C7" i="2" s="1"/>
  <c r="D7" i="3"/>
  <c r="D7" i="2" s="1"/>
  <c r="F7" i="2"/>
  <c r="K32" i="3"/>
  <c r="K16" i="2" s="1"/>
  <c r="Q32" i="3"/>
  <c r="Q16" i="2" s="1"/>
  <c r="P32" i="3"/>
  <c r="P16" i="2" s="1"/>
  <c r="O33" i="3"/>
  <c r="O17" i="2" s="1"/>
  <c r="G7" i="3"/>
  <c r="G7" i="2" s="1"/>
  <c r="U8" i="3"/>
  <c r="U8" i="2" s="1"/>
  <c r="V8" i="2"/>
  <c r="S8" i="3"/>
  <c r="S8" i="2" s="1"/>
  <c r="T8" i="3"/>
  <c r="T8" i="2" s="1"/>
  <c r="U7" i="3"/>
  <c r="U7" i="2" s="1"/>
  <c r="T7" i="3"/>
  <c r="T7" i="2" s="1"/>
  <c r="S7" i="3"/>
  <c r="S7" i="2" s="1"/>
  <c r="E10" i="3"/>
  <c r="E10" i="2" s="1"/>
  <c r="D10" i="3"/>
  <c r="D10" i="2" s="1"/>
  <c r="V7" i="2"/>
  <c r="C10" i="3"/>
  <c r="C10" i="2" s="1"/>
  <c r="C32" i="3"/>
  <c r="C16" i="2" s="1"/>
  <c r="I32" i="3"/>
  <c r="I16" i="2" s="1"/>
  <c r="H32" i="3"/>
  <c r="H16" i="2" s="1"/>
  <c r="D9" i="3"/>
  <c r="D9" i="2" s="1"/>
  <c r="E9" i="3"/>
  <c r="E9" i="2" s="1"/>
  <c r="C9" i="3"/>
  <c r="C9" i="2" s="1"/>
  <c r="O10" i="3"/>
  <c r="O10" i="2" s="1"/>
  <c r="U10" i="3"/>
  <c r="U10" i="2" s="1"/>
  <c r="T10" i="3"/>
  <c r="T10" i="2" s="1"/>
  <c r="H33" i="3"/>
  <c r="H17" i="2" s="1"/>
  <c r="J9" i="2"/>
  <c r="C30" i="3"/>
  <c r="C14" i="2" s="1"/>
  <c r="O30" i="3"/>
  <c r="O14" i="2" s="1"/>
  <c r="Q30" i="3"/>
  <c r="Q14" i="2" s="1"/>
  <c r="P30" i="3"/>
  <c r="P14" i="2" s="1"/>
  <c r="N14" i="2"/>
  <c r="L31" i="3"/>
  <c r="L15" i="2" s="1"/>
  <c r="L32" i="3"/>
  <c r="L16" i="2" s="1"/>
  <c r="M33" i="3"/>
  <c r="M17" i="2" s="1"/>
  <c r="E8" i="3"/>
  <c r="E8" i="2" s="1"/>
  <c r="F8" i="2"/>
  <c r="C8" i="3"/>
  <c r="C8" i="2" s="1"/>
  <c r="D8" i="3"/>
  <c r="D8" i="2" s="1"/>
  <c r="Q8" i="3"/>
  <c r="Q8" i="2" s="1"/>
  <c r="H9" i="3"/>
  <c r="H9" i="2" s="1"/>
  <c r="G10" i="3"/>
  <c r="G10" i="2" s="1"/>
  <c r="M10" i="3"/>
  <c r="M10" i="2" s="1"/>
  <c r="L10" i="3"/>
  <c r="L10" i="2" s="1"/>
  <c r="H47" i="4" l="1"/>
  <c r="H33" i="4"/>
  <c r="H25" i="4"/>
  <c r="H89" i="4"/>
  <c r="H88" i="4"/>
  <c r="H66" i="4"/>
  <c r="H84" i="4"/>
  <c r="H10" i="4"/>
  <c r="H74" i="4"/>
  <c r="H44" i="4"/>
  <c r="H34" i="4"/>
  <c r="H98" i="4"/>
  <c r="H100" i="4"/>
  <c r="H42" i="4"/>
  <c r="H5" i="4"/>
  <c r="H80" i="4"/>
</calcChain>
</file>

<file path=xl/sharedStrings.xml><?xml version="1.0" encoding="utf-8"?>
<sst xmlns="http://schemas.openxmlformats.org/spreadsheetml/2006/main" count="146" uniqueCount="70">
  <si>
    <t>Travel Demand Model Input (.csv)</t>
  </si>
  <si>
    <t>Note: the model interplates between capacity values (rows) to calculate the multiplier for the specific capacity used in the model</t>
  </si>
  <si>
    <t xml:space="preserve">        Model capacities below the low end or above the high end of the values in index will use the first or last values in the table</t>
  </si>
  <si>
    <t>MPR_ 0%</t>
  </si>
  <si>
    <t>MPR_ 5%</t>
  </si>
  <si>
    <t>MPR_ 10%</t>
  </si>
  <si>
    <t>MPR_ 15%</t>
  </si>
  <si>
    <t>MPR_ 20%</t>
  </si>
  <si>
    <t>MPR_ 25%</t>
  </si>
  <si>
    <t>MPR_ 30%</t>
  </si>
  <si>
    <t>MPR_ 35%</t>
  </si>
  <si>
    <t>MPR_ 40%</t>
  </si>
  <si>
    <t>MPR_ 45%</t>
  </si>
  <si>
    <t>MPR_ 50%</t>
  </si>
  <si>
    <t>MPR_ 55%</t>
  </si>
  <si>
    <t>MPR_ 60%</t>
  </si>
  <si>
    <t>MPR_ 65%</t>
  </si>
  <si>
    <t>MPR_ 70%</t>
  </si>
  <si>
    <t>MPR_ 75%</t>
  </si>
  <si>
    <t>MPR_ 80%</t>
  </si>
  <si>
    <t>MPR_ 85%</t>
  </si>
  <si>
    <t>MPR_ 90%</t>
  </si>
  <si>
    <t>MPR_ 95%</t>
  </si>
  <si>
    <t>MPR_ 100%</t>
  </si>
  <si>
    <t>Cap1Hr1Ln</t>
  </si>
  <si>
    <t>Interpolate MPR % and Format Data for TDM</t>
  </si>
  <si>
    <t>Modify Data to Smooth Out Extrapolated Curves</t>
  </si>
  <si>
    <t>Extrapolate Capacity Multiplier Factors for Lower Capacity Facilities</t>
  </si>
  <si>
    <t>Original (Source) Data</t>
  </si>
  <si>
    <t>https://www.kittelson.com/ideas/how-connected-automated-vehicles-may-change-freeway-capacities/</t>
  </si>
  <si>
    <t>3+ Lane Facilities</t>
  </si>
  <si>
    <t>Base Capacity (pc/h/ln)</t>
  </si>
  <si>
    <t>MPR  0%</t>
  </si>
  <si>
    <t>MPR  5%</t>
  </si>
  <si>
    <t>MPR  10%</t>
  </si>
  <si>
    <t>MPR  15%</t>
  </si>
  <si>
    <t>MPR  20%</t>
  </si>
  <si>
    <t>MPR  25%</t>
  </si>
  <si>
    <t>MPR  30%</t>
  </si>
  <si>
    <t>MPR  35%</t>
  </si>
  <si>
    <t>MPR  40%</t>
  </si>
  <si>
    <t>MPR  45%</t>
  </si>
  <si>
    <t>MPR  50%</t>
  </si>
  <si>
    <t>MPR  55%</t>
  </si>
  <si>
    <t>MPR  60%</t>
  </si>
  <si>
    <t>MPR  65%</t>
  </si>
  <si>
    <t>MPR  70%</t>
  </si>
  <si>
    <t>MPR  75%</t>
  </si>
  <si>
    <t>MPR  80%</t>
  </si>
  <si>
    <t>MPR  85%</t>
  </si>
  <si>
    <t>MPR  90%</t>
  </si>
  <si>
    <t>MPR  95%</t>
  </si>
  <si>
    <t>MPR  100%</t>
  </si>
  <si>
    <t>TDM Capacity Lookup for 3+ Lane Facilities</t>
  </si>
  <si>
    <t>Minimum</t>
  </si>
  <si>
    <t>Maximum</t>
  </si>
  <si>
    <t>2 Lane Facilities</t>
  </si>
  <si>
    <t>TDM Capacity Lookup for 2 Lane Facilities</t>
  </si>
  <si>
    <t>;index_2Ln</t>
  </si>
  <si>
    <t>;index_3pLn</t>
  </si>
  <si>
    <t>Idx</t>
  </si>
  <si>
    <t>CAV_MPR</t>
  </si>
  <si>
    <t>Idx_Lower</t>
  </si>
  <si>
    <t>Idx_Upper</t>
  </si>
  <si>
    <t>CAV Multiplier Lookup Table</t>
  </si>
  <si>
    <t>Check Factor Lookup</t>
  </si>
  <si>
    <t>CAVFac_Lower</t>
  </si>
  <si>
    <t>CAVFac_Upper</t>
  </si>
  <si>
    <t>CAVFac</t>
  </si>
  <si>
    <t>InterPct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</si>
</sst>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11" fillId="2" borderId="0" xfId="1" applyFont="1" applyFill="1"/>
    <xf numFmtId="0" fontId="10" fillId="2" borderId="0" xfId="1" applyFont="1" applyFill="1"/>
    <xf numFmtId="0" fontId="2" fillId="2" borderId="0" xfId="1" applyFill="1"/>
    <xf numFmtId="0" fontId="4" fillId="3" borderId="0" xfId="1" applyFont="1" applyFill="1" applyAlignment="1">
      <alignment horizontal="center"/>
    </xf>
    <xf numFmtId="0" fontId="12" fillId="4" borderId="0" xfId="1" applyFont="1" applyFill="1" applyAlignment="1">
      <alignment horizontal="center"/>
    </xf>
    <xf numFmtId="0" fontId="11" fillId="3" borderId="0" xfId="1" applyFont="1" applyFill="1"/>
    <xf numFmtId="0" fontId="13" fillId="4" borderId="0" xfId="1" applyFont="1" applyFill="1"/>
    <xf numFmtId="0" fontId="2" fillId="4" borderId="0" xfId="1" applyFill="1"/>
    <xf numFmtId="0" fontId="14" fillId="3" borderId="0" xfId="1" applyFont="1" applyFill="1"/>
    <xf numFmtId="0" fontId="4" fillId="3" borderId="0" xfId="1" applyFont="1" applyFill="1"/>
    <xf numFmtId="0" fontId="2" fillId="3" borderId="0" xfId="1" applyFill="1"/>
    <xf numFmtId="0" fontId="10" fillId="3" borderId="0" xfId="1" applyFont="1" applyFill="1" applyAlignment="1">
      <alignment horizontal="center"/>
    </xf>
    <xf numFmtId="3" fontId="4" fillId="3" borderId="0" xfId="2" applyNumberFormat="1" applyFont="1" applyFill="1" applyBorder="1" applyAlignment="1">
      <alignment horizontal="center"/>
    </xf>
    <xf numFmtId="3" fontId="2" fillId="3" borderId="0" xfId="2" applyNumberFormat="1" applyFont="1" applyFill="1" applyBorder="1" applyAlignment="1">
      <alignment horizontal="center"/>
    </xf>
    <xf numFmtId="2" fontId="9" fillId="4" borderId="0" xfId="1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 vertical="center"/>
    </xf>
    <xf numFmtId="0" fontId="15" fillId="3" borderId="0" xfId="1" applyFont="1" applyFill="1" applyAlignment="1">
      <alignment vertical="center"/>
    </xf>
    <xf numFmtId="2" fontId="5" fillId="4" borderId="0" xfId="1" applyNumberFormat="1" applyFont="1" applyFill="1" applyAlignment="1">
      <alignment horizontal="center"/>
    </xf>
    <xf numFmtId="2" fontId="9" fillId="4" borderId="1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2" fontId="7" fillId="6" borderId="0" xfId="1" applyNumberFormat="1" applyFont="1" applyFill="1" applyAlignment="1">
      <alignment horizontal="center"/>
    </xf>
    <xf numFmtId="2" fontId="7" fillId="6" borderId="1" xfId="1" applyNumberFormat="1" applyFont="1" applyFill="1" applyBorder="1" applyAlignment="1">
      <alignment horizontal="center"/>
    </xf>
    <xf numFmtId="2" fontId="6" fillId="5" borderId="0" xfId="1" applyNumberFormat="1" applyFont="1" applyFill="1" applyAlignment="1">
      <alignment horizontal="center"/>
    </xf>
    <xf numFmtId="165" fontId="7" fillId="3" borderId="0" xfId="2" applyNumberFormat="1" applyFont="1" applyFill="1" applyBorder="1"/>
    <xf numFmtId="0" fontId="17" fillId="4" borderId="0" xfId="6" applyFill="1"/>
    <xf numFmtId="0" fontId="4" fillId="5" borderId="0" xfId="1" applyFont="1" applyFill="1" applyAlignment="1"/>
    <xf numFmtId="0" fontId="8" fillId="2" borderId="0" xfId="1" applyFont="1" applyFill="1"/>
    <xf numFmtId="0" fontId="4" fillId="3" borderId="0" xfId="1" applyFont="1" applyFill="1" applyAlignment="1">
      <alignment horizontal="center"/>
    </xf>
    <xf numFmtId="0" fontId="1" fillId="2" borderId="0" xfId="7" applyFill="1"/>
    <xf numFmtId="0" fontId="1" fillId="3" borderId="0" xfId="7" applyFill="1" applyAlignment="1">
      <alignment horizontal="center"/>
    </xf>
    <xf numFmtId="0" fontId="4" fillId="3" borderId="0" xfId="7" applyFont="1" applyFill="1" applyAlignment="1">
      <alignment horizontal="center"/>
    </xf>
    <xf numFmtId="0" fontId="1" fillId="4" borderId="0" xfId="7" applyFill="1" applyAlignment="1">
      <alignment horizontal="center"/>
    </xf>
    <xf numFmtId="0" fontId="7" fillId="4" borderId="0" xfId="7" applyFont="1" applyFill="1"/>
    <xf numFmtId="0" fontId="11" fillId="2" borderId="0" xfId="7" applyFont="1" applyFill="1"/>
    <xf numFmtId="0" fontId="18" fillId="2" borderId="0" xfId="7" applyFont="1" applyFill="1" applyAlignment="1">
      <alignment horizontal="center"/>
    </xf>
    <xf numFmtId="0" fontId="9" fillId="4" borderId="0" xfId="7" applyFont="1" applyFill="1" applyAlignment="1">
      <alignment horizontal="center"/>
    </xf>
  </cellXfs>
  <cellStyles count="8">
    <cellStyle name="Comma 2" xfId="2" xr:uid="{ED253CDE-77F8-4660-BF75-2E067DCBD584}"/>
    <cellStyle name="Comma 3" xfId="4" xr:uid="{52DA7C2D-23D0-4521-A701-BF882E2628FD}"/>
    <cellStyle name="Hyperlink" xfId="6" builtinId="8"/>
    <cellStyle name="Normal" xfId="0" builtinId="0"/>
    <cellStyle name="Normal 2" xfId="1" xr:uid="{87867075-F211-4C82-918D-A45970113D74}"/>
    <cellStyle name="Normal 3" xfId="3" xr:uid="{6B7E8A25-E341-4B38-94B0-77CF6BFCBCA6}"/>
    <cellStyle name="Normal 4" xfId="7" xr:uid="{4B71FED3-AB7F-4268-AA5B-BFFEC928523C}"/>
    <cellStyle name="Percent 2 2" xfId="5" xr:uid="{1979C8D6-1E99-471E-84A8-83F15ADED2AC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CAVCapMultiplier!$BD$27</c:f>
          <c:strCache>
            <c:ptCount val="1"/>
            <c:pt idx="0">
              <c:v>3+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CAVCapMultiplier!$BE$30</c:f>
              <c:strCache>
                <c:ptCount val="1"/>
                <c:pt idx="0">
                  <c:v>MPR 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CAVCapMultiplier!$BF$30:$BH$30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9-4A68-A448-7DBF1E45FDBE}"/>
            </c:ext>
          </c:extLst>
        </c:ser>
        <c:ser>
          <c:idx val="1"/>
          <c:order val="1"/>
          <c:tx>
            <c:strRef>
              <c:f>CAVCapMultiplier!$BE$31</c:f>
              <c:strCache>
                <c:ptCount val="1"/>
                <c:pt idx="0">
                  <c:v>MPR  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CAVCapMultiplier!$BF$31:$BH$31</c:f>
              <c:numCache>
                <c:formatCode>0.00</c:formatCode>
                <c:ptCount val="3"/>
                <c:pt idx="0">
                  <c:v>1.02</c:v>
                </c:pt>
                <c:pt idx="1">
                  <c:v>1.01</c:v>
                </c:pt>
                <c:pt idx="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09-4A68-A448-7DBF1E45FDBE}"/>
            </c:ext>
          </c:extLst>
        </c:ser>
        <c:ser>
          <c:idx val="2"/>
          <c:order val="2"/>
          <c:tx>
            <c:strRef>
              <c:f>CAVCapMultiplier!$BE$32</c:f>
              <c:strCache>
                <c:ptCount val="1"/>
                <c:pt idx="0">
                  <c:v>MPR  40%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CAVCapMultiplier!$BF$32:$BH$32</c:f>
              <c:numCache>
                <c:formatCode>0.00</c:formatCode>
                <c:ptCount val="3"/>
                <c:pt idx="0">
                  <c:v>1.07</c:v>
                </c:pt>
                <c:pt idx="1">
                  <c:v>1.1000000000000001</c:v>
                </c:pt>
                <c:pt idx="2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09-4A68-A448-7DBF1E45FDBE}"/>
            </c:ext>
          </c:extLst>
        </c:ser>
        <c:ser>
          <c:idx val="3"/>
          <c:order val="3"/>
          <c:tx>
            <c:strRef>
              <c:f>CAVCapMultiplier!$BE$33</c:f>
              <c:strCache>
                <c:ptCount val="1"/>
                <c:pt idx="0">
                  <c:v>MPR  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CAVCapMultiplier!$BF$33:$BH$33</c:f>
              <c:numCache>
                <c:formatCode>0.00</c:formatCode>
                <c:ptCount val="3"/>
                <c:pt idx="0">
                  <c:v>1.1200000000000001</c:v>
                </c:pt>
                <c:pt idx="1">
                  <c:v>1.23</c:v>
                </c:pt>
                <c:pt idx="2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09-4A68-A448-7DBF1E45FDBE}"/>
            </c:ext>
          </c:extLst>
        </c:ser>
        <c:ser>
          <c:idx val="4"/>
          <c:order val="4"/>
          <c:tx>
            <c:strRef>
              <c:f>CAVCapMultiplier!$BE$34</c:f>
              <c:strCache>
                <c:ptCount val="1"/>
                <c:pt idx="0">
                  <c:v>MPR  80%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CAVCapMultiplier!$BF$34:$BH$34</c:f>
              <c:numCache>
                <c:formatCode>0.00</c:formatCode>
                <c:ptCount val="3"/>
                <c:pt idx="0">
                  <c:v>1.21</c:v>
                </c:pt>
                <c:pt idx="1">
                  <c:v>1.36</c:v>
                </c:pt>
                <c:pt idx="2">
                  <c:v>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09-4A68-A448-7DBF1E45FDBE}"/>
            </c:ext>
          </c:extLst>
        </c:ser>
        <c:ser>
          <c:idx val="5"/>
          <c:order val="5"/>
          <c:tx>
            <c:strRef>
              <c:f>CAVCapMultiplier!$BE$35</c:f>
              <c:strCache>
                <c:ptCount val="1"/>
                <c:pt idx="0">
                  <c:v>MPR  100%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CAVCapMultiplier!$BF$29:$BH$29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CAVCapMultiplier!$BF$35:$BH$35</c:f>
              <c:numCache>
                <c:formatCode>0.00</c:formatCode>
                <c:ptCount val="3"/>
                <c:pt idx="0">
                  <c:v>1.36</c:v>
                </c:pt>
                <c:pt idx="1">
                  <c:v>1.54</c:v>
                </c:pt>
                <c:pt idx="2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509-4A68-A448-7DBF1E45FDB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CAVCapMultiplier!$BI$30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509-4A68-A448-7DBF1E45FDB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CAVCapMultiplier!$BI$31</c:f>
              <c:numCache>
                <c:formatCode>0.00</c:formatCode>
                <c:ptCount val="1"/>
                <c:pt idx="0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509-4A68-A448-7DBF1E45FDB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CAVCapMultiplier!$BI$32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509-4A68-A448-7DBF1E45FDB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CAVCapMultiplier!$BI$33</c:f>
              <c:numCache>
                <c:formatCode>0.00</c:formatCode>
                <c:ptCount val="1"/>
                <c:pt idx="0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509-4A68-A448-7DBF1E45FDB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CAVCapMultiplier!$BI$34</c:f>
              <c:numCache>
                <c:formatCode>0.00</c:formatCode>
                <c:ptCount val="1"/>
                <c:pt idx="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509-4A68-A448-7DBF1E45FDB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CAVCapMultiplier!$BI$35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509-4A68-A448-7DBF1E45F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3936640"/>
        <c:axId val="563936968"/>
      </c:scatterChart>
      <c:valAx>
        <c:axId val="563936640"/>
        <c:scaling>
          <c:orientation val="minMax"/>
          <c:max val="24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  <a:p>
                <a:pPr>
                  <a:defRPr sz="1200"/>
                </a:pPr>
                <a:r>
                  <a:rPr lang="en-US" sz="1200"/>
                  <a:t>Capacity (pc/h/ln)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968"/>
        <c:crosses val="autoZero"/>
        <c:crossBetween val="midCat"/>
        <c:majorUnit val="200"/>
        <c:minorUnit val="100"/>
      </c:valAx>
      <c:valAx>
        <c:axId val="563936968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Capacity Multiplier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1111723028841043"/>
          <c:y val="0.22426942353477208"/>
          <c:w val="0.17732207606997102"/>
          <c:h val="0.4832948937617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CAVCapMultiplier!$BD$4</c:f>
          <c:strCache>
            <c:ptCount val="1"/>
            <c:pt idx="0">
              <c:v>2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CAVCapMultiplier!$BE$7</c:f>
              <c:strCache>
                <c:ptCount val="1"/>
                <c:pt idx="0">
                  <c:v>MPR 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CAVCapMultiplier!$BF$7:$BH$7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0-4B9E-B22D-D60666913BBE}"/>
            </c:ext>
          </c:extLst>
        </c:ser>
        <c:ser>
          <c:idx val="1"/>
          <c:order val="1"/>
          <c:tx>
            <c:strRef>
              <c:f>CAVCapMultiplier!$BE$8</c:f>
              <c:strCache>
                <c:ptCount val="1"/>
                <c:pt idx="0">
                  <c:v>MPR  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CAVCapMultiplier!$BF$8:$BH$8</c:f>
              <c:numCache>
                <c:formatCode>0.00</c:formatCode>
                <c:ptCount val="3"/>
                <c:pt idx="0">
                  <c:v>1.02</c:v>
                </c:pt>
                <c:pt idx="1">
                  <c:v>1.03</c:v>
                </c:pt>
                <c:pt idx="2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0-4B9E-B22D-D60666913BBE}"/>
            </c:ext>
          </c:extLst>
        </c:ser>
        <c:ser>
          <c:idx val="2"/>
          <c:order val="2"/>
          <c:tx>
            <c:strRef>
              <c:f>CAVCapMultiplier!$BE$9</c:f>
              <c:strCache>
                <c:ptCount val="1"/>
                <c:pt idx="0">
                  <c:v>MPR  40%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CAVCapMultiplier!$BF$9:$BH$9</c:f>
              <c:numCache>
                <c:formatCode>0.00</c:formatCode>
                <c:ptCount val="3"/>
                <c:pt idx="0">
                  <c:v>1.07</c:v>
                </c:pt>
                <c:pt idx="1">
                  <c:v>1.1000000000000001</c:v>
                </c:pt>
                <c:pt idx="2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10-4B9E-B22D-D60666913BBE}"/>
            </c:ext>
          </c:extLst>
        </c:ser>
        <c:ser>
          <c:idx val="3"/>
          <c:order val="3"/>
          <c:tx>
            <c:strRef>
              <c:f>CAVCapMultiplier!$BE$10</c:f>
              <c:strCache>
                <c:ptCount val="1"/>
                <c:pt idx="0">
                  <c:v>MPR  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CAVCapMultiplier!$BF$10:$BH$10</c:f>
              <c:numCache>
                <c:formatCode>0.00</c:formatCode>
                <c:ptCount val="3"/>
                <c:pt idx="0">
                  <c:v>1.1299999999999999</c:v>
                </c:pt>
                <c:pt idx="1">
                  <c:v>1.26</c:v>
                </c:pt>
                <c:pt idx="2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10-4B9E-B22D-D60666913BBE}"/>
            </c:ext>
          </c:extLst>
        </c:ser>
        <c:ser>
          <c:idx val="4"/>
          <c:order val="4"/>
          <c:tx>
            <c:strRef>
              <c:f>CAVCapMultiplier!$BE$11</c:f>
              <c:strCache>
                <c:ptCount val="1"/>
                <c:pt idx="0">
                  <c:v>MPR  80%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CAVCapMultiplier!$BF$11:$BH$11</c:f>
              <c:numCache>
                <c:formatCode>0.00</c:formatCode>
                <c:ptCount val="3"/>
                <c:pt idx="0">
                  <c:v>1.22</c:v>
                </c:pt>
                <c:pt idx="1">
                  <c:v>1.37</c:v>
                </c:pt>
                <c:pt idx="2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10-4B9E-B22D-D60666913BBE}"/>
            </c:ext>
          </c:extLst>
        </c:ser>
        <c:ser>
          <c:idx val="5"/>
          <c:order val="5"/>
          <c:tx>
            <c:strRef>
              <c:f>CAVCapMultiplier!$BE$12</c:f>
              <c:strCache>
                <c:ptCount val="1"/>
                <c:pt idx="0">
                  <c:v>MPR  100%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CAVCapMultiplier!$BF$6:$BH$6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CAVCapMultiplier!$BF$12:$BH$12</c:f>
              <c:numCache>
                <c:formatCode>0.00</c:formatCode>
                <c:ptCount val="3"/>
                <c:pt idx="0">
                  <c:v>1.34</c:v>
                </c:pt>
                <c:pt idx="1">
                  <c:v>1.52</c:v>
                </c:pt>
                <c:pt idx="2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10-4B9E-B22D-D60666913BB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10-4B9E-B22D-D60666913BB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CAVCapMultiplier!$BI$8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10-4B9E-B22D-D60666913BB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CAVCapMultiplier!$BI$9</c:f>
              <c:numCache>
                <c:formatCode>0.00</c:formatCode>
                <c:ptCount val="1"/>
                <c:pt idx="0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10-4B9E-B22D-D60666913BB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CAVCapMultiplier!$BI$10</c:f>
              <c:numCache>
                <c:formatCode>0.00</c:formatCode>
                <c:ptCount val="1"/>
                <c:pt idx="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10-4B9E-B22D-D60666913BB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CAVCapMultiplier!$BI$11</c:f>
              <c:numCache>
                <c:formatCode>0.00</c:formatCode>
                <c:ptCount val="1"/>
                <c:pt idx="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10-4B9E-B22D-D60666913BB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CAVCapMultiplier!$BI$6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CAVCapMultiplier!$BI$12</c:f>
              <c:numCache>
                <c:formatCode>0.00</c:formatCode>
                <c:ptCount val="1"/>
                <c:pt idx="0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510-4B9E-B22D-D60666913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3936640"/>
        <c:axId val="563936968"/>
      </c:scatterChart>
      <c:valAx>
        <c:axId val="563936640"/>
        <c:scaling>
          <c:orientation val="minMax"/>
          <c:max val="24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  <a:p>
                <a:pPr>
                  <a:defRPr sz="1200"/>
                </a:pPr>
                <a:r>
                  <a:rPr lang="en-US" sz="1200"/>
                  <a:t>Capacity (pc/h/ln)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968"/>
        <c:crosses val="autoZero"/>
        <c:crossBetween val="midCat"/>
        <c:majorUnit val="200"/>
        <c:minorUnit val="100"/>
      </c:valAx>
      <c:valAx>
        <c:axId val="563936968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Capacity Multiplier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1111723028841043"/>
          <c:y val="0.22426942353477208"/>
          <c:w val="0.17732207606997102"/>
          <c:h val="0.4832948937617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CAVCapMultiplier!$X$27</c:f>
          <c:strCache>
            <c:ptCount val="1"/>
            <c:pt idx="0">
              <c:v>3+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CAVCapMultiplier!$Y$30</c:f>
              <c:strCache>
                <c:ptCount val="1"/>
                <c:pt idx="0">
                  <c:v>MPR 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CAVCapMultiplier!$Z$30:$AB$30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2-4593-9ACE-632C20E68E2A}"/>
            </c:ext>
          </c:extLst>
        </c:ser>
        <c:ser>
          <c:idx val="1"/>
          <c:order val="1"/>
          <c:tx>
            <c:strRef>
              <c:f>CAVCapMultiplier!$Y$31</c:f>
              <c:strCache>
                <c:ptCount val="1"/>
                <c:pt idx="0">
                  <c:v>MPR  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CAVCapMultiplier!$Z$31:$AB$31</c:f>
              <c:numCache>
                <c:formatCode>0.00</c:formatCode>
                <c:ptCount val="3"/>
                <c:pt idx="0">
                  <c:v>1.02</c:v>
                </c:pt>
                <c:pt idx="1">
                  <c:v>1.07</c:v>
                </c:pt>
                <c:pt idx="2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52-4593-9ACE-632C20E68E2A}"/>
            </c:ext>
          </c:extLst>
        </c:ser>
        <c:ser>
          <c:idx val="2"/>
          <c:order val="2"/>
          <c:tx>
            <c:strRef>
              <c:f>CAVCapMultiplier!$Y$32</c:f>
              <c:strCache>
                <c:ptCount val="1"/>
                <c:pt idx="0">
                  <c:v>MPR  40%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CAVCapMultiplier!$Z$32:$AB$32</c:f>
              <c:numCache>
                <c:formatCode>0.00</c:formatCode>
                <c:ptCount val="3"/>
                <c:pt idx="0">
                  <c:v>1.07</c:v>
                </c:pt>
                <c:pt idx="1">
                  <c:v>1.1499999999999999</c:v>
                </c:pt>
                <c:pt idx="2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52-4593-9ACE-632C20E68E2A}"/>
            </c:ext>
          </c:extLst>
        </c:ser>
        <c:ser>
          <c:idx val="3"/>
          <c:order val="3"/>
          <c:tx>
            <c:strRef>
              <c:f>CAVCapMultiplier!$Y$33</c:f>
              <c:strCache>
                <c:ptCount val="1"/>
                <c:pt idx="0">
                  <c:v>MPR  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CAVCapMultiplier!$Z$33:$AB$33</c:f>
              <c:numCache>
                <c:formatCode>0.00</c:formatCode>
                <c:ptCount val="3"/>
                <c:pt idx="0">
                  <c:v>1.1200000000000001</c:v>
                </c:pt>
                <c:pt idx="1">
                  <c:v>1.23</c:v>
                </c:pt>
                <c:pt idx="2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52-4593-9ACE-632C20E68E2A}"/>
            </c:ext>
          </c:extLst>
        </c:ser>
        <c:ser>
          <c:idx val="4"/>
          <c:order val="4"/>
          <c:tx>
            <c:strRef>
              <c:f>CAVCapMultiplier!$Y$34</c:f>
              <c:strCache>
                <c:ptCount val="1"/>
                <c:pt idx="0">
                  <c:v>MPR  80%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CAVCapMultiplier!$Z$34:$AB$34</c:f>
              <c:numCache>
                <c:formatCode>0.00</c:formatCode>
                <c:ptCount val="3"/>
                <c:pt idx="0">
                  <c:v>1.21</c:v>
                </c:pt>
                <c:pt idx="1">
                  <c:v>1.36</c:v>
                </c:pt>
                <c:pt idx="2">
                  <c:v>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2-4593-9ACE-632C20E68E2A}"/>
            </c:ext>
          </c:extLst>
        </c:ser>
        <c:ser>
          <c:idx val="5"/>
          <c:order val="5"/>
          <c:tx>
            <c:strRef>
              <c:f>CAVCapMultiplier!$Y$35</c:f>
              <c:strCache>
                <c:ptCount val="1"/>
                <c:pt idx="0">
                  <c:v>MPR  100%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CAVCapMultiplier!$Z$29:$AB$29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CAVCapMultiplier!$Z$35:$AB$35</c:f>
              <c:numCache>
                <c:formatCode>0.00</c:formatCode>
                <c:ptCount val="3"/>
                <c:pt idx="0">
                  <c:v>1.36</c:v>
                </c:pt>
                <c:pt idx="1">
                  <c:v>1.54</c:v>
                </c:pt>
                <c:pt idx="2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2-4593-9ACE-632C20E68E2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CAVCapMultiplier!$AC$30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2-4593-9ACE-632C20E68E2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CAVCapMultiplier!$AC$31</c:f>
              <c:numCache>
                <c:formatCode>0.00</c:formatCode>
                <c:ptCount val="1"/>
                <c:pt idx="0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2-4593-9ACE-632C20E68E2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CAVCapMultiplier!$AC$32</c:f>
              <c:numCache>
                <c:formatCode>0.00</c:formatCode>
                <c:ptCount val="1"/>
                <c:pt idx="0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52-4593-9ACE-632C20E68E2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CAVCapMultiplier!$AC$33</c:f>
              <c:numCache>
                <c:formatCode>0.00</c:formatCode>
                <c:ptCount val="1"/>
                <c:pt idx="0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52-4593-9ACE-632C20E68E2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CAVCapMultiplier!$AC$34</c:f>
              <c:numCache>
                <c:formatCode>0.00</c:formatCode>
                <c:ptCount val="1"/>
                <c:pt idx="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52-4593-9ACE-632C20E68E2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CAVCapMultiplier!$AC$29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CAVCapMultiplier!$AC$35</c:f>
              <c:numCache>
                <c:formatCode>0.00</c:formatCode>
                <c:ptCount val="1"/>
                <c:pt idx="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52-4593-9ACE-632C20E68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3936640"/>
        <c:axId val="563936968"/>
      </c:scatterChart>
      <c:valAx>
        <c:axId val="563936640"/>
        <c:scaling>
          <c:orientation val="minMax"/>
          <c:max val="24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  <a:p>
                <a:pPr>
                  <a:defRPr sz="1200"/>
                </a:pPr>
                <a:r>
                  <a:rPr lang="en-US" sz="1200"/>
                  <a:t>Capacity (pc/h/ln)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968"/>
        <c:crosses val="autoZero"/>
        <c:crossBetween val="midCat"/>
        <c:majorUnit val="200"/>
        <c:minorUnit val="100"/>
      </c:valAx>
      <c:valAx>
        <c:axId val="563936968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Capacity Multiplier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1111723028841043"/>
          <c:y val="0.22426942353477208"/>
          <c:w val="0.17732207606997102"/>
          <c:h val="0.4832948937617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CAVCapMultiplier!$X$4</c:f>
          <c:strCache>
            <c:ptCount val="1"/>
            <c:pt idx="0">
              <c:v>2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CAVCapMultiplier!$Y$7</c:f>
              <c:strCache>
                <c:ptCount val="1"/>
                <c:pt idx="0">
                  <c:v>MPR 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CAVCapMultiplier!$Z$7:$AB$7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4-4953-8E15-54A1EE89ACFE}"/>
            </c:ext>
          </c:extLst>
        </c:ser>
        <c:ser>
          <c:idx val="1"/>
          <c:order val="1"/>
          <c:tx>
            <c:strRef>
              <c:f>CAVCapMultiplier!$Y$8</c:f>
              <c:strCache>
                <c:ptCount val="1"/>
                <c:pt idx="0">
                  <c:v>MPR  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CAVCapMultiplier!$Z$8:$AB$8</c:f>
              <c:numCache>
                <c:formatCode>0.00</c:formatCode>
                <c:ptCount val="3"/>
                <c:pt idx="0">
                  <c:v>1.02</c:v>
                </c:pt>
                <c:pt idx="1">
                  <c:v>1.07</c:v>
                </c:pt>
                <c:pt idx="2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4-4953-8E15-54A1EE89ACFE}"/>
            </c:ext>
          </c:extLst>
        </c:ser>
        <c:ser>
          <c:idx val="2"/>
          <c:order val="2"/>
          <c:tx>
            <c:strRef>
              <c:f>CAVCapMultiplier!$Y$9</c:f>
              <c:strCache>
                <c:ptCount val="1"/>
                <c:pt idx="0">
                  <c:v>MPR  40%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CAVCapMultiplier!$Z$9:$AB$9</c:f>
              <c:numCache>
                <c:formatCode>0.00</c:formatCode>
                <c:ptCount val="3"/>
                <c:pt idx="0">
                  <c:v>1.07</c:v>
                </c:pt>
                <c:pt idx="1">
                  <c:v>1.1499999999999999</c:v>
                </c:pt>
                <c:pt idx="2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34-4953-8E15-54A1EE89ACFE}"/>
            </c:ext>
          </c:extLst>
        </c:ser>
        <c:ser>
          <c:idx val="3"/>
          <c:order val="3"/>
          <c:tx>
            <c:strRef>
              <c:f>CAVCapMultiplier!$Y$10</c:f>
              <c:strCache>
                <c:ptCount val="1"/>
                <c:pt idx="0">
                  <c:v>MPR  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CAVCapMultiplier!$Z$10:$AB$10</c:f>
              <c:numCache>
                <c:formatCode>0.00</c:formatCode>
                <c:ptCount val="3"/>
                <c:pt idx="0">
                  <c:v>1.1299999999999999</c:v>
                </c:pt>
                <c:pt idx="1">
                  <c:v>1.25</c:v>
                </c:pt>
                <c:pt idx="2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34-4953-8E15-54A1EE89ACFE}"/>
            </c:ext>
          </c:extLst>
        </c:ser>
        <c:ser>
          <c:idx val="4"/>
          <c:order val="4"/>
          <c:tx>
            <c:strRef>
              <c:f>CAVCapMultiplier!$Y$11</c:f>
              <c:strCache>
                <c:ptCount val="1"/>
                <c:pt idx="0">
                  <c:v>MPR  80%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CAVCapMultiplier!$Z$11:$AB$11</c:f>
              <c:numCache>
                <c:formatCode>0.00</c:formatCode>
                <c:ptCount val="3"/>
                <c:pt idx="0">
                  <c:v>1.22</c:v>
                </c:pt>
                <c:pt idx="1">
                  <c:v>1.37</c:v>
                </c:pt>
                <c:pt idx="2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34-4953-8E15-54A1EE89ACFE}"/>
            </c:ext>
          </c:extLst>
        </c:ser>
        <c:ser>
          <c:idx val="5"/>
          <c:order val="5"/>
          <c:tx>
            <c:strRef>
              <c:f>CAVCapMultiplier!$Y$12</c:f>
              <c:strCache>
                <c:ptCount val="1"/>
                <c:pt idx="0">
                  <c:v>MPR  100%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backward val="400"/>
            <c:dispRSqr val="0"/>
            <c:dispEq val="0"/>
          </c:trendline>
          <c:xVal>
            <c:numRef>
              <c:f>CAVCapMultiplier!$Z$6:$AB$6</c:f>
              <c:numCache>
                <c:formatCode>#,##0</c:formatCode>
                <c:ptCount val="3"/>
                <c:pt idx="0">
                  <c:v>2400</c:v>
                </c:pt>
                <c:pt idx="1">
                  <c:v>2100</c:v>
                </c:pt>
                <c:pt idx="2">
                  <c:v>1800</c:v>
                </c:pt>
              </c:numCache>
            </c:numRef>
          </c:xVal>
          <c:yVal>
            <c:numRef>
              <c:f>CAVCapMultiplier!$Z$12:$AB$12</c:f>
              <c:numCache>
                <c:formatCode>0.00</c:formatCode>
                <c:ptCount val="3"/>
                <c:pt idx="0">
                  <c:v>1.34</c:v>
                </c:pt>
                <c:pt idx="1">
                  <c:v>1.52</c:v>
                </c:pt>
                <c:pt idx="2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34-4953-8E15-54A1EE89ACF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34-4953-8E15-54A1EE89ACF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CAVCapMultiplier!$AC$8</c:f>
              <c:numCache>
                <c:formatCode>0.00</c:formatCode>
                <c:ptCount val="1"/>
                <c:pt idx="0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34-4953-8E15-54A1EE89AC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CAVCapMultiplier!$AC$9</c:f>
              <c:numCache>
                <c:formatCode>0.00</c:formatCode>
                <c:ptCount val="1"/>
                <c:pt idx="0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34-4953-8E15-54A1EE89ACF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CAVCapMultiplier!$AC$10</c:f>
              <c:numCache>
                <c:formatCode>0.00</c:formatCode>
                <c:ptCount val="1"/>
                <c:pt idx="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34-4953-8E15-54A1EE89ACF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CAVCapMultiplier!$AC$11</c:f>
              <c:numCache>
                <c:formatCode>0.00</c:formatCode>
                <c:ptCount val="1"/>
                <c:pt idx="0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34-4953-8E15-54A1EE89ACF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CAVCapMultiplier!$AC$6</c:f>
              <c:numCache>
                <c:formatCode>#,##0</c:formatCode>
                <c:ptCount val="1"/>
                <c:pt idx="0">
                  <c:v>1500</c:v>
                </c:pt>
              </c:numCache>
            </c:numRef>
          </c:xVal>
          <c:yVal>
            <c:numRef>
              <c:f>CAVCapMultiplier!$AC$12</c:f>
              <c:numCache>
                <c:formatCode>0.00</c:formatCode>
                <c:ptCount val="1"/>
                <c:pt idx="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34-4953-8E15-54A1EE89A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3936640"/>
        <c:axId val="563936968"/>
      </c:scatterChart>
      <c:valAx>
        <c:axId val="563936640"/>
        <c:scaling>
          <c:orientation val="minMax"/>
          <c:max val="24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  <a:p>
                <a:pPr>
                  <a:defRPr sz="1200"/>
                </a:pPr>
                <a:r>
                  <a:rPr lang="en-US" sz="1200"/>
                  <a:t>Capacity (pc/h/ln)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968"/>
        <c:crosses val="autoZero"/>
        <c:crossBetween val="midCat"/>
        <c:majorUnit val="200"/>
        <c:minorUnit val="100"/>
      </c:valAx>
      <c:valAx>
        <c:axId val="563936968"/>
        <c:scaling>
          <c:orientation val="minMax"/>
          <c:max val="2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Capacity Multiplier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1111723028841043"/>
          <c:y val="0.22426942353477208"/>
          <c:w val="0.17732207606997102"/>
          <c:h val="0.4832948937617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CAVCapMultiplier!$X$27</c:f>
          <c:strCache>
            <c:ptCount val="1"/>
            <c:pt idx="0">
              <c:v>3+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CAVCapMultiplier!$Z$29</c:f>
              <c:strCache>
                <c:ptCount val="1"/>
                <c:pt idx="0">
                  <c:v>2,400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cat>
            <c:strRef>
              <c:f>CAVCapMultiplier!$Y$30:$Y$35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CAVCapMultiplier!$Z$30:$Z$35</c:f>
              <c:numCache>
                <c:formatCode>0.00</c:formatCode>
                <c:ptCount val="6"/>
                <c:pt idx="0">
                  <c:v>1</c:v>
                </c:pt>
                <c:pt idx="1">
                  <c:v>1.02</c:v>
                </c:pt>
                <c:pt idx="2">
                  <c:v>1.07</c:v>
                </c:pt>
                <c:pt idx="3">
                  <c:v>1.1200000000000001</c:v>
                </c:pt>
                <c:pt idx="4">
                  <c:v>1.21</c:v>
                </c:pt>
                <c:pt idx="5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9-4F76-9CF0-8551490CBC93}"/>
            </c:ext>
          </c:extLst>
        </c:ser>
        <c:ser>
          <c:idx val="1"/>
          <c:order val="1"/>
          <c:tx>
            <c:strRef>
              <c:f>CAVCapMultiplier!$AA$29</c:f>
              <c:strCache>
                <c:ptCount val="1"/>
                <c:pt idx="0">
                  <c:v>2,100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cat>
            <c:strRef>
              <c:f>CAVCapMultiplier!$Y$30:$Y$35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CAVCapMultiplier!$AA$30:$AA$35</c:f>
              <c:numCache>
                <c:formatCode>0.00</c:formatCode>
                <c:ptCount val="6"/>
                <c:pt idx="0">
                  <c:v>1</c:v>
                </c:pt>
                <c:pt idx="1">
                  <c:v>1.07</c:v>
                </c:pt>
                <c:pt idx="2">
                  <c:v>1.1499999999999999</c:v>
                </c:pt>
                <c:pt idx="3">
                  <c:v>1.23</c:v>
                </c:pt>
                <c:pt idx="4">
                  <c:v>1.36</c:v>
                </c:pt>
                <c:pt idx="5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9-4F76-9CF0-8551490CBC93}"/>
            </c:ext>
          </c:extLst>
        </c:ser>
        <c:ser>
          <c:idx val="2"/>
          <c:order val="2"/>
          <c:tx>
            <c:strRef>
              <c:f>CAVCapMultiplier!$AB$29</c:f>
              <c:strCache>
                <c:ptCount val="1"/>
                <c:pt idx="0">
                  <c:v>1,800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accent6">
                    <a:tint val="86000"/>
                  </a:schemeClr>
                </a:solidFill>
              </a:ln>
              <a:effectLst/>
            </c:spPr>
          </c:marker>
          <c:cat>
            <c:strRef>
              <c:f>CAVCapMultiplier!$Y$30:$Y$35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CAVCapMultiplier!$AB$30:$AB$35</c:f>
              <c:numCache>
                <c:formatCode>0.00</c:formatCode>
                <c:ptCount val="6"/>
                <c:pt idx="0">
                  <c:v>1</c:v>
                </c:pt>
                <c:pt idx="1">
                  <c:v>1.1299999999999999</c:v>
                </c:pt>
                <c:pt idx="2">
                  <c:v>1.25</c:v>
                </c:pt>
                <c:pt idx="3">
                  <c:v>1.37</c:v>
                </c:pt>
                <c:pt idx="4">
                  <c:v>1.56</c:v>
                </c:pt>
                <c:pt idx="5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9-4F76-9CF0-8551490CBC93}"/>
            </c:ext>
          </c:extLst>
        </c:ser>
        <c:ser>
          <c:idx val="3"/>
          <c:order val="3"/>
          <c:tx>
            <c:strRef>
              <c:f>CAVCapMultiplier!$AC$29</c:f>
              <c:strCache>
                <c:ptCount val="1"/>
                <c:pt idx="0">
                  <c:v>1,500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CAVCapMultiplier!$Y$30:$Y$35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CAVCapMultiplier!$AC$30:$AC$35</c:f>
              <c:numCache>
                <c:formatCode>0.00</c:formatCode>
                <c:ptCount val="6"/>
                <c:pt idx="0">
                  <c:v>1</c:v>
                </c:pt>
                <c:pt idx="1">
                  <c:v>1.18</c:v>
                </c:pt>
                <c:pt idx="2">
                  <c:v>1.36</c:v>
                </c:pt>
                <c:pt idx="3">
                  <c:v>1.55</c:v>
                </c:pt>
                <c:pt idx="4">
                  <c:v>1.8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9-4F76-9CF0-8551490C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072"/>
        <c:axId val="180751400"/>
      </c:lineChart>
      <c:catAx>
        <c:axId val="180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 b="1"/>
              </a:p>
              <a:p>
                <a:pPr>
                  <a:defRPr sz="1200" b="1"/>
                </a:pPr>
                <a:r>
                  <a:rPr lang="en-US" sz="1200" b="1"/>
                  <a:t>Market</a:t>
                </a:r>
                <a:r>
                  <a:rPr lang="en-US" sz="1200" b="1" baseline="0"/>
                  <a:t> Penetration Rate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50057805274341"/>
              <c:y val="0.86635802469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400"/>
        <c:crosses val="autoZero"/>
        <c:auto val="1"/>
        <c:lblAlgn val="ctr"/>
        <c:lblOffset val="100"/>
        <c:noMultiLvlLbl val="0"/>
      </c:catAx>
      <c:valAx>
        <c:axId val="180751400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Capacity</a:t>
                </a:r>
                <a:r>
                  <a:rPr lang="en-US" sz="1200" b="1" baseline="0"/>
                  <a:t> Multiplier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072"/>
        <c:crosses val="autoZero"/>
        <c:crossBetween val="midCat"/>
        <c:majorUnit val="0.4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CAVCapMultiplier!$X$4</c:f>
          <c:strCache>
            <c:ptCount val="1"/>
            <c:pt idx="0">
              <c:v>2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CAVCapMultiplier!$Z$6</c:f>
              <c:strCache>
                <c:ptCount val="1"/>
                <c:pt idx="0">
                  <c:v>2,400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cat>
            <c:strRef>
              <c:f>CAVCapMultiplier!$Y$7:$Y$12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CAVCapMultiplier!$Z$7:$Z$12</c:f>
              <c:numCache>
                <c:formatCode>0.00</c:formatCode>
                <c:ptCount val="6"/>
                <c:pt idx="0">
                  <c:v>1</c:v>
                </c:pt>
                <c:pt idx="1">
                  <c:v>1.02</c:v>
                </c:pt>
                <c:pt idx="2">
                  <c:v>1.07</c:v>
                </c:pt>
                <c:pt idx="3">
                  <c:v>1.1299999999999999</c:v>
                </c:pt>
                <c:pt idx="4">
                  <c:v>1.22</c:v>
                </c:pt>
                <c:pt idx="5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3-4CB1-8257-2C98BE2A87AB}"/>
            </c:ext>
          </c:extLst>
        </c:ser>
        <c:ser>
          <c:idx val="1"/>
          <c:order val="1"/>
          <c:tx>
            <c:strRef>
              <c:f>CAVCapMultiplier!$AA$6</c:f>
              <c:strCache>
                <c:ptCount val="1"/>
                <c:pt idx="0">
                  <c:v>2,100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cat>
            <c:strRef>
              <c:f>CAVCapMultiplier!$Y$7:$Y$12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CAVCapMultiplier!$AA$7:$AA$12</c:f>
              <c:numCache>
                <c:formatCode>0.00</c:formatCode>
                <c:ptCount val="6"/>
                <c:pt idx="0">
                  <c:v>1</c:v>
                </c:pt>
                <c:pt idx="1">
                  <c:v>1.07</c:v>
                </c:pt>
                <c:pt idx="2">
                  <c:v>1.1499999999999999</c:v>
                </c:pt>
                <c:pt idx="3">
                  <c:v>1.25</c:v>
                </c:pt>
                <c:pt idx="4">
                  <c:v>1.37</c:v>
                </c:pt>
                <c:pt idx="5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3-4CB1-8257-2C98BE2A87AB}"/>
            </c:ext>
          </c:extLst>
        </c:ser>
        <c:ser>
          <c:idx val="2"/>
          <c:order val="2"/>
          <c:tx>
            <c:strRef>
              <c:f>CAVCapMultiplier!$AB$6</c:f>
              <c:strCache>
                <c:ptCount val="1"/>
                <c:pt idx="0">
                  <c:v>1,800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accent6">
                    <a:tint val="86000"/>
                  </a:schemeClr>
                </a:solidFill>
              </a:ln>
              <a:effectLst/>
            </c:spPr>
          </c:marker>
          <c:cat>
            <c:strRef>
              <c:f>CAVCapMultiplier!$Y$7:$Y$12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CAVCapMultiplier!$AB$7:$AB$12</c:f>
              <c:numCache>
                <c:formatCode>0.00</c:formatCode>
                <c:ptCount val="6"/>
                <c:pt idx="0">
                  <c:v>1</c:v>
                </c:pt>
                <c:pt idx="1">
                  <c:v>1.1399999999999999</c:v>
                </c:pt>
                <c:pt idx="2">
                  <c:v>1.27</c:v>
                </c:pt>
                <c:pt idx="3">
                  <c:v>1.43</c:v>
                </c:pt>
                <c:pt idx="4">
                  <c:v>1.6</c:v>
                </c:pt>
                <c:pt idx="5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3-4CB1-8257-2C98BE2A87AB}"/>
            </c:ext>
          </c:extLst>
        </c:ser>
        <c:ser>
          <c:idx val="3"/>
          <c:order val="3"/>
          <c:tx>
            <c:strRef>
              <c:f>CAVCapMultiplier!$AC$6</c:f>
              <c:strCache>
                <c:ptCount val="1"/>
                <c:pt idx="0">
                  <c:v>1,500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CAVCapMultiplier!$Y$7:$Y$12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CAVCapMultiplier!$AC$7:$AC$12</c:f>
              <c:numCache>
                <c:formatCode>0.00</c:formatCode>
                <c:ptCount val="6"/>
                <c:pt idx="0">
                  <c:v>1</c:v>
                </c:pt>
                <c:pt idx="1">
                  <c:v>1.22</c:v>
                </c:pt>
                <c:pt idx="2">
                  <c:v>1.43</c:v>
                </c:pt>
                <c:pt idx="3">
                  <c:v>1.65</c:v>
                </c:pt>
                <c:pt idx="4">
                  <c:v>1.9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3-4CB1-8257-2C98BE2A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072"/>
        <c:axId val="180751400"/>
      </c:lineChart>
      <c:catAx>
        <c:axId val="180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 b="1"/>
              </a:p>
              <a:p>
                <a:pPr>
                  <a:defRPr sz="1200" b="1"/>
                </a:pPr>
                <a:r>
                  <a:rPr lang="en-US" sz="1200" b="1"/>
                  <a:t>Market</a:t>
                </a:r>
                <a:r>
                  <a:rPr lang="en-US" sz="1200" b="1" baseline="0"/>
                  <a:t> Penetration Rate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50057805274341"/>
              <c:y val="0.86635802469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400"/>
        <c:crosses val="autoZero"/>
        <c:auto val="1"/>
        <c:lblAlgn val="ctr"/>
        <c:lblOffset val="100"/>
        <c:noMultiLvlLbl val="0"/>
      </c:catAx>
      <c:valAx>
        <c:axId val="180751400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Capacity</a:t>
                </a:r>
                <a:r>
                  <a:rPr lang="en-US" sz="1200" b="1" baseline="0"/>
                  <a:t> Multiplier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072"/>
        <c:crosses val="autoZero"/>
        <c:crossBetween val="midCat"/>
        <c:majorUnit val="0.4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CAVCapMultiplier!$X$27</c:f>
          <c:strCache>
            <c:ptCount val="1"/>
            <c:pt idx="0">
              <c:v>3+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CAVCapMultiplier!$BF$29</c:f>
              <c:strCache>
                <c:ptCount val="1"/>
                <c:pt idx="0">
                  <c:v>2,400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cat>
            <c:strRef>
              <c:f>CAVCapMultiplier!$BE$30:$BE$35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CAVCapMultiplier!$BF$30:$BF$35</c:f>
              <c:numCache>
                <c:formatCode>0.00</c:formatCode>
                <c:ptCount val="6"/>
                <c:pt idx="0">
                  <c:v>1</c:v>
                </c:pt>
                <c:pt idx="1">
                  <c:v>1.02</c:v>
                </c:pt>
                <c:pt idx="2">
                  <c:v>1.07</c:v>
                </c:pt>
                <c:pt idx="3">
                  <c:v>1.1200000000000001</c:v>
                </c:pt>
                <c:pt idx="4">
                  <c:v>1.21</c:v>
                </c:pt>
                <c:pt idx="5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D6E-9279-A57670EF6067}"/>
            </c:ext>
          </c:extLst>
        </c:ser>
        <c:ser>
          <c:idx val="1"/>
          <c:order val="1"/>
          <c:tx>
            <c:strRef>
              <c:f>CAVCapMultiplier!$BG$29</c:f>
              <c:strCache>
                <c:ptCount val="1"/>
                <c:pt idx="0">
                  <c:v>2,100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cat>
            <c:strRef>
              <c:f>CAVCapMultiplier!$BE$30:$BE$35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CAVCapMultiplier!$BG$30:$BG$35</c:f>
              <c:numCache>
                <c:formatCode>0.00</c:formatCode>
                <c:ptCount val="6"/>
                <c:pt idx="0">
                  <c:v>1</c:v>
                </c:pt>
                <c:pt idx="1">
                  <c:v>1.01</c:v>
                </c:pt>
                <c:pt idx="2">
                  <c:v>1.1000000000000001</c:v>
                </c:pt>
                <c:pt idx="3">
                  <c:v>1.23</c:v>
                </c:pt>
                <c:pt idx="4">
                  <c:v>1.36</c:v>
                </c:pt>
                <c:pt idx="5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4D6E-9279-A57670EF6067}"/>
            </c:ext>
          </c:extLst>
        </c:ser>
        <c:ser>
          <c:idx val="2"/>
          <c:order val="2"/>
          <c:tx>
            <c:strRef>
              <c:f>CAVCapMultiplier!$BH$29</c:f>
              <c:strCache>
                <c:ptCount val="1"/>
                <c:pt idx="0">
                  <c:v>1,800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accent6">
                    <a:tint val="86000"/>
                  </a:schemeClr>
                </a:solidFill>
              </a:ln>
              <a:effectLst/>
            </c:spPr>
          </c:marker>
          <c:cat>
            <c:strRef>
              <c:f>CAVCapMultiplier!$BE$30:$BE$35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CAVCapMultiplier!$BH$30:$BH$35</c:f>
              <c:numCache>
                <c:formatCode>0.00</c:formatCode>
                <c:ptCount val="6"/>
                <c:pt idx="0">
                  <c:v>1</c:v>
                </c:pt>
                <c:pt idx="1">
                  <c:v>1.1499999999999999</c:v>
                </c:pt>
                <c:pt idx="2">
                  <c:v>1.26</c:v>
                </c:pt>
                <c:pt idx="3">
                  <c:v>1.37</c:v>
                </c:pt>
                <c:pt idx="4">
                  <c:v>1.56</c:v>
                </c:pt>
                <c:pt idx="5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2-4D6E-9279-A57670EF6067}"/>
            </c:ext>
          </c:extLst>
        </c:ser>
        <c:ser>
          <c:idx val="3"/>
          <c:order val="3"/>
          <c:tx>
            <c:strRef>
              <c:f>CAVCapMultiplier!$BI$29</c:f>
              <c:strCache>
                <c:ptCount val="1"/>
                <c:pt idx="0">
                  <c:v>1,500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CAVCapMultiplier!$BE$30:$BE$35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CAVCapMultiplier!$BI$30:$BI$35</c:f>
              <c:numCache>
                <c:formatCode>0.00</c:formatCode>
                <c:ptCount val="6"/>
                <c:pt idx="0">
                  <c:v>1</c:v>
                </c:pt>
                <c:pt idx="1">
                  <c:v>1.45</c:v>
                </c:pt>
                <c:pt idx="2">
                  <c:v>1.5</c:v>
                </c:pt>
                <c:pt idx="3">
                  <c:v>1.55</c:v>
                </c:pt>
                <c:pt idx="4">
                  <c:v>1.8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2-4D6E-9279-A57670EF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072"/>
        <c:axId val="180751400"/>
      </c:lineChart>
      <c:catAx>
        <c:axId val="180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 b="1"/>
              </a:p>
              <a:p>
                <a:pPr>
                  <a:defRPr sz="1200" b="1"/>
                </a:pPr>
                <a:r>
                  <a:rPr lang="en-US" sz="1200" b="1"/>
                  <a:t>Market</a:t>
                </a:r>
                <a:r>
                  <a:rPr lang="en-US" sz="1200" b="1" baseline="0"/>
                  <a:t> Penetration Rate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50057805274341"/>
              <c:y val="0.86635802469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400"/>
        <c:crosses val="autoZero"/>
        <c:auto val="1"/>
        <c:lblAlgn val="ctr"/>
        <c:lblOffset val="100"/>
        <c:noMultiLvlLbl val="0"/>
      </c:catAx>
      <c:valAx>
        <c:axId val="180751400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Capacity</a:t>
                </a:r>
                <a:r>
                  <a:rPr lang="en-US" sz="1200" b="1" baseline="0"/>
                  <a:t> Multiplier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072"/>
        <c:crosses val="autoZero"/>
        <c:crossBetween val="midCat"/>
        <c:majorUnit val="0.4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CAVCapMultiplier!$X$4</c:f>
          <c:strCache>
            <c:ptCount val="1"/>
            <c:pt idx="0">
              <c:v>2 Lane Facilities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CAVCapMultiplier!$BF$6</c:f>
              <c:strCache>
                <c:ptCount val="1"/>
                <c:pt idx="0">
                  <c:v>2,400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cat>
            <c:strRef>
              <c:f>CAVCapMultiplier!$BE$7:$BE$12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CAVCapMultiplier!$BF$7:$BF$12</c:f>
              <c:numCache>
                <c:formatCode>0.00</c:formatCode>
                <c:ptCount val="6"/>
                <c:pt idx="0">
                  <c:v>1</c:v>
                </c:pt>
                <c:pt idx="1">
                  <c:v>1.02</c:v>
                </c:pt>
                <c:pt idx="2">
                  <c:v>1.07</c:v>
                </c:pt>
                <c:pt idx="3">
                  <c:v>1.1299999999999999</c:v>
                </c:pt>
                <c:pt idx="4">
                  <c:v>1.22</c:v>
                </c:pt>
                <c:pt idx="5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F8A-B0B5-D6AA67EEEC82}"/>
            </c:ext>
          </c:extLst>
        </c:ser>
        <c:ser>
          <c:idx val="1"/>
          <c:order val="1"/>
          <c:tx>
            <c:strRef>
              <c:f>CAVCapMultiplier!$BG$6</c:f>
              <c:strCache>
                <c:ptCount val="1"/>
                <c:pt idx="0">
                  <c:v>2,100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cat>
            <c:strRef>
              <c:f>CAVCapMultiplier!$BE$7:$BE$12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CAVCapMultiplier!$BG$7:$BG$12</c:f>
              <c:numCache>
                <c:formatCode>0.00</c:formatCode>
                <c:ptCount val="6"/>
                <c:pt idx="0">
                  <c:v>1</c:v>
                </c:pt>
                <c:pt idx="1">
                  <c:v>1.03</c:v>
                </c:pt>
                <c:pt idx="2">
                  <c:v>1.1000000000000001</c:v>
                </c:pt>
                <c:pt idx="3">
                  <c:v>1.26</c:v>
                </c:pt>
                <c:pt idx="4">
                  <c:v>1.37</c:v>
                </c:pt>
                <c:pt idx="5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2-4F8A-B0B5-D6AA67EEEC82}"/>
            </c:ext>
          </c:extLst>
        </c:ser>
        <c:ser>
          <c:idx val="2"/>
          <c:order val="2"/>
          <c:tx>
            <c:strRef>
              <c:f>CAVCapMultiplier!$BH$6</c:f>
              <c:strCache>
                <c:ptCount val="1"/>
                <c:pt idx="0">
                  <c:v>1,800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accent6">
                    <a:tint val="86000"/>
                  </a:schemeClr>
                </a:solidFill>
              </a:ln>
              <a:effectLst/>
            </c:spPr>
          </c:marker>
          <c:cat>
            <c:strRef>
              <c:f>CAVCapMultiplier!$BE$7:$BE$12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CAVCapMultiplier!$BH$7:$BH$12</c:f>
              <c:numCache>
                <c:formatCode>0.00</c:formatCode>
                <c:ptCount val="6"/>
                <c:pt idx="0">
                  <c:v>1</c:v>
                </c:pt>
                <c:pt idx="1">
                  <c:v>1.1399999999999999</c:v>
                </c:pt>
                <c:pt idx="2">
                  <c:v>1.27</c:v>
                </c:pt>
                <c:pt idx="3">
                  <c:v>1.43</c:v>
                </c:pt>
                <c:pt idx="4">
                  <c:v>1.63</c:v>
                </c:pt>
                <c:pt idx="5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2-4F8A-B0B5-D6AA67EEEC82}"/>
            </c:ext>
          </c:extLst>
        </c:ser>
        <c:ser>
          <c:idx val="3"/>
          <c:order val="3"/>
          <c:tx>
            <c:strRef>
              <c:f>CAVCapMultiplier!$BI$6</c:f>
              <c:strCache>
                <c:ptCount val="1"/>
                <c:pt idx="0">
                  <c:v>1,500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CAVCapMultiplier!$BE$7:$BE$12</c:f>
              <c:strCache>
                <c:ptCount val="6"/>
                <c:pt idx="0">
                  <c:v>MPR  0%</c:v>
                </c:pt>
                <c:pt idx="1">
                  <c:v>MPR  20%</c:v>
                </c:pt>
                <c:pt idx="2">
                  <c:v>MPR  40%</c:v>
                </c:pt>
                <c:pt idx="3">
                  <c:v>MPR  60%</c:v>
                </c:pt>
                <c:pt idx="4">
                  <c:v>MPR  80%</c:v>
                </c:pt>
                <c:pt idx="5">
                  <c:v>MPR  100%</c:v>
                </c:pt>
              </c:strCache>
            </c:strRef>
          </c:cat>
          <c:val>
            <c:numRef>
              <c:f>CAVCapMultiplier!$BI$7:$BI$12</c:f>
              <c:numCache>
                <c:formatCode>0.00</c:formatCode>
                <c:ptCount val="6"/>
                <c:pt idx="0">
                  <c:v>1</c:v>
                </c:pt>
                <c:pt idx="1">
                  <c:v>1.35</c:v>
                </c:pt>
                <c:pt idx="2">
                  <c:v>1.58</c:v>
                </c:pt>
                <c:pt idx="3">
                  <c:v>1.65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2-4F8A-B0B5-D6AA67EE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072"/>
        <c:axId val="180751400"/>
      </c:lineChart>
      <c:catAx>
        <c:axId val="180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 b="1"/>
              </a:p>
              <a:p>
                <a:pPr>
                  <a:defRPr sz="1200" b="1"/>
                </a:pPr>
                <a:r>
                  <a:rPr lang="en-US" sz="1200" b="1"/>
                  <a:t>Market</a:t>
                </a:r>
                <a:r>
                  <a:rPr lang="en-US" sz="1200" b="1" baseline="0"/>
                  <a:t> Penetration Rate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50057805274341"/>
              <c:y val="0.86635802469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400"/>
        <c:crosses val="autoZero"/>
        <c:auto val="1"/>
        <c:lblAlgn val="ctr"/>
        <c:lblOffset val="100"/>
        <c:noMultiLvlLbl val="0"/>
      </c:catAx>
      <c:valAx>
        <c:axId val="180751400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Capacity</a:t>
                </a:r>
                <a:r>
                  <a:rPr lang="en-US" sz="1200" b="1" baseline="0"/>
                  <a:t> Multiplier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1072"/>
        <c:crosses val="autoZero"/>
        <c:crossBetween val="midCat"/>
        <c:majorUnit val="0.4"/>
        <c:min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checkModelLookup!$H$3:$H$4</c:f>
              <c:strCache>
                <c:ptCount val="2"/>
                <c:pt idx="0">
                  <c:v>2100</c:v>
                </c:pt>
                <c:pt idx="1">
                  <c:v>CAVFac</c:v>
                </c:pt>
              </c:strCache>
            </c:strRef>
          </c:tx>
          <c:spPr>
            <a:ln w="63500" cap="rnd">
              <a:solidFill>
                <a:srgbClr val="C00000">
                  <a:alpha val="3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checkModelLookup!$A$5:$A$105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checkModelLookup!$H$5:$H$105</c:f>
              <c:numCache>
                <c:formatCode>General</c:formatCode>
                <c:ptCount val="101"/>
                <c:pt idx="0">
                  <c:v>1</c:v>
                </c:pt>
                <c:pt idx="1">
                  <c:v>1.0036</c:v>
                </c:pt>
                <c:pt idx="2">
                  <c:v>1.0072000000000001</c:v>
                </c:pt>
                <c:pt idx="3">
                  <c:v>1.0107999999999999</c:v>
                </c:pt>
                <c:pt idx="4">
                  <c:v>1.0144</c:v>
                </c:pt>
                <c:pt idx="5">
                  <c:v>1.018</c:v>
                </c:pt>
                <c:pt idx="6">
                  <c:v>1.0214000000000001</c:v>
                </c:pt>
                <c:pt idx="7">
                  <c:v>1.0247999999999999</c:v>
                </c:pt>
                <c:pt idx="8">
                  <c:v>1.0282</c:v>
                </c:pt>
                <c:pt idx="9">
                  <c:v>1.0315999999999999</c:v>
                </c:pt>
                <c:pt idx="10">
                  <c:v>1.0349999999999999</c:v>
                </c:pt>
                <c:pt idx="11">
                  <c:v>1.0386</c:v>
                </c:pt>
                <c:pt idx="12">
                  <c:v>1.0422</c:v>
                </c:pt>
                <c:pt idx="13">
                  <c:v>1.0457999999999998</c:v>
                </c:pt>
                <c:pt idx="14">
                  <c:v>1.0493999999999999</c:v>
                </c:pt>
                <c:pt idx="15">
                  <c:v>1.0529999999999999</c:v>
                </c:pt>
                <c:pt idx="16">
                  <c:v>1.0564</c:v>
                </c:pt>
                <c:pt idx="17">
                  <c:v>1.0598000000000001</c:v>
                </c:pt>
                <c:pt idx="18">
                  <c:v>1.0631999999999999</c:v>
                </c:pt>
                <c:pt idx="19">
                  <c:v>1.0666</c:v>
                </c:pt>
                <c:pt idx="20">
                  <c:v>1.07</c:v>
                </c:pt>
                <c:pt idx="21">
                  <c:v>1.0740000000000001</c:v>
                </c:pt>
                <c:pt idx="22">
                  <c:v>1.0780000000000001</c:v>
                </c:pt>
                <c:pt idx="23">
                  <c:v>1.0820000000000001</c:v>
                </c:pt>
                <c:pt idx="24">
                  <c:v>1.0860000000000001</c:v>
                </c:pt>
                <c:pt idx="25">
                  <c:v>1.0900000000000001</c:v>
                </c:pt>
                <c:pt idx="26">
                  <c:v>1.0940000000000001</c:v>
                </c:pt>
                <c:pt idx="27">
                  <c:v>1.0980000000000001</c:v>
                </c:pt>
                <c:pt idx="28">
                  <c:v>1.1020000000000001</c:v>
                </c:pt>
                <c:pt idx="29">
                  <c:v>1.1060000000000001</c:v>
                </c:pt>
                <c:pt idx="30">
                  <c:v>1.1100000000000001</c:v>
                </c:pt>
                <c:pt idx="31">
                  <c:v>1.1140000000000001</c:v>
                </c:pt>
                <c:pt idx="32">
                  <c:v>1.1180000000000001</c:v>
                </c:pt>
                <c:pt idx="33">
                  <c:v>1.1219999999999999</c:v>
                </c:pt>
                <c:pt idx="34">
                  <c:v>1.1259999999999999</c:v>
                </c:pt>
                <c:pt idx="35">
                  <c:v>1.1299999999999999</c:v>
                </c:pt>
                <c:pt idx="36">
                  <c:v>1.1339999999999999</c:v>
                </c:pt>
                <c:pt idx="37">
                  <c:v>1.1379999999999999</c:v>
                </c:pt>
                <c:pt idx="38">
                  <c:v>1.1419999999999999</c:v>
                </c:pt>
                <c:pt idx="39">
                  <c:v>1.1459999999999999</c:v>
                </c:pt>
                <c:pt idx="40">
                  <c:v>1.1499999999999999</c:v>
                </c:pt>
                <c:pt idx="41">
                  <c:v>1.155</c:v>
                </c:pt>
                <c:pt idx="42">
                  <c:v>1.1599999999999999</c:v>
                </c:pt>
                <c:pt idx="43">
                  <c:v>1.165</c:v>
                </c:pt>
                <c:pt idx="44">
                  <c:v>1.17</c:v>
                </c:pt>
                <c:pt idx="45">
                  <c:v>1.175</c:v>
                </c:pt>
                <c:pt idx="46">
                  <c:v>1.18</c:v>
                </c:pt>
                <c:pt idx="47">
                  <c:v>1.1850000000000001</c:v>
                </c:pt>
                <c:pt idx="48">
                  <c:v>1.19</c:v>
                </c:pt>
                <c:pt idx="49">
                  <c:v>1.1950000000000001</c:v>
                </c:pt>
                <c:pt idx="50">
                  <c:v>1.2</c:v>
                </c:pt>
                <c:pt idx="51">
                  <c:v>1.2050000000000001</c:v>
                </c:pt>
                <c:pt idx="52">
                  <c:v>1.21</c:v>
                </c:pt>
                <c:pt idx="53">
                  <c:v>1.2150000000000001</c:v>
                </c:pt>
                <c:pt idx="54">
                  <c:v>1.22</c:v>
                </c:pt>
                <c:pt idx="55">
                  <c:v>1.2250000000000001</c:v>
                </c:pt>
                <c:pt idx="56">
                  <c:v>1.23</c:v>
                </c:pt>
                <c:pt idx="57">
                  <c:v>1.2350000000000001</c:v>
                </c:pt>
                <c:pt idx="58">
                  <c:v>1.24</c:v>
                </c:pt>
                <c:pt idx="59">
                  <c:v>1.2450000000000001</c:v>
                </c:pt>
                <c:pt idx="60">
                  <c:v>1.25</c:v>
                </c:pt>
                <c:pt idx="61">
                  <c:v>1.256</c:v>
                </c:pt>
                <c:pt idx="62">
                  <c:v>1.262</c:v>
                </c:pt>
                <c:pt idx="63">
                  <c:v>1.268</c:v>
                </c:pt>
                <c:pt idx="64">
                  <c:v>1.274</c:v>
                </c:pt>
                <c:pt idx="65">
                  <c:v>1.28</c:v>
                </c:pt>
                <c:pt idx="66">
                  <c:v>1.286</c:v>
                </c:pt>
                <c:pt idx="67">
                  <c:v>1.292</c:v>
                </c:pt>
                <c:pt idx="68">
                  <c:v>1.298</c:v>
                </c:pt>
                <c:pt idx="69">
                  <c:v>1.304</c:v>
                </c:pt>
                <c:pt idx="70">
                  <c:v>1.31</c:v>
                </c:pt>
                <c:pt idx="71">
                  <c:v>1.3160000000000001</c:v>
                </c:pt>
                <c:pt idx="72">
                  <c:v>1.3220000000000001</c:v>
                </c:pt>
                <c:pt idx="73">
                  <c:v>1.3280000000000001</c:v>
                </c:pt>
                <c:pt idx="74">
                  <c:v>1.3340000000000001</c:v>
                </c:pt>
                <c:pt idx="75">
                  <c:v>1.34</c:v>
                </c:pt>
                <c:pt idx="76">
                  <c:v>1.3460000000000001</c:v>
                </c:pt>
                <c:pt idx="77">
                  <c:v>1.3520000000000001</c:v>
                </c:pt>
                <c:pt idx="78">
                  <c:v>1.3580000000000001</c:v>
                </c:pt>
                <c:pt idx="79">
                  <c:v>1.3640000000000001</c:v>
                </c:pt>
                <c:pt idx="80">
                  <c:v>1.37</c:v>
                </c:pt>
                <c:pt idx="81">
                  <c:v>1.3775999999999999</c:v>
                </c:pt>
                <c:pt idx="82">
                  <c:v>1.3852</c:v>
                </c:pt>
                <c:pt idx="83">
                  <c:v>1.3928</c:v>
                </c:pt>
                <c:pt idx="84">
                  <c:v>1.4004000000000001</c:v>
                </c:pt>
                <c:pt idx="85">
                  <c:v>1.4079999999999999</c:v>
                </c:pt>
                <c:pt idx="86">
                  <c:v>1.4154</c:v>
                </c:pt>
                <c:pt idx="87">
                  <c:v>1.4227999999999998</c:v>
                </c:pt>
                <c:pt idx="88">
                  <c:v>1.4302000000000001</c:v>
                </c:pt>
                <c:pt idx="89">
                  <c:v>1.4376</c:v>
                </c:pt>
                <c:pt idx="90">
                  <c:v>1.4450000000000001</c:v>
                </c:pt>
                <c:pt idx="91">
                  <c:v>1.4526000000000001</c:v>
                </c:pt>
                <c:pt idx="92">
                  <c:v>1.4601999999999999</c:v>
                </c:pt>
                <c:pt idx="93">
                  <c:v>1.4678000000000002</c:v>
                </c:pt>
                <c:pt idx="94">
                  <c:v>1.4754</c:v>
                </c:pt>
                <c:pt idx="95">
                  <c:v>1.4830000000000001</c:v>
                </c:pt>
                <c:pt idx="96">
                  <c:v>1.4903999999999999</c:v>
                </c:pt>
                <c:pt idx="97">
                  <c:v>1.4978</c:v>
                </c:pt>
                <c:pt idx="98">
                  <c:v>1.5052000000000001</c:v>
                </c:pt>
                <c:pt idx="99">
                  <c:v>1.5126000000000002</c:v>
                </c:pt>
                <c:pt idx="100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2-4143-9B26-9798EDE2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64943"/>
        <c:axId val="1636269519"/>
      </c:scatterChart>
      <c:valAx>
        <c:axId val="163626494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69519"/>
        <c:crosses val="autoZero"/>
        <c:crossBetween val="midCat"/>
      </c:valAx>
      <c:valAx>
        <c:axId val="16362695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6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87</xdr:col>
      <xdr:colOff>64293</xdr:colOff>
      <xdr:row>4</xdr:row>
      <xdr:rowOff>147637</xdr:rowOff>
    </xdr:from>
    <xdr:ext cx="7076309" cy="1971675"/>
    <xdr:pic>
      <xdr:nvPicPr>
        <xdr:cNvPr id="2" name="Picture 1">
          <a:extLst>
            <a:ext uri="{FF2B5EF4-FFF2-40B4-BE49-F238E27FC236}">
              <a16:creationId xmlns:a16="http://schemas.microsoft.com/office/drawing/2014/main" id="{E925C3A4-C471-4AE6-8C9B-509CB111D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01762" y="1016793"/>
          <a:ext cx="7076309" cy="1971675"/>
        </a:xfrm>
        <a:prstGeom prst="rect">
          <a:avLst/>
        </a:prstGeom>
      </xdr:spPr>
    </xdr:pic>
    <xdr:clientData/>
  </xdr:oneCellAnchor>
  <xdr:twoCellAnchor>
    <xdr:from>
      <xdr:col>62</xdr:col>
      <xdr:colOff>0</xdr:colOff>
      <xdr:row>26</xdr:row>
      <xdr:rowOff>0</xdr:rowOff>
    </xdr:from>
    <xdr:to>
      <xdr:col>73</xdr:col>
      <xdr:colOff>54768</xdr:colOff>
      <xdr:row>47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A555A-DF0D-4F3A-ACC3-46F1E381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</xdr:row>
      <xdr:rowOff>190499</xdr:rowOff>
    </xdr:from>
    <xdr:to>
      <xdr:col>73</xdr:col>
      <xdr:colOff>54768</xdr:colOff>
      <xdr:row>24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AFA4E-DB13-4443-B5DD-88B46363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26</xdr:row>
      <xdr:rowOff>0</xdr:rowOff>
    </xdr:from>
    <xdr:to>
      <xdr:col>41</xdr:col>
      <xdr:colOff>54769</xdr:colOff>
      <xdr:row>47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C6AFB-4385-459B-9B34-064A85BE0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</xdr:row>
      <xdr:rowOff>190499</xdr:rowOff>
    </xdr:from>
    <xdr:to>
      <xdr:col>41</xdr:col>
      <xdr:colOff>54769</xdr:colOff>
      <xdr:row>24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5B9AC-EF7F-4304-A455-25AE1D97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26</xdr:row>
      <xdr:rowOff>0</xdr:rowOff>
    </xdr:from>
    <xdr:to>
      <xdr:col>53</xdr:col>
      <xdr:colOff>54769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D255AE-EC53-47BE-BC94-64CA9EB8C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53</xdr:col>
      <xdr:colOff>54769</xdr:colOff>
      <xdr:row>24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C176EE-5871-4928-843C-7579063A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0</xdr:colOff>
      <xdr:row>26</xdr:row>
      <xdr:rowOff>0</xdr:rowOff>
    </xdr:from>
    <xdr:to>
      <xdr:col>85</xdr:col>
      <xdr:colOff>54769</xdr:colOff>
      <xdr:row>47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BF6D3-9D7C-4612-AB0C-A12EF9C5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0</xdr:colOff>
      <xdr:row>3</xdr:row>
      <xdr:rowOff>0</xdr:rowOff>
    </xdr:from>
    <xdr:to>
      <xdr:col>85</xdr:col>
      <xdr:colOff>54769</xdr:colOff>
      <xdr:row>24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0FF41A-2D3B-48D4-A41B-38510F726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68035</xdr:colOff>
      <xdr:row>10</xdr:row>
      <xdr:rowOff>81642</xdr:rowOff>
    </xdr:from>
    <xdr:to>
      <xdr:col>25</xdr:col>
      <xdr:colOff>285749</xdr:colOff>
      <xdr:row>47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1C91C-BB25-4EDB-B93B-34774012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%20-%20WFRC\20010%20-%20RTP%20-%202023-2050\01_External%20Forces\01b_CAVs\CAVCapacities%20-%202021-02-1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CAVCapMultiplier"/>
      <sheetName val="TDM_Cap1hr1ln V8.3"/>
    </sheetNames>
    <sheetDataSet>
      <sheetData sheetId="0"/>
      <sheetData sheetId="1">
        <row r="5">
          <cell r="X5" t="str">
            <v>3+ Lane Facilities</v>
          </cell>
        </row>
      </sheetData>
      <sheetData sheetId="2">
        <row r="55">
          <cell r="C55" t="str">
            <v>_SatRate</v>
          </cell>
          <cell r="D55" t="str">
            <v>Fhv</v>
          </cell>
          <cell r="E55" t="str">
            <v>Fgrn</v>
          </cell>
        </row>
        <row r="56">
          <cell r="B56" t="str">
            <v>Principal Arterial</v>
          </cell>
          <cell r="C56">
            <v>1900</v>
          </cell>
          <cell r="D56">
            <v>1</v>
          </cell>
          <cell r="E56">
            <v>0.52</v>
          </cell>
        </row>
        <row r="57">
          <cell r="B57" t="str">
            <v>Minor Arterial</v>
          </cell>
          <cell r="C57">
            <v>1900</v>
          </cell>
          <cell r="D57">
            <v>1</v>
          </cell>
          <cell r="E57">
            <v>0.48</v>
          </cell>
        </row>
        <row r="58">
          <cell r="B58" t="str">
            <v>Major Collector</v>
          </cell>
          <cell r="C58">
            <v>1700</v>
          </cell>
          <cell r="D58">
            <v>1</v>
          </cell>
          <cell r="E58">
            <v>0.44</v>
          </cell>
        </row>
        <row r="59">
          <cell r="B59" t="str">
            <v>Minor Collector</v>
          </cell>
          <cell r="C59">
            <v>1500</v>
          </cell>
          <cell r="D59">
            <v>1</v>
          </cell>
          <cell r="E59">
            <v>0.35</v>
          </cell>
        </row>
        <row r="61">
          <cell r="B61" t="str">
            <v>Expressway, posted 60-70 mph</v>
          </cell>
          <cell r="C61">
            <v>1900</v>
          </cell>
          <cell r="D61">
            <v>1</v>
          </cell>
          <cell r="E61">
            <v>0.57999999999999996</v>
          </cell>
        </row>
        <row r="62">
          <cell r="B62" t="str">
            <v>Expressway, posted 55-65 mph</v>
          </cell>
          <cell r="C62">
            <v>1900</v>
          </cell>
          <cell r="D62">
            <v>1</v>
          </cell>
          <cell r="E62">
            <v>0.56000000000000005</v>
          </cell>
        </row>
        <row r="63">
          <cell r="B63" t="str">
            <v>Expressway, posted 50-60 mph</v>
          </cell>
          <cell r="C63">
            <v>1900</v>
          </cell>
          <cell r="D63">
            <v>1</v>
          </cell>
          <cell r="E63">
            <v>0.54</v>
          </cell>
        </row>
        <row r="64">
          <cell r="B64" t="str">
            <v>Expressway, posted 45-55 mph</v>
          </cell>
          <cell r="C64">
            <v>1900</v>
          </cell>
          <cell r="D64">
            <v>1</v>
          </cell>
          <cell r="E64">
            <v>0.52</v>
          </cell>
        </row>
        <row r="77">
          <cell r="C77" t="str">
            <v>Rural</v>
          </cell>
          <cell r="D77" t="str">
            <v>Transition</v>
          </cell>
          <cell r="E77" t="str">
            <v>Suburban</v>
          </cell>
          <cell r="F77" t="str">
            <v>Urban</v>
          </cell>
          <cell r="G77" t="str">
            <v>CBD</v>
          </cell>
        </row>
        <row r="78">
          <cell r="B78" t="str">
            <v>Area Type</v>
          </cell>
          <cell r="C78">
            <v>1.1000000000000001</v>
          </cell>
          <cell r="D78">
            <v>1.05</v>
          </cell>
          <cell r="E78">
            <v>1</v>
          </cell>
          <cell r="F78">
            <v>0.95</v>
          </cell>
          <cell r="G78">
            <v>0.9</v>
          </cell>
        </row>
        <row r="85">
          <cell r="C85" t="str">
            <v>Sat</v>
          </cell>
          <cell r="D85" t="str">
            <v>Aux</v>
          </cell>
          <cell r="G85" t="str">
            <v>Fle</v>
          </cell>
        </row>
        <row r="86">
          <cell r="B86" t="str">
            <v>MM: all facilities</v>
          </cell>
          <cell r="C86">
            <v>2100</v>
          </cell>
          <cell r="D86">
            <v>700</v>
          </cell>
          <cell r="F86" t="str">
            <v>1 lane</v>
          </cell>
          <cell r="G86">
            <v>1</v>
          </cell>
        </row>
        <row r="87">
          <cell r="B87" t="str">
            <v>Fwy: fwy-to-fwy loop ramp</v>
          </cell>
          <cell r="C87">
            <v>1395</v>
          </cell>
          <cell r="D87">
            <v>0</v>
          </cell>
          <cell r="F87" t="str">
            <v>2 lanes</v>
          </cell>
          <cell r="G87">
            <v>1</v>
          </cell>
        </row>
        <row r="88">
          <cell r="B88" t="str">
            <v>Fwy: C-D road, flyover ramp</v>
          </cell>
          <cell r="C88">
            <v>1550</v>
          </cell>
          <cell r="D88">
            <v>0</v>
          </cell>
          <cell r="F88" t="str">
            <v>3 lanes</v>
          </cell>
          <cell r="G88">
            <v>1</v>
          </cell>
        </row>
        <row r="89">
          <cell r="B89" t="str">
            <v>Fwy: posted 55-60 mph</v>
          </cell>
          <cell r="C89">
            <v>1782.5</v>
          </cell>
          <cell r="D89">
            <v>0</v>
          </cell>
          <cell r="F89" t="str">
            <v>4 lanes</v>
          </cell>
          <cell r="G89">
            <v>0.98</v>
          </cell>
        </row>
        <row r="90">
          <cell r="B90" t="str">
            <v>Fwy: posted 65 mph, no aux lane</v>
          </cell>
          <cell r="C90">
            <v>1821.25</v>
          </cell>
          <cell r="D90">
            <v>0</v>
          </cell>
          <cell r="F90" t="str">
            <v>5 lanes</v>
          </cell>
          <cell r="G90">
            <v>0.95</v>
          </cell>
        </row>
        <row r="91">
          <cell r="B91" t="str">
            <v>Fwy: posted 65 mph, aux lane</v>
          </cell>
          <cell r="C91">
            <v>1821.25</v>
          </cell>
          <cell r="D91">
            <v>700</v>
          </cell>
          <cell r="F91" t="str">
            <v>6 lanes</v>
          </cell>
          <cell r="G91">
            <v>0.91</v>
          </cell>
        </row>
        <row r="92">
          <cell r="B92" t="str">
            <v>Fwy: posted 75 mph, no aux lane</v>
          </cell>
          <cell r="C92">
            <v>1860</v>
          </cell>
          <cell r="D92">
            <v>0</v>
          </cell>
          <cell r="F92" t="str">
            <v>7 lanes</v>
          </cell>
          <cell r="G92">
            <v>0.88</v>
          </cell>
        </row>
        <row r="93">
          <cell r="B93" t="str">
            <v>Fwy: posted 75 mph, aux lane</v>
          </cell>
          <cell r="C93">
            <v>1860</v>
          </cell>
          <cell r="D93">
            <v>700</v>
          </cell>
        </row>
        <row r="94">
          <cell r="B94" t="str">
            <v>Fwy: HOV lane</v>
          </cell>
          <cell r="C94">
            <v>1860</v>
          </cell>
          <cell r="D94">
            <v>0</v>
          </cell>
        </row>
        <row r="95">
          <cell r="B95" t="str">
            <v>Fwy: Toll lanes</v>
          </cell>
          <cell r="C95">
            <v>1860</v>
          </cell>
          <cell r="D95">
            <v>0</v>
          </cell>
        </row>
        <row r="96">
          <cell r="B96" t="str">
            <v>Fwy: Managed Ln access</v>
          </cell>
          <cell r="C96">
            <v>1860</v>
          </cell>
          <cell r="D96">
            <v>0</v>
          </cell>
        </row>
        <row r="97">
          <cell r="B97" t="str">
            <v>Fwy: Tollway</v>
          </cell>
          <cell r="C97">
            <v>1860</v>
          </cell>
          <cell r="D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ittelson.com/ideas/how-connected-automated-vehicles-may-change-freeway-capaciti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26D1-6246-4D54-90F9-81B4E5D8BE0A}">
  <sheetPr>
    <tabColor rgb="FFC00000"/>
  </sheetPr>
  <dimension ref="A1:V18"/>
  <sheetViews>
    <sheetView zoomScale="90" zoomScaleNormal="90" workbookViewId="0">
      <selection activeCell="A19" sqref="A19"/>
    </sheetView>
  </sheetViews>
  <sheetFormatPr defaultRowHeight="15" x14ac:dyDescent="0.25"/>
  <cols>
    <col min="1" max="1" width="12.7109375" style="3" customWidth="1"/>
    <col min="2" max="22" width="12.28515625" style="3" customWidth="1"/>
    <col min="23" max="16384" width="9.140625" style="3"/>
  </cols>
  <sheetData>
    <row r="1" spans="1:22" s="1" customFormat="1" ht="23.25" x14ac:dyDescent="0.35">
      <c r="A1" s="1" t="s">
        <v>0</v>
      </c>
    </row>
    <row r="2" spans="1:22" x14ac:dyDescent="0.25">
      <c r="A2" s="2" t="s">
        <v>1</v>
      </c>
    </row>
    <row r="3" spans="1:22" x14ac:dyDescent="0.25">
      <c r="A3" s="2" t="s">
        <v>2</v>
      </c>
    </row>
    <row r="4" spans="1:22" x14ac:dyDescent="0.25">
      <c r="A4" s="2"/>
    </row>
    <row r="5" spans="1:22" x14ac:dyDescent="0.25">
      <c r="A5" s="28" t="s">
        <v>56</v>
      </c>
    </row>
    <row r="6" spans="1:22" x14ac:dyDescent="0.25">
      <c r="A6" s="27" t="s">
        <v>58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24" t="s">
        <v>14</v>
      </c>
      <c r="N6" s="24" t="s">
        <v>15</v>
      </c>
      <c r="O6" s="24" t="s">
        <v>16</v>
      </c>
      <c r="P6" s="24" t="s">
        <v>17</v>
      </c>
      <c r="Q6" s="24" t="s">
        <v>18</v>
      </c>
      <c r="R6" s="24" t="s">
        <v>19</v>
      </c>
      <c r="S6" s="24" t="s">
        <v>20</v>
      </c>
      <c r="T6" s="24" t="s">
        <v>21</v>
      </c>
      <c r="U6" s="24" t="s">
        <v>22</v>
      </c>
      <c r="V6" s="24" t="s">
        <v>23</v>
      </c>
    </row>
    <row r="7" spans="1:22" x14ac:dyDescent="0.25">
      <c r="A7" s="5">
        <f>CAVCapMultiplier!A7</f>
        <v>1500</v>
      </c>
      <c r="B7" s="5">
        <f>CAVCapMultiplier!B7</f>
        <v>1</v>
      </c>
      <c r="C7" s="5">
        <f>CAVCapMultiplier!C7</f>
        <v>1.0549999999999999</v>
      </c>
      <c r="D7" s="5">
        <f>CAVCapMultiplier!D7</f>
        <v>1.1100000000000001</v>
      </c>
      <c r="E7" s="5">
        <f>CAVCapMultiplier!E7</f>
        <v>1.165</v>
      </c>
      <c r="F7" s="5">
        <f>CAVCapMultiplier!F7</f>
        <v>1.22</v>
      </c>
      <c r="G7" s="5">
        <f>CAVCapMultiplier!G7</f>
        <v>1.2729999999999999</v>
      </c>
      <c r="H7" s="5">
        <f>CAVCapMultiplier!H7</f>
        <v>1.325</v>
      </c>
      <c r="I7" s="5">
        <f>CAVCapMultiplier!I7</f>
        <v>1.3779999999999999</v>
      </c>
      <c r="J7" s="5">
        <f>CAVCapMultiplier!J7</f>
        <v>1.43</v>
      </c>
      <c r="K7" s="5">
        <f>CAVCapMultiplier!K7</f>
        <v>1.4850000000000001</v>
      </c>
      <c r="L7" s="5">
        <f>CAVCapMultiplier!L7</f>
        <v>1.54</v>
      </c>
      <c r="M7" s="5">
        <f>CAVCapMultiplier!M7</f>
        <v>1.595</v>
      </c>
      <c r="N7" s="5">
        <f>CAVCapMultiplier!N7</f>
        <v>1.65</v>
      </c>
      <c r="O7" s="5">
        <f>CAVCapMultiplier!O7</f>
        <v>1.7130000000000001</v>
      </c>
      <c r="P7" s="5">
        <f>CAVCapMultiplier!P7</f>
        <v>1.7749999999999999</v>
      </c>
      <c r="Q7" s="5">
        <f>CAVCapMultiplier!Q7</f>
        <v>1.8380000000000001</v>
      </c>
      <c r="R7" s="5">
        <f>CAVCapMultiplier!R7</f>
        <v>1.9</v>
      </c>
      <c r="S7" s="5">
        <f>CAVCapMultiplier!S7</f>
        <v>1.9750000000000001</v>
      </c>
      <c r="T7" s="5">
        <f>CAVCapMultiplier!T7</f>
        <v>2.0499999999999998</v>
      </c>
      <c r="U7" s="5">
        <f>CAVCapMultiplier!U7</f>
        <v>2.125</v>
      </c>
      <c r="V7" s="5">
        <f>CAVCapMultiplier!V7</f>
        <v>2.2000000000000002</v>
      </c>
    </row>
    <row r="8" spans="1:22" x14ac:dyDescent="0.25">
      <c r="A8" s="5">
        <f>CAVCapMultiplier!A8</f>
        <v>1800</v>
      </c>
      <c r="B8" s="5">
        <f>CAVCapMultiplier!B8</f>
        <v>1</v>
      </c>
      <c r="C8" s="5">
        <f>CAVCapMultiplier!C8</f>
        <v>1.0349999999999999</v>
      </c>
      <c r="D8" s="5">
        <f>CAVCapMultiplier!D8</f>
        <v>1.07</v>
      </c>
      <c r="E8" s="5">
        <f>CAVCapMultiplier!E8</f>
        <v>1.105</v>
      </c>
      <c r="F8" s="5">
        <f>CAVCapMultiplier!F8</f>
        <v>1.1399999999999999</v>
      </c>
      <c r="G8" s="5">
        <f>CAVCapMultiplier!G8</f>
        <v>1.173</v>
      </c>
      <c r="H8" s="5">
        <f>CAVCapMultiplier!H8</f>
        <v>1.2050000000000001</v>
      </c>
      <c r="I8" s="5">
        <f>CAVCapMultiplier!I8</f>
        <v>1.238</v>
      </c>
      <c r="J8" s="5">
        <f>CAVCapMultiplier!J8</f>
        <v>1.27</v>
      </c>
      <c r="K8" s="5">
        <f>CAVCapMultiplier!K8</f>
        <v>1.31</v>
      </c>
      <c r="L8" s="5">
        <f>CAVCapMultiplier!L8</f>
        <v>1.35</v>
      </c>
      <c r="M8" s="5">
        <f>CAVCapMultiplier!M8</f>
        <v>1.39</v>
      </c>
      <c r="N8" s="5">
        <f>CAVCapMultiplier!N8</f>
        <v>1.43</v>
      </c>
      <c r="O8" s="5">
        <f>CAVCapMultiplier!O8</f>
        <v>1.4730000000000001</v>
      </c>
      <c r="P8" s="5">
        <f>CAVCapMultiplier!P8</f>
        <v>1.5149999999999999</v>
      </c>
      <c r="Q8" s="5">
        <f>CAVCapMultiplier!Q8</f>
        <v>1.5580000000000001</v>
      </c>
      <c r="R8" s="5">
        <f>CAVCapMultiplier!R8</f>
        <v>1.6</v>
      </c>
      <c r="S8" s="5">
        <f>CAVCapMultiplier!S8</f>
        <v>1.653</v>
      </c>
      <c r="T8" s="5">
        <f>CAVCapMultiplier!T8</f>
        <v>1.7050000000000001</v>
      </c>
      <c r="U8" s="5">
        <f>CAVCapMultiplier!U8</f>
        <v>1.758</v>
      </c>
      <c r="V8" s="5">
        <f>CAVCapMultiplier!V8</f>
        <v>1.81</v>
      </c>
    </row>
    <row r="9" spans="1:22" x14ac:dyDescent="0.25">
      <c r="A9" s="5">
        <f>CAVCapMultiplier!A9</f>
        <v>2100</v>
      </c>
      <c r="B9" s="5">
        <f>CAVCapMultiplier!B9</f>
        <v>1</v>
      </c>
      <c r="C9" s="5">
        <f>CAVCapMultiplier!C9</f>
        <v>1.018</v>
      </c>
      <c r="D9" s="5">
        <f>CAVCapMultiplier!D9</f>
        <v>1.0349999999999999</v>
      </c>
      <c r="E9" s="5">
        <f>CAVCapMultiplier!E9</f>
        <v>1.0529999999999999</v>
      </c>
      <c r="F9" s="5">
        <f>CAVCapMultiplier!F9</f>
        <v>1.07</v>
      </c>
      <c r="G9" s="5">
        <f>CAVCapMultiplier!G9</f>
        <v>1.0900000000000001</v>
      </c>
      <c r="H9" s="5">
        <f>CAVCapMultiplier!H9</f>
        <v>1.1100000000000001</v>
      </c>
      <c r="I9" s="5">
        <f>CAVCapMultiplier!I9</f>
        <v>1.1299999999999999</v>
      </c>
      <c r="J9" s="5">
        <f>CAVCapMultiplier!J9</f>
        <v>1.1499999999999999</v>
      </c>
      <c r="K9" s="5">
        <f>CAVCapMultiplier!K9</f>
        <v>1.175</v>
      </c>
      <c r="L9" s="5">
        <f>CAVCapMultiplier!L9</f>
        <v>1.2</v>
      </c>
      <c r="M9" s="5">
        <f>CAVCapMultiplier!M9</f>
        <v>1.2250000000000001</v>
      </c>
      <c r="N9" s="5">
        <f>CAVCapMultiplier!N9</f>
        <v>1.25</v>
      </c>
      <c r="O9" s="5">
        <f>CAVCapMultiplier!O9</f>
        <v>1.28</v>
      </c>
      <c r="P9" s="5">
        <f>CAVCapMultiplier!P9</f>
        <v>1.31</v>
      </c>
      <c r="Q9" s="5">
        <f>CAVCapMultiplier!Q9</f>
        <v>1.34</v>
      </c>
      <c r="R9" s="5">
        <f>CAVCapMultiplier!R9</f>
        <v>1.37</v>
      </c>
      <c r="S9" s="5">
        <f>CAVCapMultiplier!S9</f>
        <v>1.4079999999999999</v>
      </c>
      <c r="T9" s="5">
        <f>CAVCapMultiplier!T9</f>
        <v>1.4450000000000001</v>
      </c>
      <c r="U9" s="5">
        <f>CAVCapMultiplier!U9</f>
        <v>1.4830000000000001</v>
      </c>
      <c r="V9" s="5">
        <f>CAVCapMultiplier!V9</f>
        <v>1.52</v>
      </c>
    </row>
    <row r="10" spans="1:22" x14ac:dyDescent="0.25">
      <c r="A10" s="5">
        <f>CAVCapMultiplier!A10</f>
        <v>2400</v>
      </c>
      <c r="B10" s="5">
        <f>CAVCapMultiplier!B10</f>
        <v>1</v>
      </c>
      <c r="C10" s="5">
        <f>CAVCapMultiplier!C10</f>
        <v>1.0049999999999999</v>
      </c>
      <c r="D10" s="5">
        <f>CAVCapMultiplier!D10</f>
        <v>1.01</v>
      </c>
      <c r="E10" s="5">
        <f>CAVCapMultiplier!E10</f>
        <v>1.0149999999999999</v>
      </c>
      <c r="F10" s="5">
        <f>CAVCapMultiplier!F10</f>
        <v>1.02</v>
      </c>
      <c r="G10" s="5">
        <f>CAVCapMultiplier!G10</f>
        <v>1.0329999999999999</v>
      </c>
      <c r="H10" s="5">
        <f>CAVCapMultiplier!H10</f>
        <v>1.0449999999999999</v>
      </c>
      <c r="I10" s="5">
        <f>CAVCapMultiplier!I10</f>
        <v>1.0580000000000001</v>
      </c>
      <c r="J10" s="5">
        <f>CAVCapMultiplier!J10</f>
        <v>1.07</v>
      </c>
      <c r="K10" s="5">
        <f>CAVCapMultiplier!K10</f>
        <v>1.085</v>
      </c>
      <c r="L10" s="5">
        <f>CAVCapMultiplier!L10</f>
        <v>1.1000000000000001</v>
      </c>
      <c r="M10" s="5">
        <f>CAVCapMultiplier!M10</f>
        <v>1.115</v>
      </c>
      <c r="N10" s="5">
        <f>CAVCapMultiplier!N10</f>
        <v>1.1299999999999999</v>
      </c>
      <c r="O10" s="5">
        <f>CAVCapMultiplier!O10</f>
        <v>1.153</v>
      </c>
      <c r="P10" s="5">
        <f>CAVCapMultiplier!P10</f>
        <v>1.175</v>
      </c>
      <c r="Q10" s="5">
        <f>CAVCapMultiplier!Q10</f>
        <v>1.198</v>
      </c>
      <c r="R10" s="5">
        <f>CAVCapMultiplier!R10</f>
        <v>1.22</v>
      </c>
      <c r="S10" s="5">
        <f>CAVCapMultiplier!S10</f>
        <v>1.25</v>
      </c>
      <c r="T10" s="5">
        <f>CAVCapMultiplier!T10</f>
        <v>1.28</v>
      </c>
      <c r="U10" s="5">
        <f>CAVCapMultiplier!U10</f>
        <v>1.31</v>
      </c>
      <c r="V10" s="5">
        <f>CAVCapMultiplier!V10</f>
        <v>1.34</v>
      </c>
    </row>
    <row r="12" spans="1:22" x14ac:dyDescent="0.25">
      <c r="A12" s="28" t="s">
        <v>30</v>
      </c>
    </row>
    <row r="13" spans="1:22" x14ac:dyDescent="0.25">
      <c r="A13" s="27" t="s">
        <v>59</v>
      </c>
      <c r="B13" s="24" t="s">
        <v>3</v>
      </c>
      <c r="C13" s="24" t="s">
        <v>4</v>
      </c>
      <c r="D13" s="24" t="s">
        <v>5</v>
      </c>
      <c r="E13" s="24" t="s">
        <v>6</v>
      </c>
      <c r="F13" s="24" t="s">
        <v>7</v>
      </c>
      <c r="G13" s="24" t="s">
        <v>8</v>
      </c>
      <c r="H13" s="24" t="s">
        <v>9</v>
      </c>
      <c r="I13" s="24" t="s">
        <v>10</v>
      </c>
      <c r="J13" s="24" t="s">
        <v>11</v>
      </c>
      <c r="K13" s="24" t="s">
        <v>12</v>
      </c>
      <c r="L13" s="24" t="s">
        <v>13</v>
      </c>
      <c r="M13" s="24" t="s">
        <v>14</v>
      </c>
      <c r="N13" s="24" t="s">
        <v>15</v>
      </c>
      <c r="O13" s="24" t="s">
        <v>16</v>
      </c>
      <c r="P13" s="24" t="s">
        <v>17</v>
      </c>
      <c r="Q13" s="24" t="s">
        <v>18</v>
      </c>
      <c r="R13" s="24" t="s">
        <v>19</v>
      </c>
      <c r="S13" s="24" t="s">
        <v>20</v>
      </c>
      <c r="T13" s="24" t="s">
        <v>21</v>
      </c>
      <c r="U13" s="24" t="s">
        <v>22</v>
      </c>
      <c r="V13" s="24" t="s">
        <v>23</v>
      </c>
    </row>
    <row r="14" spans="1:22" x14ac:dyDescent="0.25">
      <c r="A14" s="5">
        <f>CAVCapMultiplier!A30</f>
        <v>1500</v>
      </c>
      <c r="B14" s="5">
        <f>CAVCapMultiplier!B30</f>
        <v>1</v>
      </c>
      <c r="C14" s="5">
        <f>CAVCapMultiplier!C30</f>
        <v>1.0449999999999999</v>
      </c>
      <c r="D14" s="5">
        <f>CAVCapMultiplier!D30</f>
        <v>1.0900000000000001</v>
      </c>
      <c r="E14" s="5">
        <f>CAVCapMultiplier!E30</f>
        <v>1.135</v>
      </c>
      <c r="F14" s="5">
        <f>CAVCapMultiplier!F30</f>
        <v>1.18</v>
      </c>
      <c r="G14" s="5">
        <f>CAVCapMultiplier!G30</f>
        <v>1.2250000000000001</v>
      </c>
      <c r="H14" s="5">
        <f>CAVCapMultiplier!H30</f>
        <v>1.27</v>
      </c>
      <c r="I14" s="5">
        <f>CAVCapMultiplier!I30</f>
        <v>1.3149999999999999</v>
      </c>
      <c r="J14" s="5">
        <f>CAVCapMultiplier!J30</f>
        <v>1.36</v>
      </c>
      <c r="K14" s="5">
        <f>CAVCapMultiplier!K30</f>
        <v>1.4079999999999999</v>
      </c>
      <c r="L14" s="5">
        <f>CAVCapMultiplier!L30</f>
        <v>1.4550000000000001</v>
      </c>
      <c r="M14" s="5">
        <f>CAVCapMultiplier!M30</f>
        <v>1.5029999999999999</v>
      </c>
      <c r="N14" s="5">
        <f>CAVCapMultiplier!N30</f>
        <v>1.55</v>
      </c>
      <c r="O14" s="5">
        <f>CAVCapMultiplier!O30</f>
        <v>1.613</v>
      </c>
      <c r="P14" s="5">
        <f>CAVCapMultiplier!P30</f>
        <v>1.675</v>
      </c>
      <c r="Q14" s="5">
        <f>CAVCapMultiplier!Q30</f>
        <v>1.738</v>
      </c>
      <c r="R14" s="5">
        <f>CAVCapMultiplier!R30</f>
        <v>1.8</v>
      </c>
      <c r="S14" s="5">
        <f>CAVCapMultiplier!S30</f>
        <v>1.875</v>
      </c>
      <c r="T14" s="5">
        <f>CAVCapMultiplier!T30</f>
        <v>1.95</v>
      </c>
      <c r="U14" s="5">
        <f>CAVCapMultiplier!U30</f>
        <v>2.0249999999999999</v>
      </c>
      <c r="V14" s="5">
        <f>CAVCapMultiplier!V30</f>
        <v>2.1</v>
      </c>
    </row>
    <row r="15" spans="1:22" x14ac:dyDescent="0.25">
      <c r="A15" s="5">
        <f>CAVCapMultiplier!A31</f>
        <v>1800</v>
      </c>
      <c r="B15" s="5">
        <f>CAVCapMultiplier!B31</f>
        <v>1</v>
      </c>
      <c r="C15" s="5">
        <f>CAVCapMultiplier!C31</f>
        <v>1.0329999999999999</v>
      </c>
      <c r="D15" s="5">
        <f>CAVCapMultiplier!D31</f>
        <v>1.0649999999999999</v>
      </c>
      <c r="E15" s="5">
        <f>CAVCapMultiplier!E31</f>
        <v>1.0980000000000001</v>
      </c>
      <c r="F15" s="5">
        <f>CAVCapMultiplier!F31</f>
        <v>1.1299999999999999</v>
      </c>
      <c r="G15" s="5">
        <f>CAVCapMultiplier!G31</f>
        <v>1.1599999999999999</v>
      </c>
      <c r="H15" s="5">
        <f>CAVCapMultiplier!H31</f>
        <v>1.19</v>
      </c>
      <c r="I15" s="5">
        <f>CAVCapMultiplier!I31</f>
        <v>1.22</v>
      </c>
      <c r="J15" s="5">
        <f>CAVCapMultiplier!J31</f>
        <v>1.25</v>
      </c>
      <c r="K15" s="5">
        <f>CAVCapMultiplier!K31</f>
        <v>1.28</v>
      </c>
      <c r="L15" s="5">
        <f>CAVCapMultiplier!L31</f>
        <v>1.31</v>
      </c>
      <c r="M15" s="5">
        <f>CAVCapMultiplier!M31</f>
        <v>1.34</v>
      </c>
      <c r="N15" s="5">
        <f>CAVCapMultiplier!N31</f>
        <v>1.37</v>
      </c>
      <c r="O15" s="5">
        <f>CAVCapMultiplier!O31</f>
        <v>1.4179999999999999</v>
      </c>
      <c r="P15" s="5">
        <f>CAVCapMultiplier!P31</f>
        <v>1.4650000000000001</v>
      </c>
      <c r="Q15" s="5">
        <f>CAVCapMultiplier!Q31</f>
        <v>1.5129999999999999</v>
      </c>
      <c r="R15" s="5">
        <f>CAVCapMultiplier!R31</f>
        <v>1.56</v>
      </c>
      <c r="S15" s="5">
        <f>CAVCapMultiplier!S31</f>
        <v>1.6180000000000001</v>
      </c>
      <c r="T15" s="5">
        <f>CAVCapMultiplier!T31</f>
        <v>1.675</v>
      </c>
      <c r="U15" s="5">
        <f>CAVCapMultiplier!U31</f>
        <v>1.7330000000000001</v>
      </c>
      <c r="V15" s="5">
        <f>CAVCapMultiplier!V31</f>
        <v>1.79</v>
      </c>
    </row>
    <row r="16" spans="1:22" x14ac:dyDescent="0.25">
      <c r="A16" s="5">
        <f>CAVCapMultiplier!A32</f>
        <v>2100</v>
      </c>
      <c r="B16" s="5">
        <f>CAVCapMultiplier!B32</f>
        <v>1</v>
      </c>
      <c r="C16" s="5">
        <f>CAVCapMultiplier!C32</f>
        <v>1.018</v>
      </c>
      <c r="D16" s="5">
        <f>CAVCapMultiplier!D32</f>
        <v>1.0349999999999999</v>
      </c>
      <c r="E16" s="5">
        <f>CAVCapMultiplier!E32</f>
        <v>1.0529999999999999</v>
      </c>
      <c r="F16" s="5">
        <f>CAVCapMultiplier!F32</f>
        <v>1.07</v>
      </c>
      <c r="G16" s="5">
        <f>CAVCapMultiplier!G32</f>
        <v>1.0900000000000001</v>
      </c>
      <c r="H16" s="5">
        <f>CAVCapMultiplier!H32</f>
        <v>1.1100000000000001</v>
      </c>
      <c r="I16" s="5">
        <f>CAVCapMultiplier!I32</f>
        <v>1.1299999999999999</v>
      </c>
      <c r="J16" s="5">
        <f>CAVCapMultiplier!J32</f>
        <v>1.1499999999999999</v>
      </c>
      <c r="K16" s="5">
        <f>CAVCapMultiplier!K32</f>
        <v>1.17</v>
      </c>
      <c r="L16" s="5">
        <f>CAVCapMultiplier!L32</f>
        <v>1.19</v>
      </c>
      <c r="M16" s="5">
        <f>CAVCapMultiplier!M32</f>
        <v>1.21</v>
      </c>
      <c r="N16" s="5">
        <f>CAVCapMultiplier!N32</f>
        <v>1.23</v>
      </c>
      <c r="O16" s="5">
        <f>CAVCapMultiplier!O32</f>
        <v>1.2629999999999999</v>
      </c>
      <c r="P16" s="5">
        <f>CAVCapMultiplier!P32</f>
        <v>1.2949999999999999</v>
      </c>
      <c r="Q16" s="5">
        <f>CAVCapMultiplier!Q32</f>
        <v>1.3280000000000001</v>
      </c>
      <c r="R16" s="5">
        <f>CAVCapMultiplier!R32</f>
        <v>1.36</v>
      </c>
      <c r="S16" s="5">
        <f>CAVCapMultiplier!S32</f>
        <v>1.405</v>
      </c>
      <c r="T16" s="5">
        <f>CAVCapMultiplier!T32</f>
        <v>1.45</v>
      </c>
      <c r="U16" s="5">
        <f>CAVCapMultiplier!U32</f>
        <v>1.4950000000000001</v>
      </c>
      <c r="V16" s="5">
        <f>CAVCapMultiplier!V32</f>
        <v>1.54</v>
      </c>
    </row>
    <row r="17" spans="1:22" x14ac:dyDescent="0.25">
      <c r="A17" s="5">
        <f>CAVCapMultiplier!A33</f>
        <v>2400</v>
      </c>
      <c r="B17" s="5">
        <f>CAVCapMultiplier!B33</f>
        <v>1</v>
      </c>
      <c r="C17" s="5">
        <f>CAVCapMultiplier!C33</f>
        <v>1.0049999999999999</v>
      </c>
      <c r="D17" s="5">
        <f>CAVCapMultiplier!D33</f>
        <v>1.01</v>
      </c>
      <c r="E17" s="5">
        <f>CAVCapMultiplier!E33</f>
        <v>1.0149999999999999</v>
      </c>
      <c r="F17" s="5">
        <f>CAVCapMultiplier!F33</f>
        <v>1.02</v>
      </c>
      <c r="G17" s="5">
        <f>CAVCapMultiplier!G33</f>
        <v>1.0329999999999999</v>
      </c>
      <c r="H17" s="5">
        <f>CAVCapMultiplier!H33</f>
        <v>1.0449999999999999</v>
      </c>
      <c r="I17" s="5">
        <f>CAVCapMultiplier!I33</f>
        <v>1.0580000000000001</v>
      </c>
      <c r="J17" s="5">
        <f>CAVCapMultiplier!J33</f>
        <v>1.07</v>
      </c>
      <c r="K17" s="5">
        <f>CAVCapMultiplier!K33</f>
        <v>1.083</v>
      </c>
      <c r="L17" s="5">
        <f>CAVCapMultiplier!L33</f>
        <v>1.095</v>
      </c>
      <c r="M17" s="5">
        <f>CAVCapMultiplier!M33</f>
        <v>1.1080000000000001</v>
      </c>
      <c r="N17" s="5">
        <f>CAVCapMultiplier!N33</f>
        <v>1.1200000000000001</v>
      </c>
      <c r="O17" s="5">
        <f>CAVCapMultiplier!O33</f>
        <v>1.143</v>
      </c>
      <c r="P17" s="5">
        <f>CAVCapMultiplier!P33</f>
        <v>1.165</v>
      </c>
      <c r="Q17" s="5">
        <f>CAVCapMultiplier!Q33</f>
        <v>1.1879999999999999</v>
      </c>
      <c r="R17" s="5">
        <f>CAVCapMultiplier!R33</f>
        <v>1.21</v>
      </c>
      <c r="S17" s="5">
        <f>CAVCapMultiplier!S33</f>
        <v>1.248</v>
      </c>
      <c r="T17" s="5">
        <f>CAVCapMultiplier!T33</f>
        <v>1.2849999999999999</v>
      </c>
      <c r="U17" s="5">
        <f>CAVCapMultiplier!U33</f>
        <v>1.323</v>
      </c>
      <c r="V17" s="5">
        <f>CAVCapMultiplier!V33</f>
        <v>1.36</v>
      </c>
    </row>
    <row r="18" spans="1:22" x14ac:dyDescent="0.25">
      <c r="A1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4783-E743-4BAD-B84F-25F4AD389487}">
  <sheetPr>
    <tabColor rgb="FFFFFFCC"/>
  </sheetPr>
  <dimension ref="A1:CU38"/>
  <sheetViews>
    <sheetView topLeftCell="A4" zoomScale="80" zoomScaleNormal="80" workbookViewId="0">
      <selection activeCell="J41" sqref="J41"/>
    </sheetView>
  </sheetViews>
  <sheetFormatPr defaultRowHeight="15" x14ac:dyDescent="0.25"/>
  <cols>
    <col min="1" max="1" width="11.7109375" style="3" customWidth="1"/>
    <col min="2" max="22" width="11" style="3" customWidth="1"/>
    <col min="23" max="23" width="14.85546875" style="3" customWidth="1"/>
    <col min="24" max="24" width="6.42578125" style="3" customWidth="1"/>
    <col min="25" max="25" width="10.85546875" style="3" bestFit="1" customWidth="1"/>
    <col min="26" max="29" width="7.85546875" style="3" customWidth="1"/>
    <col min="30" max="30" width="2.5703125" style="3" customWidth="1"/>
    <col min="31" max="31" width="9.140625" style="3"/>
    <col min="32" max="35" width="7.85546875" style="3" customWidth="1"/>
    <col min="36" max="41" width="9.140625" style="3"/>
    <col min="42" max="42" width="1.5703125" style="3" customWidth="1"/>
    <col min="43" max="43" width="9.140625" style="3"/>
    <col min="44" max="47" width="7.85546875" style="3" customWidth="1"/>
    <col min="48" max="55" width="9.140625" style="3"/>
    <col min="56" max="56" width="6.42578125" style="3" customWidth="1"/>
    <col min="57" max="57" width="10.85546875" style="3" bestFit="1" customWidth="1"/>
    <col min="58" max="61" width="7.85546875" style="3" customWidth="1"/>
    <col min="62" max="62" width="2.5703125" style="3" customWidth="1"/>
    <col min="63" max="63" width="9.140625" style="3"/>
    <col min="64" max="67" width="7.85546875" style="3" customWidth="1"/>
    <col min="68" max="73" width="9.140625" style="3"/>
    <col min="74" max="74" width="1.5703125" style="3" customWidth="1"/>
    <col min="75" max="75" width="9.140625" style="3"/>
    <col min="76" max="79" width="7.85546875" style="3" customWidth="1"/>
    <col min="80" max="16384" width="9.140625" style="3"/>
  </cols>
  <sheetData>
    <row r="1" spans="1:99" s="1" customFormat="1" ht="23.25" x14ac:dyDescent="0.3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6" t="s">
        <v>26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D1" s="6" t="s">
        <v>27</v>
      </c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J1" s="6" t="s">
        <v>28</v>
      </c>
      <c r="CK1" s="6"/>
      <c r="CL1" s="6"/>
      <c r="CM1" s="6"/>
      <c r="CN1" s="6"/>
      <c r="CO1" s="6"/>
      <c r="CP1" s="6"/>
      <c r="CQ1" s="6"/>
      <c r="CR1" s="6"/>
    </row>
    <row r="4" spans="1:99" x14ac:dyDescent="0.25">
      <c r="A4" s="9" t="s">
        <v>56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X4" s="9" t="s">
        <v>56</v>
      </c>
      <c r="Y4" s="10"/>
      <c r="Z4" s="10"/>
      <c r="AA4" s="9"/>
      <c r="AB4" s="10"/>
      <c r="AC4" s="9"/>
      <c r="BD4" s="9" t="s">
        <v>56</v>
      </c>
      <c r="BE4" s="10"/>
      <c r="BF4" s="10"/>
      <c r="BG4" s="9"/>
      <c r="BH4" s="10"/>
      <c r="BI4" s="9"/>
      <c r="CJ4" s="26" t="s">
        <v>29</v>
      </c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x14ac:dyDescent="0.25">
      <c r="A5" s="11"/>
      <c r="B5" s="12">
        <v>0</v>
      </c>
      <c r="C5" s="12">
        <v>5</v>
      </c>
      <c r="D5" s="12">
        <v>10</v>
      </c>
      <c r="E5" s="12">
        <v>15</v>
      </c>
      <c r="F5" s="12">
        <v>20</v>
      </c>
      <c r="G5" s="12">
        <v>25</v>
      </c>
      <c r="H5" s="12">
        <v>30</v>
      </c>
      <c r="I5" s="12">
        <v>35</v>
      </c>
      <c r="J5" s="12">
        <v>40</v>
      </c>
      <c r="K5" s="12">
        <v>45</v>
      </c>
      <c r="L5" s="12">
        <v>50</v>
      </c>
      <c r="M5" s="12">
        <v>55</v>
      </c>
      <c r="N5" s="12">
        <v>60</v>
      </c>
      <c r="O5" s="12">
        <v>65</v>
      </c>
      <c r="P5" s="12">
        <v>70</v>
      </c>
      <c r="Q5" s="12">
        <v>75</v>
      </c>
      <c r="R5" s="12">
        <v>80</v>
      </c>
      <c r="S5" s="12">
        <v>85</v>
      </c>
      <c r="T5" s="12">
        <v>90</v>
      </c>
      <c r="U5" s="12">
        <v>95</v>
      </c>
      <c r="V5" s="12">
        <v>100</v>
      </c>
      <c r="X5" s="10"/>
      <c r="Y5" s="10"/>
      <c r="Z5" s="29" t="s">
        <v>31</v>
      </c>
      <c r="AA5" s="29"/>
      <c r="AB5" s="29"/>
      <c r="AC5" s="29"/>
      <c r="BD5" s="10"/>
      <c r="BE5" s="10"/>
      <c r="BF5" s="29" t="s">
        <v>31</v>
      </c>
      <c r="BG5" s="29"/>
      <c r="BH5" s="29"/>
      <c r="BI5" s="29"/>
      <c r="CJ5" s="7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spans="1:99" x14ac:dyDescent="0.25">
      <c r="A6" s="4" t="s">
        <v>24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36</v>
      </c>
      <c r="G6" s="4" t="s">
        <v>37</v>
      </c>
      <c r="H6" s="4" t="s">
        <v>38</v>
      </c>
      <c r="I6" s="4" t="s">
        <v>39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45</v>
      </c>
      <c r="P6" s="4" t="s">
        <v>46</v>
      </c>
      <c r="Q6" s="4" t="s">
        <v>47</v>
      </c>
      <c r="R6" s="4" t="s">
        <v>48</v>
      </c>
      <c r="S6" s="4" t="s">
        <v>49</v>
      </c>
      <c r="T6" s="4" t="s">
        <v>50</v>
      </c>
      <c r="U6" s="4" t="s">
        <v>51</v>
      </c>
      <c r="V6" s="4" t="s">
        <v>52</v>
      </c>
      <c r="X6" s="4"/>
      <c r="Y6" s="4"/>
      <c r="Z6" s="13">
        <v>2400</v>
      </c>
      <c r="AA6" s="13">
        <v>2100</v>
      </c>
      <c r="AB6" s="13">
        <v>1800</v>
      </c>
      <c r="AC6" s="13">
        <v>1500</v>
      </c>
      <c r="BD6" s="4"/>
      <c r="BE6" s="4"/>
      <c r="BF6" s="13">
        <v>2400</v>
      </c>
      <c r="BG6" s="13">
        <v>2100</v>
      </c>
      <c r="BH6" s="13">
        <v>1800</v>
      </c>
      <c r="BI6" s="13">
        <v>1500</v>
      </c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spans="1:99" x14ac:dyDescent="0.25">
      <c r="A7" s="13">
        <v>1500</v>
      </c>
      <c r="B7" s="15">
        <f>INDEX(Z7:AC12, MATCH(B5, X7:X12, 0),  MATCH(A7, Z6:AC6, 0))</f>
        <v>1</v>
      </c>
      <c r="C7" s="16">
        <f>ROUND( (F7-B7)/(F5-B5)*(C5-B5) + B7, 3)</f>
        <v>1.0549999999999999</v>
      </c>
      <c r="D7" s="16">
        <f>ROUND( (F7-B7)/(F5-B5)*(D5-B5) + B7, 3)</f>
        <v>1.1100000000000001</v>
      </c>
      <c r="E7" s="16">
        <f>ROUND( (F7-B7)/(F5-B5)*(E5-B5) + B7, 3)</f>
        <v>1.165</v>
      </c>
      <c r="F7" s="15">
        <f>INDEX(Z7:AC12, MATCH(F5, X7:X12, 0),  MATCH(A7, Z6:AC6, 0))</f>
        <v>1.22</v>
      </c>
      <c r="G7" s="16">
        <f>ROUND( (J7-F7)/(J5-F5)*(G5-F5) + F7, 3)</f>
        <v>1.2729999999999999</v>
      </c>
      <c r="H7" s="16">
        <f>ROUND( (J7-F7)/(J5-F5)*(H5-F5) + F7, 3)</f>
        <v>1.325</v>
      </c>
      <c r="I7" s="16">
        <f>ROUND( (J7-F7)/(J5-F5)*(I5-F5) + F7, 3)</f>
        <v>1.3779999999999999</v>
      </c>
      <c r="J7" s="15">
        <f>INDEX(Z7:AC12, MATCH(J5, X7:X12, 0),  MATCH(A7, Z6:AC6, 0))</f>
        <v>1.43</v>
      </c>
      <c r="K7" s="16">
        <f>ROUND( (N7-J7)/(N5-J5)*(K5-J5) + J7, 3)</f>
        <v>1.4850000000000001</v>
      </c>
      <c r="L7" s="16">
        <f>ROUND( (N7-J7)/(N5-J5)*(L5-J5) + J7, 3)</f>
        <v>1.54</v>
      </c>
      <c r="M7" s="16">
        <f>ROUND( (N7-J7)/(N5-J5)*(M5-J5) + J7, 3)</f>
        <v>1.595</v>
      </c>
      <c r="N7" s="15">
        <f>INDEX(Z7:AC12, MATCH(N5, X7:X12, 0),  MATCH(A7, Z6:AC6, 0))</f>
        <v>1.65</v>
      </c>
      <c r="O7" s="16">
        <f>ROUND( (R7-N7)/(R5-N5)*(O5-N5) + N7, 3)</f>
        <v>1.7130000000000001</v>
      </c>
      <c r="P7" s="16">
        <f>ROUND( (R7-N7)/(R5-N5)*(P5-N5) + N7, 3)</f>
        <v>1.7749999999999999</v>
      </c>
      <c r="Q7" s="16">
        <f>ROUND( (R7-N7)/(R5-N5)*(Q5-N5) + N7, 3)</f>
        <v>1.8380000000000001</v>
      </c>
      <c r="R7" s="15">
        <f>INDEX(Z7:AC12, MATCH(R5, X7:X12, 0),  MATCH(A7, Z6:AC6, 0))</f>
        <v>1.9</v>
      </c>
      <c r="S7" s="16">
        <f>ROUND( (V7-R7)/(V5-R5)*(S5-R5) + R7, 3)</f>
        <v>1.9750000000000001</v>
      </c>
      <c r="T7" s="16">
        <f>ROUND( (V7-R7)/(V5-R5)*(T5-R5) + R7, 3)</f>
        <v>2.0499999999999998</v>
      </c>
      <c r="U7" s="16">
        <f>ROUND( (V7-R7)/(V5-R5)*(U5-R5) + R7, 3)</f>
        <v>2.125</v>
      </c>
      <c r="V7" s="15">
        <f>INDEX(Z7:AC12, MATCH(V5, X7:X12, 0),  MATCH(A7, Z6:AC6, 0))</f>
        <v>2.2000000000000002</v>
      </c>
      <c r="X7" s="17">
        <v>0</v>
      </c>
      <c r="Y7" s="18" t="str">
        <f t="shared" ref="Y7:Y12" si="0">"MPR  " &amp; X7 &amp; "%"</f>
        <v>MPR  0%</v>
      </c>
      <c r="Z7" s="19">
        <v>1</v>
      </c>
      <c r="AA7" s="19">
        <v>1</v>
      </c>
      <c r="AB7" s="19">
        <v>1</v>
      </c>
      <c r="AC7" s="20">
        <f>BI7</f>
        <v>1</v>
      </c>
      <c r="BD7" s="17">
        <v>0</v>
      </c>
      <c r="BE7" s="18" t="str">
        <f t="shared" ref="BE7:BE12" si="1">"MPR  " &amp; BD7 &amp; "%"</f>
        <v>MPR  0%</v>
      </c>
      <c r="BF7" s="19">
        <v>1</v>
      </c>
      <c r="BG7" s="19">
        <v>1</v>
      </c>
      <c r="BH7" s="19">
        <v>1</v>
      </c>
      <c r="BI7" s="21">
        <v>1</v>
      </c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</row>
    <row r="8" spans="1:99" x14ac:dyDescent="0.25">
      <c r="A8" s="13">
        <v>1800</v>
      </c>
      <c r="B8" s="15">
        <f>INDEX(Z7:AC12, MATCH(B5, X7:X12, 0),  MATCH(A8, Z6:AC6, 0))</f>
        <v>1</v>
      </c>
      <c r="C8" s="16">
        <f>ROUND( (F8-B8)/(F5-B5)*(C5-B5) + B8, 3)</f>
        <v>1.0349999999999999</v>
      </c>
      <c r="D8" s="16">
        <f>ROUND( (F8-B8)/(F5-B5)*(D5-B5) + B8, 3)</f>
        <v>1.07</v>
      </c>
      <c r="E8" s="16">
        <f>ROUND( (F8-B8)/(F5-B5)*(E5-B5) + B8, 3)</f>
        <v>1.105</v>
      </c>
      <c r="F8" s="15">
        <f>INDEX(Z7:AC12, MATCH(F5, X7:X12, 0),  MATCH(A8, Z6:AC6, 0))</f>
        <v>1.1399999999999999</v>
      </c>
      <c r="G8" s="16">
        <f>ROUND( (J8-F8)/(J5-F5)*(G5-F5) + F8, 3)</f>
        <v>1.173</v>
      </c>
      <c r="H8" s="16">
        <f>ROUND( (J8-F8)/(J5-F5)*(H5-F5) + F8, 3)</f>
        <v>1.2050000000000001</v>
      </c>
      <c r="I8" s="16">
        <f>ROUND( (J8-F8)/(J5-F5)*(I5-F5) + F8, 3)</f>
        <v>1.238</v>
      </c>
      <c r="J8" s="15">
        <f>INDEX(Z7:AC12, MATCH(J5, X7:X12, 0),  MATCH(A8, Z6:AC6, 0))</f>
        <v>1.27</v>
      </c>
      <c r="K8" s="16">
        <f>ROUND( (N8-J8)/(N5-J5)*(K5-J5) + J8, 3)</f>
        <v>1.31</v>
      </c>
      <c r="L8" s="16">
        <f>ROUND( (N8-J8)/(N5-J5)*(L5-J5) + J8, 3)</f>
        <v>1.35</v>
      </c>
      <c r="M8" s="16">
        <f>ROUND( (N8-J8)/(N5-J5)*(M5-J5) + J8, 3)</f>
        <v>1.39</v>
      </c>
      <c r="N8" s="15">
        <f>INDEX(Z7:AC12, MATCH(N5, X7:X12, 0),  MATCH(A8, Z6:AC6, 0))</f>
        <v>1.43</v>
      </c>
      <c r="O8" s="16">
        <f>ROUND( (R8-N8)/(R5-N5)*(O5-N5) + N8, 3)</f>
        <v>1.4730000000000001</v>
      </c>
      <c r="P8" s="16">
        <f>ROUND( (R8-N8)/(R5-N5)*(P5-N5) + N8, 3)</f>
        <v>1.5149999999999999</v>
      </c>
      <c r="Q8" s="16">
        <f>ROUND( (R8-N8)/(R5-N5)*(Q5-N5) + N8, 3)</f>
        <v>1.5580000000000001</v>
      </c>
      <c r="R8" s="15">
        <f>INDEX(Z7:AC12, MATCH(R5, X7:X12, 0),  MATCH(A8, Z6:AC6, 0))</f>
        <v>1.6</v>
      </c>
      <c r="S8" s="16">
        <f>ROUND( (V8-R8)/(V5-R5)*(S5-R5) + R8, 3)</f>
        <v>1.653</v>
      </c>
      <c r="T8" s="16">
        <f>ROUND( (V8-R8)/(V5-R5)*(T5-R5) + R8, 3)</f>
        <v>1.7050000000000001</v>
      </c>
      <c r="U8" s="16">
        <f>ROUND( (V8-R8)/(V5-R5)*(U5-R5) + R8, 3)</f>
        <v>1.758</v>
      </c>
      <c r="V8" s="15">
        <f>INDEX(Z7:AC12, MATCH(V5, X7:X12, 0),  MATCH(A8, Z6:AC6, 0))</f>
        <v>1.81</v>
      </c>
      <c r="X8" s="17">
        <v>20</v>
      </c>
      <c r="Y8" s="18" t="str">
        <f t="shared" si="0"/>
        <v>MPR  20%</v>
      </c>
      <c r="Z8" s="19">
        <v>1.02</v>
      </c>
      <c r="AA8" s="22">
        <v>1.07</v>
      </c>
      <c r="AB8" s="19">
        <v>1.1399999999999999</v>
      </c>
      <c r="AC8" s="23">
        <v>1.22</v>
      </c>
      <c r="BD8" s="17">
        <v>20</v>
      </c>
      <c r="BE8" s="18" t="str">
        <f t="shared" si="1"/>
        <v>MPR  20%</v>
      </c>
      <c r="BF8" s="19">
        <v>1.02</v>
      </c>
      <c r="BG8" s="19">
        <v>1.03</v>
      </c>
      <c r="BH8" s="19">
        <v>1.1399999999999999</v>
      </c>
      <c r="BI8" s="21">
        <v>1.35</v>
      </c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</row>
    <row r="9" spans="1:99" x14ac:dyDescent="0.25">
      <c r="A9" s="13">
        <v>2100</v>
      </c>
      <c r="B9" s="15">
        <f>INDEX(Z7:AC12, MATCH(B5, X7:X12, 0),  MATCH(A9, Z6:AC6, 0))</f>
        <v>1</v>
      </c>
      <c r="C9" s="16">
        <f>ROUND( (F9-B9)/(F5-B5)*(C5-B5) + B9, 3)</f>
        <v>1.018</v>
      </c>
      <c r="D9" s="16">
        <f>ROUND( (F9-B9)/(F5-B5)*(D5-B5) + B9, 3)</f>
        <v>1.0349999999999999</v>
      </c>
      <c r="E9" s="16">
        <f>ROUND( (F9-B9)/(F5-B5)*(E5-B5) + B9, 3)</f>
        <v>1.0529999999999999</v>
      </c>
      <c r="F9" s="15">
        <f>INDEX(Z7:AC12, MATCH(F5, X7:X12, 0),  MATCH(A9, Z6:AC6, 0))</f>
        <v>1.07</v>
      </c>
      <c r="G9" s="16">
        <f>ROUND( (J9-F9)/(J5-F5)*(G5-F5) + F9, 3)</f>
        <v>1.0900000000000001</v>
      </c>
      <c r="H9" s="16">
        <f>ROUND( (J9-F9)/(J5-F5)*(H5-F5) + F9, 3)</f>
        <v>1.1100000000000001</v>
      </c>
      <c r="I9" s="16">
        <f>ROUND( (J9-F9)/(J5-F5)*(I5-F5) + F9, 3)</f>
        <v>1.1299999999999999</v>
      </c>
      <c r="J9" s="15">
        <f>INDEX(Z7:AC12, MATCH(J5, X7:X12, 0),  MATCH(A9, Z6:AC6, 0))</f>
        <v>1.1499999999999999</v>
      </c>
      <c r="K9" s="16">
        <f>ROUND( (N9-J9)/(N5-J5)*(K5-J5) + J9, 3)</f>
        <v>1.175</v>
      </c>
      <c r="L9" s="16">
        <f>ROUND( (N9-J9)/(N5-J5)*(L5-J5) + J9, 3)</f>
        <v>1.2</v>
      </c>
      <c r="M9" s="16">
        <f>ROUND( (N9-J9)/(N5-J5)*(M5-J5) + J9, 3)</f>
        <v>1.2250000000000001</v>
      </c>
      <c r="N9" s="15">
        <f>INDEX(Z7:AC12, MATCH(N5, X7:X12, 0),  MATCH(A9, Z6:AC6, 0))</f>
        <v>1.25</v>
      </c>
      <c r="O9" s="16">
        <f>ROUND( (R9-N9)/(R5-N5)*(O5-N5) + N9, 3)</f>
        <v>1.28</v>
      </c>
      <c r="P9" s="16">
        <f>ROUND( (R9-N9)/(R5-N5)*(P5-N5) + N9, 3)</f>
        <v>1.31</v>
      </c>
      <c r="Q9" s="16">
        <f>ROUND( (R9-N9)/(R5-N5)*(Q5-N5) + N9, 3)</f>
        <v>1.34</v>
      </c>
      <c r="R9" s="15">
        <f>INDEX(Z7:AC12, MATCH(R5, X7:X12, 0),  MATCH(A9, Z6:AC6, 0))</f>
        <v>1.37</v>
      </c>
      <c r="S9" s="16">
        <f>ROUND( (V9-R9)/(V5-R5)*(S5-R5) + R9, 3)</f>
        <v>1.4079999999999999</v>
      </c>
      <c r="T9" s="16">
        <f>ROUND( (V9-R9)/(V5-R5)*(T5-R5) + R9, 3)</f>
        <v>1.4450000000000001</v>
      </c>
      <c r="U9" s="16">
        <f>ROUND( (V9-R9)/(V5-R5)*(U5-R5) + R9, 3)</f>
        <v>1.4830000000000001</v>
      </c>
      <c r="V9" s="15">
        <f>INDEX(Z7:AC12, MATCH(V5, X7:X12, 0),  MATCH(A9, Z6:AC6, 0))</f>
        <v>1.52</v>
      </c>
      <c r="X9" s="17">
        <v>40</v>
      </c>
      <c r="Y9" s="18" t="str">
        <f t="shared" si="0"/>
        <v>MPR  40%</v>
      </c>
      <c r="Z9" s="19">
        <v>1.07</v>
      </c>
      <c r="AA9" s="22">
        <v>1.1499999999999999</v>
      </c>
      <c r="AB9" s="19">
        <v>1.27</v>
      </c>
      <c r="AC9" s="23">
        <v>1.43</v>
      </c>
      <c r="BD9" s="17">
        <v>40</v>
      </c>
      <c r="BE9" s="18" t="str">
        <f t="shared" si="1"/>
        <v>MPR  40%</v>
      </c>
      <c r="BF9" s="19">
        <v>1.07</v>
      </c>
      <c r="BG9" s="19">
        <v>1.1000000000000001</v>
      </c>
      <c r="BH9" s="19">
        <v>1.27</v>
      </c>
      <c r="BI9" s="21">
        <v>1.58</v>
      </c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</row>
    <row r="10" spans="1:99" x14ac:dyDescent="0.25">
      <c r="A10" s="13">
        <v>2400</v>
      </c>
      <c r="B10" s="15">
        <f>INDEX(Z7:AC12, MATCH(B5, X7:X12, 0),  MATCH(A10, Z6:AC6, 0))</f>
        <v>1</v>
      </c>
      <c r="C10" s="16">
        <f>ROUND( (F10-B10)/(F5-B5)*(C5-B5) + B10, 3)</f>
        <v>1.0049999999999999</v>
      </c>
      <c r="D10" s="16">
        <f>ROUND( (F10-B10)/(F5-B5)*(D5-B5) + B10, 3)</f>
        <v>1.01</v>
      </c>
      <c r="E10" s="16">
        <f>ROUND( (F10-B10)/(F5-B5)*(E5-B5) + B10, 3)</f>
        <v>1.0149999999999999</v>
      </c>
      <c r="F10" s="15">
        <f>INDEX(Z7:AC12, MATCH(F5, X7:X12, 0),  MATCH(A10, Z6:AC6, 0))</f>
        <v>1.02</v>
      </c>
      <c r="G10" s="16">
        <f>ROUND( (J10-F10)/(J5-F5)*(G5-F5) + F10, 3)</f>
        <v>1.0329999999999999</v>
      </c>
      <c r="H10" s="16">
        <f>ROUND( (J10-F10)/(J5-F5)*(H5-F5) + F10, 3)</f>
        <v>1.0449999999999999</v>
      </c>
      <c r="I10" s="16">
        <f>ROUND( (J10-F10)/(J5-F5)*(I5-F5) + F10, 3)</f>
        <v>1.0580000000000001</v>
      </c>
      <c r="J10" s="15">
        <f>INDEX(Z7:AC12, MATCH(J5, X7:X12, 0),  MATCH(A10, Z6:AC6, 0))</f>
        <v>1.07</v>
      </c>
      <c r="K10" s="16">
        <f>ROUND( (N10-J10)/(N5-J5)*(K5-J5) + J10, 3)</f>
        <v>1.085</v>
      </c>
      <c r="L10" s="16">
        <f>ROUND( (N10-J10)/(N5-J5)*(L5-J5) + J10, 3)</f>
        <v>1.1000000000000001</v>
      </c>
      <c r="M10" s="16">
        <f>ROUND( (N10-J10)/(N5-J5)*(M5-J5) + J10, 3)</f>
        <v>1.115</v>
      </c>
      <c r="N10" s="15">
        <f>INDEX(Z7:AC12, MATCH(N5, X7:X12, 0),  MATCH(A10, Z6:AC6, 0))</f>
        <v>1.1299999999999999</v>
      </c>
      <c r="O10" s="16">
        <f>ROUND( (R10-N10)/(R5-N5)*(O5-N5) + N10, 3)</f>
        <v>1.153</v>
      </c>
      <c r="P10" s="16">
        <f>ROUND( (R10-N10)/(R5-N5)*(P5-N5) + N10, 3)</f>
        <v>1.175</v>
      </c>
      <c r="Q10" s="16">
        <f>ROUND( (R10-N10)/(R5-N5)*(Q5-N5) + N10, 3)</f>
        <v>1.198</v>
      </c>
      <c r="R10" s="15">
        <f>INDEX(Z7:AC12, MATCH(R5, X7:X12, 0),  MATCH(A10, Z6:AC6, 0))</f>
        <v>1.22</v>
      </c>
      <c r="S10" s="16">
        <f>ROUND( (V10-R10)/(V5-R5)*(S5-R5) + R10, 3)</f>
        <v>1.25</v>
      </c>
      <c r="T10" s="16">
        <f>ROUND( (V10-R10)/(V5-R5)*(T5-R5) + R10, 3)</f>
        <v>1.28</v>
      </c>
      <c r="U10" s="16">
        <f>ROUND( (V10-R10)/(V5-R5)*(U5-R5) + R10, 3)</f>
        <v>1.31</v>
      </c>
      <c r="V10" s="15">
        <f>INDEX(Z7:AC12, MATCH(V5, X7:X12, 0),  MATCH(A10, Z6:AC6, 0))</f>
        <v>1.34</v>
      </c>
      <c r="X10" s="17">
        <v>60</v>
      </c>
      <c r="Y10" s="18" t="str">
        <f t="shared" si="0"/>
        <v>MPR  60%</v>
      </c>
      <c r="Z10" s="19">
        <v>1.1299999999999999</v>
      </c>
      <c r="AA10" s="22">
        <v>1.25</v>
      </c>
      <c r="AB10" s="19">
        <v>1.43</v>
      </c>
      <c r="AC10" s="20">
        <f t="shared" ref="AC10" si="2">BI10</f>
        <v>1.65</v>
      </c>
      <c r="BD10" s="17">
        <v>60</v>
      </c>
      <c r="BE10" s="18" t="str">
        <f t="shared" si="1"/>
        <v>MPR  60%</v>
      </c>
      <c r="BF10" s="19">
        <v>1.1299999999999999</v>
      </c>
      <c r="BG10" s="19">
        <v>1.26</v>
      </c>
      <c r="BH10" s="19">
        <v>1.43</v>
      </c>
      <c r="BI10" s="21">
        <v>1.65</v>
      </c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</row>
    <row r="11" spans="1:99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X11" s="17">
        <v>80</v>
      </c>
      <c r="Y11" s="18" t="str">
        <f t="shared" si="0"/>
        <v>MPR  80%</v>
      </c>
      <c r="Z11" s="19">
        <v>1.22</v>
      </c>
      <c r="AA11" s="19">
        <v>1.37</v>
      </c>
      <c r="AB11" s="22">
        <v>1.6</v>
      </c>
      <c r="AC11" s="23">
        <v>1.9</v>
      </c>
      <c r="BD11" s="17">
        <v>80</v>
      </c>
      <c r="BE11" s="18" t="str">
        <f t="shared" si="1"/>
        <v>MPR  80%</v>
      </c>
      <c r="BF11" s="19">
        <v>1.22</v>
      </c>
      <c r="BG11" s="19">
        <v>1.37</v>
      </c>
      <c r="BH11" s="19">
        <v>1.63</v>
      </c>
      <c r="BI11" s="21">
        <v>2</v>
      </c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</row>
    <row r="12" spans="1:99" x14ac:dyDescent="0.25">
      <c r="X12" s="17">
        <v>100</v>
      </c>
      <c r="Y12" s="18" t="str">
        <f t="shared" si="0"/>
        <v>MPR  100%</v>
      </c>
      <c r="Z12" s="19">
        <v>1.34</v>
      </c>
      <c r="AA12" s="19">
        <v>1.52</v>
      </c>
      <c r="AB12" s="22">
        <v>1.81</v>
      </c>
      <c r="AC12" s="23">
        <v>2.2000000000000002</v>
      </c>
      <c r="BD12" s="17">
        <v>100</v>
      </c>
      <c r="BE12" s="18" t="str">
        <f t="shared" si="1"/>
        <v>MPR  100%</v>
      </c>
      <c r="BF12" s="19">
        <v>1.34</v>
      </c>
      <c r="BG12" s="19">
        <v>1.52</v>
      </c>
      <c r="BH12" s="19">
        <v>1.82</v>
      </c>
      <c r="BI12" s="21">
        <v>2.25</v>
      </c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</row>
    <row r="13" spans="1:99" x14ac:dyDescent="0.25">
      <c r="B13" s="9" t="s">
        <v>57</v>
      </c>
      <c r="C13" s="11"/>
      <c r="D13" s="11"/>
      <c r="E13" s="11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</row>
    <row r="14" spans="1:99" x14ac:dyDescent="0.25">
      <c r="B14" s="11" t="s">
        <v>54</v>
      </c>
      <c r="C14" s="25">
        <v>1693.375</v>
      </c>
      <c r="D14" s="11"/>
      <c r="E14" s="11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</row>
    <row r="15" spans="1:99" x14ac:dyDescent="0.25">
      <c r="B15" s="11" t="s">
        <v>55</v>
      </c>
      <c r="C15" s="25">
        <v>2450</v>
      </c>
      <c r="D15" s="11"/>
      <c r="E15" s="11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</row>
    <row r="16" spans="1:99" x14ac:dyDescent="0.25"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</row>
    <row r="27" spans="1:61" x14ac:dyDescent="0.25">
      <c r="A27" s="9" t="s">
        <v>30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X27" s="9" t="s">
        <v>30</v>
      </c>
      <c r="Y27" s="10"/>
      <c r="Z27" s="10"/>
      <c r="AA27" s="9"/>
      <c r="AB27" s="10"/>
      <c r="AC27" s="9"/>
      <c r="BD27" s="9" t="s">
        <v>30</v>
      </c>
      <c r="BE27" s="10"/>
      <c r="BF27" s="10"/>
      <c r="BG27" s="9"/>
      <c r="BH27" s="10"/>
      <c r="BI27" s="9"/>
    </row>
    <row r="28" spans="1:61" x14ac:dyDescent="0.25">
      <c r="A28" s="11"/>
      <c r="B28" s="12">
        <v>0</v>
      </c>
      <c r="C28" s="12">
        <v>5</v>
      </c>
      <c r="D28" s="12">
        <v>10</v>
      </c>
      <c r="E28" s="12">
        <v>15</v>
      </c>
      <c r="F28" s="12">
        <v>20</v>
      </c>
      <c r="G28" s="12">
        <v>25</v>
      </c>
      <c r="H28" s="12">
        <v>30</v>
      </c>
      <c r="I28" s="12">
        <v>35</v>
      </c>
      <c r="J28" s="12">
        <v>40</v>
      </c>
      <c r="K28" s="12">
        <v>45</v>
      </c>
      <c r="L28" s="12">
        <v>50</v>
      </c>
      <c r="M28" s="12">
        <v>55</v>
      </c>
      <c r="N28" s="12">
        <v>60</v>
      </c>
      <c r="O28" s="12">
        <v>65</v>
      </c>
      <c r="P28" s="12">
        <v>70</v>
      </c>
      <c r="Q28" s="12">
        <v>75</v>
      </c>
      <c r="R28" s="12">
        <v>80</v>
      </c>
      <c r="S28" s="12">
        <v>85</v>
      </c>
      <c r="T28" s="12">
        <v>90</v>
      </c>
      <c r="U28" s="12">
        <v>95</v>
      </c>
      <c r="V28" s="12">
        <v>100</v>
      </c>
      <c r="X28" s="10"/>
      <c r="Y28" s="10"/>
      <c r="Z28" s="29" t="s">
        <v>31</v>
      </c>
      <c r="AA28" s="29"/>
      <c r="AB28" s="29"/>
      <c r="AC28" s="29"/>
      <c r="BD28" s="10"/>
      <c r="BE28" s="10"/>
      <c r="BF28" s="29" t="s">
        <v>31</v>
      </c>
      <c r="BG28" s="29"/>
      <c r="BH28" s="29"/>
      <c r="BI28" s="29"/>
    </row>
    <row r="29" spans="1:61" x14ac:dyDescent="0.25">
      <c r="A29" s="4" t="s">
        <v>24</v>
      </c>
      <c r="B29" s="4" t="s">
        <v>32</v>
      </c>
      <c r="C29" s="4" t="s">
        <v>33</v>
      </c>
      <c r="D29" s="4" t="s">
        <v>34</v>
      </c>
      <c r="E29" s="4" t="s">
        <v>35</v>
      </c>
      <c r="F29" s="4" t="s">
        <v>36</v>
      </c>
      <c r="G29" s="4" t="s">
        <v>37</v>
      </c>
      <c r="H29" s="4" t="s">
        <v>38</v>
      </c>
      <c r="I29" s="4" t="s">
        <v>39</v>
      </c>
      <c r="J29" s="4" t="s">
        <v>40</v>
      </c>
      <c r="K29" s="4" t="s">
        <v>41</v>
      </c>
      <c r="L29" s="4" t="s">
        <v>42</v>
      </c>
      <c r="M29" s="4" t="s">
        <v>43</v>
      </c>
      <c r="N29" s="4" t="s">
        <v>44</v>
      </c>
      <c r="O29" s="4" t="s">
        <v>45</v>
      </c>
      <c r="P29" s="4" t="s">
        <v>46</v>
      </c>
      <c r="Q29" s="4" t="s">
        <v>47</v>
      </c>
      <c r="R29" s="4" t="s">
        <v>48</v>
      </c>
      <c r="S29" s="4" t="s">
        <v>49</v>
      </c>
      <c r="T29" s="4" t="s">
        <v>50</v>
      </c>
      <c r="U29" s="4" t="s">
        <v>51</v>
      </c>
      <c r="V29" s="4" t="s">
        <v>52</v>
      </c>
      <c r="X29" s="4"/>
      <c r="Y29" s="4"/>
      <c r="Z29" s="13">
        <v>2400</v>
      </c>
      <c r="AA29" s="13">
        <v>2100</v>
      </c>
      <c r="AB29" s="13">
        <v>1800</v>
      </c>
      <c r="AC29" s="13">
        <v>1500</v>
      </c>
      <c r="BD29" s="4"/>
      <c r="BE29" s="4"/>
      <c r="BF29" s="13">
        <v>2400</v>
      </c>
      <c r="BG29" s="13">
        <v>2100</v>
      </c>
      <c r="BH29" s="13">
        <v>1800</v>
      </c>
      <c r="BI29" s="13">
        <v>1500</v>
      </c>
    </row>
    <row r="30" spans="1:61" x14ac:dyDescent="0.25">
      <c r="A30" s="14">
        <v>1500</v>
      </c>
      <c r="B30" s="15">
        <f>INDEX(Z30:AC35, MATCH(B28, X30:X35, 0),  MATCH(A30, Z29:AC29, 0))</f>
        <v>1</v>
      </c>
      <c r="C30" s="16">
        <f>ROUND( (F30-B30)/(F28-B28)*(C28-B28) + B30, 3)</f>
        <v>1.0449999999999999</v>
      </c>
      <c r="D30" s="16">
        <f>ROUND( (F30-B30)/(F28-B28)*(D28-B28) + B30, 3)</f>
        <v>1.0900000000000001</v>
      </c>
      <c r="E30" s="16">
        <f>ROUND( (F30-B30)/(F28-B28)*(E28-B28) + B30, 3)</f>
        <v>1.135</v>
      </c>
      <c r="F30" s="15">
        <f>INDEX(Z30:AC35, MATCH(F28, X30:X35, 0),  MATCH(A30, Z29:AC29, 0))</f>
        <v>1.18</v>
      </c>
      <c r="G30" s="16">
        <f>ROUND( (J30-F30)/(J28-F28)*(G28-F28) + F30, 3)</f>
        <v>1.2250000000000001</v>
      </c>
      <c r="H30" s="16">
        <f>ROUND( (J30-F30)/(J28-F28)*(H28-F28) + F30, 3)</f>
        <v>1.27</v>
      </c>
      <c r="I30" s="16">
        <f>ROUND( (J30-F30)/(J28-F28)*(I28-F28) + F30, 3)</f>
        <v>1.3149999999999999</v>
      </c>
      <c r="J30" s="15">
        <f>INDEX(Z30:AC35, MATCH(J28, X30:X35, 0),  MATCH(A30, Z29:AC29, 0))</f>
        <v>1.36</v>
      </c>
      <c r="K30" s="16">
        <f>ROUND( (N30-J30)/(N28-J28)*(K28-J28) + J30, 3)</f>
        <v>1.4079999999999999</v>
      </c>
      <c r="L30" s="16">
        <f>ROUND( (N30-J30)/(N28-J28)*(L28-J28) + J30, 3)</f>
        <v>1.4550000000000001</v>
      </c>
      <c r="M30" s="16">
        <f>ROUND( (N30-J30)/(N28-J28)*(M28-J28) + J30, 3)</f>
        <v>1.5029999999999999</v>
      </c>
      <c r="N30" s="15">
        <f>INDEX(Z30:AC35, MATCH(N28, X30:X35, 0),  MATCH(A30, Z29:AC29, 0))</f>
        <v>1.55</v>
      </c>
      <c r="O30" s="16">
        <f>ROUND( (R30-N30)/(R28-N28)*(O28-N28) + N30, 3)</f>
        <v>1.613</v>
      </c>
      <c r="P30" s="16">
        <f>ROUND( (R30-N30)/(R28-N28)*(P28-N28) + N30, 3)</f>
        <v>1.675</v>
      </c>
      <c r="Q30" s="16">
        <f>ROUND( (R30-N30)/(R28-N28)*(Q28-N28) + N30, 3)</f>
        <v>1.738</v>
      </c>
      <c r="R30" s="15">
        <f>INDEX(Z30:AC35, MATCH(R28, X30:X35, 0),  MATCH(A30, Z29:AC29, 0))</f>
        <v>1.8</v>
      </c>
      <c r="S30" s="16">
        <f>ROUND( (V30-R30)/(V28-R28)*(S28-R28) + R30, 3)</f>
        <v>1.875</v>
      </c>
      <c r="T30" s="16">
        <f>ROUND( (V30-R30)/(V28-R28)*(T28-R28) + R30, 3)</f>
        <v>1.95</v>
      </c>
      <c r="U30" s="16">
        <f>ROUND( (V30-R30)/(V28-R28)*(U28-R28) + R30, 3)</f>
        <v>2.0249999999999999</v>
      </c>
      <c r="V30" s="15">
        <f>INDEX(Z30:AC35, MATCH(V28, X30:X35, 0),  MATCH(A30, Z29:AC29, 0))</f>
        <v>2.1</v>
      </c>
      <c r="X30" s="17">
        <v>0</v>
      </c>
      <c r="Y30" s="18" t="str">
        <f t="shared" ref="Y30:Y35" si="3">"MPR  " &amp; X30 &amp; "%"</f>
        <v>MPR  0%</v>
      </c>
      <c r="Z30" s="19">
        <v>1</v>
      </c>
      <c r="AA30" s="19">
        <v>1</v>
      </c>
      <c r="AB30" s="19">
        <v>1</v>
      </c>
      <c r="AC30" s="20">
        <f>BI30</f>
        <v>1</v>
      </c>
      <c r="BD30" s="17">
        <v>0</v>
      </c>
      <c r="BE30" s="18" t="str">
        <f t="shared" ref="BE30:BE35" si="4">"MPR  " &amp; BD30 &amp; "%"</f>
        <v>MPR  0%</v>
      </c>
      <c r="BF30" s="19">
        <v>1</v>
      </c>
      <c r="BG30" s="19">
        <v>1</v>
      </c>
      <c r="BH30" s="19">
        <v>1</v>
      </c>
      <c r="BI30" s="21">
        <v>1</v>
      </c>
    </row>
    <row r="31" spans="1:61" x14ac:dyDescent="0.25">
      <c r="A31" s="14">
        <v>1800</v>
      </c>
      <c r="B31" s="15">
        <f>INDEX(Z30:AC35, MATCH(B28, X30:X35, 0),  MATCH(A31, Z29:AC29, 0))</f>
        <v>1</v>
      </c>
      <c r="C31" s="16">
        <f>ROUND( (F31-B31)/(F28-B28)*(C28-B28) + B31, 3)</f>
        <v>1.0329999999999999</v>
      </c>
      <c r="D31" s="16">
        <f>ROUND( (F31-B31)/(F28-B28)*(D28-B28) + B31, 3)</f>
        <v>1.0649999999999999</v>
      </c>
      <c r="E31" s="16">
        <f>ROUND( (F31-B31)/(F28-B28)*(E28-B28) + B31, 3)</f>
        <v>1.0980000000000001</v>
      </c>
      <c r="F31" s="15">
        <f>INDEX(Z30:AC35, MATCH(F28, X30:X35, 0),  MATCH(A31, Z29:AC29, 0))</f>
        <v>1.1299999999999999</v>
      </c>
      <c r="G31" s="16">
        <f>ROUND( (J31-F31)/(J28-F28)*(G28-F28) + F31, 3)</f>
        <v>1.1599999999999999</v>
      </c>
      <c r="H31" s="16">
        <f>ROUND( (J31-F31)/(J28-F28)*(H28-F28) + F31, 3)</f>
        <v>1.19</v>
      </c>
      <c r="I31" s="16">
        <f>ROUND( (J31-F31)/(J28-F28)*(I28-F28) + F31, 3)</f>
        <v>1.22</v>
      </c>
      <c r="J31" s="15">
        <f>INDEX(Z30:AC35, MATCH(J28, X30:X35, 0),  MATCH(A31, Z29:AC29, 0))</f>
        <v>1.25</v>
      </c>
      <c r="K31" s="16">
        <f>ROUND( (N31-J31)/(N28-J28)*(K28-J28) + J31, 3)</f>
        <v>1.28</v>
      </c>
      <c r="L31" s="16">
        <f>ROUND( (N31-J31)/(N28-J28)*(L28-J28) + J31, 3)</f>
        <v>1.31</v>
      </c>
      <c r="M31" s="16">
        <f>ROUND( (N31-J31)/(N28-J28)*(M28-J28) + J31, 3)</f>
        <v>1.34</v>
      </c>
      <c r="N31" s="15">
        <f>INDEX(Z30:AC35, MATCH(N28, X30:X35, 0),  MATCH(A31, Z29:AC29, 0))</f>
        <v>1.37</v>
      </c>
      <c r="O31" s="16">
        <f>ROUND( (R31-N31)/(R28-N28)*(O28-N28) + N31, 3)</f>
        <v>1.4179999999999999</v>
      </c>
      <c r="P31" s="16">
        <f>ROUND( (R31-N31)/(R28-N28)*(P28-N28) + N31, 3)</f>
        <v>1.4650000000000001</v>
      </c>
      <c r="Q31" s="16">
        <f>ROUND( (R31-N31)/(R28-N28)*(Q28-N28) + N31, 3)</f>
        <v>1.5129999999999999</v>
      </c>
      <c r="R31" s="15">
        <f>INDEX(Z30:AC35, MATCH(R28, X30:X35, 0),  MATCH(A31, Z29:AC29, 0))</f>
        <v>1.56</v>
      </c>
      <c r="S31" s="16">
        <f>ROUND( (V31-R31)/(V28-R28)*(S28-R28) + R31, 3)</f>
        <v>1.6180000000000001</v>
      </c>
      <c r="T31" s="16">
        <f>ROUND( (V31-R31)/(V28-R28)*(T28-R28) + R31, 3)</f>
        <v>1.675</v>
      </c>
      <c r="U31" s="16">
        <f>ROUND( (V31-R31)/(V28-R28)*(U28-R28) + R31, 3)</f>
        <v>1.7330000000000001</v>
      </c>
      <c r="V31" s="15">
        <f>INDEX(Z30:AC35, MATCH(V28, X30:X35, 0),  MATCH(A31, Z29:AC29, 0))</f>
        <v>1.79</v>
      </c>
      <c r="X31" s="17">
        <v>20</v>
      </c>
      <c r="Y31" s="18" t="str">
        <f t="shared" si="3"/>
        <v>MPR  20%</v>
      </c>
      <c r="Z31" s="19">
        <v>1.02</v>
      </c>
      <c r="AA31" s="22">
        <v>1.07</v>
      </c>
      <c r="AB31" s="22">
        <v>1.1299999999999999</v>
      </c>
      <c r="AC31" s="23">
        <v>1.18</v>
      </c>
      <c r="BD31" s="17">
        <v>20</v>
      </c>
      <c r="BE31" s="18" t="str">
        <f t="shared" si="4"/>
        <v>MPR  20%</v>
      </c>
      <c r="BF31" s="19">
        <v>1.02</v>
      </c>
      <c r="BG31" s="19">
        <v>1.01</v>
      </c>
      <c r="BH31" s="19">
        <v>1.1499999999999999</v>
      </c>
      <c r="BI31" s="21">
        <v>1.45</v>
      </c>
    </row>
    <row r="32" spans="1:61" x14ac:dyDescent="0.25">
      <c r="A32" s="14">
        <v>2100</v>
      </c>
      <c r="B32" s="15">
        <f>INDEX(Z30:AC35, MATCH(B28, X30:X35, 0),  MATCH(A32, Z29:AC29, 0))</f>
        <v>1</v>
      </c>
      <c r="C32" s="16">
        <f>ROUND( (F32-B32)/(F28-B28)*(C28-B28) + B32, 3)</f>
        <v>1.018</v>
      </c>
      <c r="D32" s="16">
        <f>ROUND( (F32-B32)/(F28-B28)*(D28-B28) + B32, 3)</f>
        <v>1.0349999999999999</v>
      </c>
      <c r="E32" s="16">
        <f>ROUND( (F32-B32)/(F28-B28)*(E28-B28) + B32, 3)</f>
        <v>1.0529999999999999</v>
      </c>
      <c r="F32" s="15">
        <f>INDEX(Z30:AC35, MATCH(F28, X30:X35, 0),  MATCH(A32, Z29:AC29, 0))</f>
        <v>1.07</v>
      </c>
      <c r="G32" s="16">
        <f>ROUND( (J32-F32)/(J28-F28)*(G28-F28) + F32, 3)</f>
        <v>1.0900000000000001</v>
      </c>
      <c r="H32" s="16">
        <f>ROUND( (J32-F32)/(J28-F28)*(H28-F28) + F32, 3)</f>
        <v>1.1100000000000001</v>
      </c>
      <c r="I32" s="16">
        <f>ROUND( (J32-F32)/(J28-F28)*(I28-F28) + F32, 3)</f>
        <v>1.1299999999999999</v>
      </c>
      <c r="J32" s="15">
        <f>INDEX(Z30:AC35, MATCH(J28, X30:X35, 0),  MATCH(A32, Z29:AC29, 0))</f>
        <v>1.1499999999999999</v>
      </c>
      <c r="K32" s="16">
        <f>ROUND( (N32-J32)/(N28-J28)*(K28-J28) + J32, 3)</f>
        <v>1.17</v>
      </c>
      <c r="L32" s="16">
        <f>ROUND( (N32-J32)/(N28-J28)*(L28-J28) + J32, 3)</f>
        <v>1.19</v>
      </c>
      <c r="M32" s="16">
        <f>ROUND( (N32-J32)/(N28-J28)*(M28-J28) + J32, 3)</f>
        <v>1.21</v>
      </c>
      <c r="N32" s="15">
        <f>INDEX(Z30:AC35, MATCH(N28, X30:X35, 0),  MATCH(A32, Z29:AC29, 0))</f>
        <v>1.23</v>
      </c>
      <c r="O32" s="16">
        <f>ROUND( (R32-N32)/(R28-N28)*(O28-N28) + N32, 3)</f>
        <v>1.2629999999999999</v>
      </c>
      <c r="P32" s="16">
        <f>ROUND( (R32-N32)/(R28-N28)*(P28-N28) + N32, 3)</f>
        <v>1.2949999999999999</v>
      </c>
      <c r="Q32" s="16">
        <f>ROUND( (R32-N32)/(R28-N28)*(Q28-N28) + N32, 3)</f>
        <v>1.3280000000000001</v>
      </c>
      <c r="R32" s="15">
        <f>INDEX(Z30:AC35, MATCH(R28, X30:X35, 0),  MATCH(A32, Z29:AC29, 0))</f>
        <v>1.36</v>
      </c>
      <c r="S32" s="16">
        <f>ROUND( (V32-R32)/(V28-R28)*(S28-R28) + R32, 3)</f>
        <v>1.405</v>
      </c>
      <c r="T32" s="16">
        <f>ROUND( (V32-R32)/(V28-R28)*(T28-R28) + R32, 3)</f>
        <v>1.45</v>
      </c>
      <c r="U32" s="16">
        <f>ROUND( (V32-R32)/(V28-R28)*(U28-R28) + R32, 3)</f>
        <v>1.4950000000000001</v>
      </c>
      <c r="V32" s="15">
        <f>INDEX(Z30:AC35, MATCH(V28, X30:X35, 0),  MATCH(A32, Z29:AC29, 0))</f>
        <v>1.54</v>
      </c>
      <c r="X32" s="17">
        <v>40</v>
      </c>
      <c r="Y32" s="18" t="str">
        <f t="shared" si="3"/>
        <v>MPR  40%</v>
      </c>
      <c r="Z32" s="19">
        <v>1.07</v>
      </c>
      <c r="AA32" s="22">
        <v>1.1499999999999999</v>
      </c>
      <c r="AB32" s="22">
        <v>1.25</v>
      </c>
      <c r="AC32" s="23">
        <v>1.36</v>
      </c>
      <c r="BD32" s="17">
        <v>40</v>
      </c>
      <c r="BE32" s="18" t="str">
        <f t="shared" si="4"/>
        <v>MPR  40%</v>
      </c>
      <c r="BF32" s="19">
        <v>1.07</v>
      </c>
      <c r="BG32" s="19">
        <v>1.1000000000000001</v>
      </c>
      <c r="BH32" s="19">
        <v>1.26</v>
      </c>
      <c r="BI32" s="21">
        <v>1.5</v>
      </c>
    </row>
    <row r="33" spans="1:61" x14ac:dyDescent="0.25">
      <c r="A33" s="14">
        <v>2400</v>
      </c>
      <c r="B33" s="15">
        <f>INDEX(Z30:AC35, MATCH(B28, X30:X35, 0),  MATCH(A33, Z29:AC29, 0))</f>
        <v>1</v>
      </c>
      <c r="C33" s="16">
        <f>ROUND( (F33-B33)/(F28-B28)*(C28-B28) + B33, 3)</f>
        <v>1.0049999999999999</v>
      </c>
      <c r="D33" s="16">
        <f>ROUND( (F33-B33)/(F28-B28)*(D28-B28) + B33, 3)</f>
        <v>1.01</v>
      </c>
      <c r="E33" s="16">
        <f>ROUND( (F33-B33)/(F28-B28)*(E28-B28) + B33, 3)</f>
        <v>1.0149999999999999</v>
      </c>
      <c r="F33" s="15">
        <f>INDEX(Z30:AC35, MATCH(F28, X30:X35, 0),  MATCH(A33, Z29:AC29, 0))</f>
        <v>1.02</v>
      </c>
      <c r="G33" s="16">
        <f>ROUND( (J33-F33)/(J28-F28)*(G28-F28) + F33, 3)</f>
        <v>1.0329999999999999</v>
      </c>
      <c r="H33" s="16">
        <f>ROUND( (J33-F33)/(J28-F28)*(H28-F28) + F33, 3)</f>
        <v>1.0449999999999999</v>
      </c>
      <c r="I33" s="16">
        <f>ROUND( (J33-F33)/(J28-F28)*(I28-F28) + F33, 3)</f>
        <v>1.0580000000000001</v>
      </c>
      <c r="J33" s="15">
        <f>INDEX(Z30:AC35, MATCH(J28, X30:X35, 0),  MATCH(A33, Z29:AC29, 0))</f>
        <v>1.07</v>
      </c>
      <c r="K33" s="16">
        <f>ROUND( (N33-J33)/(N28-J28)*(K28-J28) + J33, 3)</f>
        <v>1.083</v>
      </c>
      <c r="L33" s="16">
        <f>ROUND( (N33-J33)/(N28-J28)*(L28-J28) + J33, 3)</f>
        <v>1.095</v>
      </c>
      <c r="M33" s="16">
        <f>ROUND( (N33-J33)/(N28-J28)*(M28-J28) + J33, 3)</f>
        <v>1.1080000000000001</v>
      </c>
      <c r="N33" s="15">
        <f>INDEX(Z30:AC35, MATCH(N28, X30:X35, 0),  MATCH(A33, Z29:AC29, 0))</f>
        <v>1.1200000000000001</v>
      </c>
      <c r="O33" s="16">
        <f>ROUND( (R33-N33)/(R28-N28)*(O28-N28) + N33, 3)</f>
        <v>1.143</v>
      </c>
      <c r="P33" s="16">
        <f>ROUND( (R33-N33)/(R28-N28)*(P28-N28) + N33, 3)</f>
        <v>1.165</v>
      </c>
      <c r="Q33" s="16">
        <f>ROUND( (R33-N33)/(R28-N28)*(Q28-N28) + N33, 3)</f>
        <v>1.1879999999999999</v>
      </c>
      <c r="R33" s="15">
        <f>INDEX(Z30:AC35, MATCH(R28, X30:X35, 0),  MATCH(A33, Z29:AC29, 0))</f>
        <v>1.21</v>
      </c>
      <c r="S33" s="16">
        <f>ROUND( (V33-R33)/(V28-R28)*(S28-R28) + R33, 3)</f>
        <v>1.248</v>
      </c>
      <c r="T33" s="16">
        <f>ROUND( (V33-R33)/(V28-R28)*(T28-R28) + R33, 3)</f>
        <v>1.2849999999999999</v>
      </c>
      <c r="U33" s="16">
        <f>ROUND( (V33-R33)/(V28-R28)*(U28-R28) + R33, 3)</f>
        <v>1.323</v>
      </c>
      <c r="V33" s="15">
        <f>INDEX(Z30:AC35, MATCH(V28, X30:X35, 0),  MATCH(A33, Z29:AC29, 0))</f>
        <v>1.36</v>
      </c>
      <c r="X33" s="17">
        <v>60</v>
      </c>
      <c r="Y33" s="18" t="str">
        <f t="shared" si="3"/>
        <v>MPR  60%</v>
      </c>
      <c r="Z33" s="19">
        <v>1.1200000000000001</v>
      </c>
      <c r="AA33" s="19">
        <v>1.23</v>
      </c>
      <c r="AB33" s="19">
        <v>1.37</v>
      </c>
      <c r="AC33" s="20">
        <f t="shared" ref="AC33:AC34" si="5">BI33</f>
        <v>1.55</v>
      </c>
      <c r="BD33" s="17">
        <v>60</v>
      </c>
      <c r="BE33" s="18" t="str">
        <f t="shared" si="4"/>
        <v>MPR  60%</v>
      </c>
      <c r="BF33" s="19">
        <v>1.1200000000000001</v>
      </c>
      <c r="BG33" s="19">
        <v>1.23</v>
      </c>
      <c r="BH33" s="19">
        <v>1.37</v>
      </c>
      <c r="BI33" s="21">
        <v>1.55</v>
      </c>
    </row>
    <row r="34" spans="1:6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X34" s="17">
        <v>80</v>
      </c>
      <c r="Y34" s="18" t="str">
        <f t="shared" si="3"/>
        <v>MPR  80%</v>
      </c>
      <c r="Z34" s="19">
        <v>1.21</v>
      </c>
      <c r="AA34" s="19">
        <v>1.36</v>
      </c>
      <c r="AB34" s="19">
        <v>1.56</v>
      </c>
      <c r="AC34" s="20">
        <f t="shared" si="5"/>
        <v>1.8</v>
      </c>
      <c r="BD34" s="17">
        <v>80</v>
      </c>
      <c r="BE34" s="18" t="str">
        <f t="shared" si="4"/>
        <v>MPR  80%</v>
      </c>
      <c r="BF34" s="19">
        <v>1.21</v>
      </c>
      <c r="BG34" s="19">
        <v>1.36</v>
      </c>
      <c r="BH34" s="19">
        <v>1.56</v>
      </c>
      <c r="BI34" s="21">
        <v>1.8</v>
      </c>
    </row>
    <row r="35" spans="1:61" x14ac:dyDescent="0.25">
      <c r="X35" s="17">
        <v>100</v>
      </c>
      <c r="Y35" s="18" t="str">
        <f t="shared" si="3"/>
        <v>MPR  100%</v>
      </c>
      <c r="Z35" s="19">
        <v>1.36</v>
      </c>
      <c r="AA35" s="19">
        <v>1.54</v>
      </c>
      <c r="AB35" s="22">
        <v>1.79</v>
      </c>
      <c r="AC35" s="23">
        <v>2.1</v>
      </c>
      <c r="BD35" s="17">
        <v>100</v>
      </c>
      <c r="BE35" s="18" t="str">
        <f t="shared" si="4"/>
        <v>MPR  100%</v>
      </c>
      <c r="BF35" s="19">
        <v>1.36</v>
      </c>
      <c r="BG35" s="19">
        <v>1.54</v>
      </c>
      <c r="BH35" s="19">
        <v>1.82</v>
      </c>
      <c r="BI35" s="21">
        <v>2.2000000000000002</v>
      </c>
    </row>
    <row r="36" spans="1:61" x14ac:dyDescent="0.25">
      <c r="B36" s="9" t="s">
        <v>53</v>
      </c>
      <c r="C36" s="11"/>
      <c r="D36" s="11"/>
      <c r="E36" s="11"/>
    </row>
    <row r="37" spans="1:61" x14ac:dyDescent="0.25">
      <c r="B37" s="11" t="s">
        <v>54</v>
      </c>
      <c r="C37" s="25">
        <v>1490.17</v>
      </c>
      <c r="D37" s="11"/>
      <c r="E37" s="11"/>
    </row>
    <row r="38" spans="1:61" x14ac:dyDescent="0.25">
      <c r="B38" s="11" t="s">
        <v>55</v>
      </c>
      <c r="C38" s="25">
        <v>2333.3333333333335</v>
      </c>
      <c r="D38" s="11"/>
      <c r="E38" s="11"/>
    </row>
  </sheetData>
  <mergeCells count="4">
    <mergeCell ref="Z28:AC28"/>
    <mergeCell ref="BF28:BI28"/>
    <mergeCell ref="Z5:AC5"/>
    <mergeCell ref="BF5:BI5"/>
  </mergeCells>
  <hyperlinks>
    <hyperlink ref="CJ4" r:id="rId1" xr:uid="{58637E93-15F6-49AE-BA6A-631A11822C4D}"/>
  </hyperlinks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6911-9508-4FC9-A259-34C425787082}">
  <sheetPr>
    <tabColor theme="0" tint="-0.499984740745262"/>
  </sheetPr>
  <dimension ref="A1:AE105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defaultRowHeight="15" x14ac:dyDescent="0.25"/>
  <cols>
    <col min="1" max="1" width="10" style="30" bestFit="1" customWidth="1"/>
    <col min="2" max="2" width="9.140625" style="30"/>
    <col min="3" max="4" width="11.28515625" style="30" customWidth="1"/>
    <col min="5" max="5" width="15.5703125" style="30" bestFit="1" customWidth="1"/>
    <col min="6" max="6" width="14.42578125" style="30" bestFit="1" customWidth="1"/>
    <col min="7" max="7" width="12.5703125" style="30" customWidth="1"/>
    <col min="8" max="8" width="15.5703125" style="30" customWidth="1"/>
    <col min="9" max="9" width="9.140625" style="30"/>
    <col min="10" max="10" width="12.5703125" style="30" customWidth="1"/>
    <col min="11" max="31" width="10.42578125" style="30" customWidth="1"/>
    <col min="32" max="16384" width="9.140625" style="30"/>
  </cols>
  <sheetData>
    <row r="1" spans="1:31" s="35" customFormat="1" ht="23.25" x14ac:dyDescent="0.35">
      <c r="A1" s="35" t="s">
        <v>65</v>
      </c>
      <c r="J1" s="35" t="s">
        <v>64</v>
      </c>
    </row>
    <row r="3" spans="1:31" x14ac:dyDescent="0.25">
      <c r="H3" s="36">
        <v>2100</v>
      </c>
    </row>
    <row r="4" spans="1:31" x14ac:dyDescent="0.25">
      <c r="A4" s="32" t="s">
        <v>61</v>
      </c>
      <c r="B4" s="32" t="s">
        <v>60</v>
      </c>
      <c r="C4" s="32" t="s">
        <v>62</v>
      </c>
      <c r="D4" s="32" t="s">
        <v>63</v>
      </c>
      <c r="E4" s="32" t="s">
        <v>66</v>
      </c>
      <c r="F4" s="32" t="s">
        <v>67</v>
      </c>
      <c r="G4" s="32" t="s">
        <v>69</v>
      </c>
      <c r="H4" s="32" t="s">
        <v>68</v>
      </c>
      <c r="J4" s="31" t="s">
        <v>58</v>
      </c>
      <c r="K4" s="31" t="s">
        <v>3</v>
      </c>
      <c r="L4" s="31" t="s">
        <v>4</v>
      </c>
      <c r="M4" s="31" t="s">
        <v>5</v>
      </c>
      <c r="N4" s="31" t="s">
        <v>6</v>
      </c>
      <c r="O4" s="31" t="s">
        <v>7</v>
      </c>
      <c r="P4" s="31" t="s">
        <v>8</v>
      </c>
      <c r="Q4" s="31" t="s">
        <v>9</v>
      </c>
      <c r="R4" s="31" t="s">
        <v>10</v>
      </c>
      <c r="S4" s="31" t="s">
        <v>11</v>
      </c>
      <c r="T4" s="31" t="s">
        <v>12</v>
      </c>
      <c r="U4" s="31" t="s">
        <v>13</v>
      </c>
      <c r="V4" s="31" t="s">
        <v>14</v>
      </c>
      <c r="W4" s="31" t="s">
        <v>15</v>
      </c>
      <c r="X4" s="31" t="s">
        <v>16</v>
      </c>
      <c r="Y4" s="31" t="s">
        <v>17</v>
      </c>
      <c r="Z4" s="31" t="s">
        <v>18</v>
      </c>
      <c r="AA4" s="31" t="s">
        <v>19</v>
      </c>
      <c r="AB4" s="31" t="s">
        <v>20</v>
      </c>
      <c r="AC4" s="31" t="s">
        <v>21</v>
      </c>
      <c r="AD4" s="31" t="s">
        <v>22</v>
      </c>
      <c r="AE4" s="31" t="s">
        <v>23</v>
      </c>
    </row>
    <row r="5" spans="1:31" x14ac:dyDescent="0.25">
      <c r="A5" s="31">
        <v>0</v>
      </c>
      <c r="B5" s="33">
        <f>A5/5</f>
        <v>0</v>
      </c>
      <c r="C5" s="33">
        <f>INT(B5)</f>
        <v>0</v>
      </c>
      <c r="D5" s="33">
        <f>IF(C5+1&gt;20, 20, C5+1)</f>
        <v>1</v>
      </c>
      <c r="E5" s="37">
        <f>VLOOKUP($H$3, $J$4:$AE$8, C5+2)</f>
        <v>1</v>
      </c>
      <c r="F5" s="37">
        <f>VLOOKUP($H$3, $J$4:$AE$8, D5+2)</f>
        <v>1.018</v>
      </c>
      <c r="G5" s="33">
        <f>B5 - C5</f>
        <v>0</v>
      </c>
      <c r="H5" s="33">
        <f>E5 + (F5-E5)*G5</f>
        <v>1</v>
      </c>
      <c r="J5" s="31">
        <v>1500</v>
      </c>
      <c r="K5" s="34">
        <v>1</v>
      </c>
      <c r="L5" s="34">
        <v>1.0549999999999999</v>
      </c>
      <c r="M5" s="34">
        <v>1.1100000000000001</v>
      </c>
      <c r="N5" s="34">
        <v>1.165</v>
      </c>
      <c r="O5" s="34">
        <v>1.22</v>
      </c>
      <c r="P5" s="34">
        <v>1.2729999999999999</v>
      </c>
      <c r="Q5" s="34">
        <v>1.325</v>
      </c>
      <c r="R5" s="34">
        <v>1.3779999999999999</v>
      </c>
      <c r="S5" s="34">
        <v>1.43</v>
      </c>
      <c r="T5" s="34">
        <v>1.4850000000000001</v>
      </c>
      <c r="U5" s="34">
        <v>1.54</v>
      </c>
      <c r="V5" s="34">
        <v>1.595</v>
      </c>
      <c r="W5" s="34">
        <v>1.65</v>
      </c>
      <c r="X5" s="34">
        <v>1.7130000000000001</v>
      </c>
      <c r="Y5" s="34">
        <v>1.7749999999999999</v>
      </c>
      <c r="Z5" s="34">
        <v>1.8380000000000001</v>
      </c>
      <c r="AA5" s="34">
        <v>1.9</v>
      </c>
      <c r="AB5" s="34">
        <v>1.9750000000000001</v>
      </c>
      <c r="AC5" s="34">
        <v>2.0499999999999998</v>
      </c>
      <c r="AD5" s="34">
        <v>2.125</v>
      </c>
      <c r="AE5" s="34">
        <v>2.2000000000000002</v>
      </c>
    </row>
    <row r="6" spans="1:31" x14ac:dyDescent="0.25">
      <c r="A6" s="31">
        <v>1</v>
      </c>
      <c r="B6" s="33">
        <f t="shared" ref="B6:B69" si="0">A6/5</f>
        <v>0.2</v>
      </c>
      <c r="C6" s="33">
        <f t="shared" ref="C6:C69" si="1">INT(B6)</f>
        <v>0</v>
      </c>
      <c r="D6" s="33">
        <f t="shared" ref="D6:D69" si="2">IF(C6+1&gt;20, 20, C6+1)</f>
        <v>1</v>
      </c>
      <c r="E6" s="37">
        <f t="shared" ref="E6:E69" si="3">VLOOKUP($H$3, $J$4:$AE$8, C6+2)</f>
        <v>1</v>
      </c>
      <c r="F6" s="37">
        <f t="shared" ref="F6:F69" si="4">VLOOKUP($H$3, $J$4:$AE$8, D6+2)</f>
        <v>1.018</v>
      </c>
      <c r="G6" s="33">
        <f t="shared" ref="G6:G69" si="5">B6 - C6</f>
        <v>0.2</v>
      </c>
      <c r="H6" s="33">
        <f t="shared" ref="H6:H69" si="6">E6 + (F6-E6)*G6</f>
        <v>1.0036</v>
      </c>
      <c r="J6" s="31">
        <v>1800</v>
      </c>
      <c r="K6" s="34">
        <v>1</v>
      </c>
      <c r="L6" s="34">
        <v>1.0349999999999999</v>
      </c>
      <c r="M6" s="34">
        <v>1.07</v>
      </c>
      <c r="N6" s="34">
        <v>1.105</v>
      </c>
      <c r="O6" s="34">
        <v>1.1399999999999999</v>
      </c>
      <c r="P6" s="34">
        <v>1.173</v>
      </c>
      <c r="Q6" s="34">
        <v>1.2050000000000001</v>
      </c>
      <c r="R6" s="34">
        <v>1.238</v>
      </c>
      <c r="S6" s="34">
        <v>1.27</v>
      </c>
      <c r="T6" s="34">
        <v>1.31</v>
      </c>
      <c r="U6" s="34">
        <v>1.35</v>
      </c>
      <c r="V6" s="34">
        <v>1.39</v>
      </c>
      <c r="W6" s="34">
        <v>1.43</v>
      </c>
      <c r="X6" s="34">
        <v>1.4730000000000001</v>
      </c>
      <c r="Y6" s="34">
        <v>1.5149999999999999</v>
      </c>
      <c r="Z6" s="34">
        <v>1.5580000000000001</v>
      </c>
      <c r="AA6" s="34">
        <v>1.6</v>
      </c>
      <c r="AB6" s="34">
        <v>1.653</v>
      </c>
      <c r="AC6" s="34">
        <v>1.7050000000000001</v>
      </c>
      <c r="AD6" s="34">
        <v>1.758</v>
      </c>
      <c r="AE6" s="34">
        <v>1.81</v>
      </c>
    </row>
    <row r="7" spans="1:31" x14ac:dyDescent="0.25">
      <c r="A7" s="31">
        <v>2</v>
      </c>
      <c r="B7" s="33">
        <f t="shared" si="0"/>
        <v>0.4</v>
      </c>
      <c r="C7" s="33">
        <f t="shared" si="1"/>
        <v>0</v>
      </c>
      <c r="D7" s="33">
        <f t="shared" si="2"/>
        <v>1</v>
      </c>
      <c r="E7" s="37">
        <f t="shared" si="3"/>
        <v>1</v>
      </c>
      <c r="F7" s="37">
        <f t="shared" si="4"/>
        <v>1.018</v>
      </c>
      <c r="G7" s="33">
        <f t="shared" si="5"/>
        <v>0.4</v>
      </c>
      <c r="H7" s="33">
        <f t="shared" si="6"/>
        <v>1.0072000000000001</v>
      </c>
      <c r="J7" s="31">
        <v>2100</v>
      </c>
      <c r="K7" s="34">
        <v>1</v>
      </c>
      <c r="L7" s="34">
        <v>1.018</v>
      </c>
      <c r="M7" s="34">
        <v>1.0349999999999999</v>
      </c>
      <c r="N7" s="34">
        <v>1.0529999999999999</v>
      </c>
      <c r="O7" s="34">
        <v>1.07</v>
      </c>
      <c r="P7" s="34">
        <v>1.0900000000000001</v>
      </c>
      <c r="Q7" s="34">
        <v>1.1100000000000001</v>
      </c>
      <c r="R7" s="34">
        <v>1.1299999999999999</v>
      </c>
      <c r="S7" s="34">
        <v>1.1499999999999999</v>
      </c>
      <c r="T7" s="34">
        <v>1.175</v>
      </c>
      <c r="U7" s="34">
        <v>1.2</v>
      </c>
      <c r="V7" s="34">
        <v>1.2250000000000001</v>
      </c>
      <c r="W7" s="34">
        <v>1.25</v>
      </c>
      <c r="X7" s="34">
        <v>1.28</v>
      </c>
      <c r="Y7" s="34">
        <v>1.31</v>
      </c>
      <c r="Z7" s="34">
        <v>1.34</v>
      </c>
      <c r="AA7" s="34">
        <v>1.37</v>
      </c>
      <c r="AB7" s="34">
        <v>1.4079999999999999</v>
      </c>
      <c r="AC7" s="34">
        <v>1.4450000000000001</v>
      </c>
      <c r="AD7" s="34">
        <v>1.4830000000000001</v>
      </c>
      <c r="AE7" s="34">
        <v>1.52</v>
      </c>
    </row>
    <row r="8" spans="1:31" x14ac:dyDescent="0.25">
      <c r="A8" s="31">
        <v>3</v>
      </c>
      <c r="B8" s="33">
        <f t="shared" si="0"/>
        <v>0.6</v>
      </c>
      <c r="C8" s="33">
        <f t="shared" si="1"/>
        <v>0</v>
      </c>
      <c r="D8" s="33">
        <f t="shared" si="2"/>
        <v>1</v>
      </c>
      <c r="E8" s="37">
        <f t="shared" si="3"/>
        <v>1</v>
      </c>
      <c r="F8" s="37">
        <f t="shared" si="4"/>
        <v>1.018</v>
      </c>
      <c r="G8" s="33">
        <f t="shared" si="5"/>
        <v>0.6</v>
      </c>
      <c r="H8" s="33">
        <f t="shared" si="6"/>
        <v>1.0107999999999999</v>
      </c>
      <c r="J8" s="31">
        <v>2400</v>
      </c>
      <c r="K8" s="34">
        <v>1</v>
      </c>
      <c r="L8" s="34">
        <v>1.0049999999999999</v>
      </c>
      <c r="M8" s="34">
        <v>1.01</v>
      </c>
      <c r="N8" s="34">
        <v>1.0149999999999999</v>
      </c>
      <c r="O8" s="34">
        <v>1.02</v>
      </c>
      <c r="P8" s="34">
        <v>1.0329999999999999</v>
      </c>
      <c r="Q8" s="34">
        <v>1.0449999999999999</v>
      </c>
      <c r="R8" s="34">
        <v>1.0580000000000001</v>
      </c>
      <c r="S8" s="34">
        <v>1.07</v>
      </c>
      <c r="T8" s="34">
        <v>1.085</v>
      </c>
      <c r="U8" s="34">
        <v>1.1000000000000001</v>
      </c>
      <c r="V8" s="34">
        <v>1.115</v>
      </c>
      <c r="W8" s="34">
        <v>1.1299999999999999</v>
      </c>
      <c r="X8" s="34">
        <v>1.153</v>
      </c>
      <c r="Y8" s="34">
        <v>1.175</v>
      </c>
      <c r="Z8" s="34">
        <v>1.198</v>
      </c>
      <c r="AA8" s="34">
        <v>1.22</v>
      </c>
      <c r="AB8" s="34">
        <v>1.25</v>
      </c>
      <c r="AC8" s="34">
        <v>1.28</v>
      </c>
      <c r="AD8" s="34">
        <v>1.31</v>
      </c>
      <c r="AE8" s="34">
        <v>1.34</v>
      </c>
    </row>
    <row r="9" spans="1:31" x14ac:dyDescent="0.25">
      <c r="A9" s="31">
        <v>4</v>
      </c>
      <c r="B9" s="33">
        <f t="shared" si="0"/>
        <v>0.8</v>
      </c>
      <c r="C9" s="33">
        <f t="shared" si="1"/>
        <v>0</v>
      </c>
      <c r="D9" s="33">
        <f t="shared" si="2"/>
        <v>1</v>
      </c>
      <c r="E9" s="37">
        <f t="shared" si="3"/>
        <v>1</v>
      </c>
      <c r="F9" s="37">
        <f t="shared" si="4"/>
        <v>1.018</v>
      </c>
      <c r="G9" s="33">
        <f t="shared" si="5"/>
        <v>0.8</v>
      </c>
      <c r="H9" s="33">
        <f t="shared" si="6"/>
        <v>1.0144</v>
      </c>
    </row>
    <row r="10" spans="1:31" x14ac:dyDescent="0.25">
      <c r="A10" s="31">
        <v>5</v>
      </c>
      <c r="B10" s="33">
        <f t="shared" si="0"/>
        <v>1</v>
      </c>
      <c r="C10" s="33">
        <f t="shared" si="1"/>
        <v>1</v>
      </c>
      <c r="D10" s="33">
        <f t="shared" si="2"/>
        <v>2</v>
      </c>
      <c r="E10" s="37">
        <f t="shared" si="3"/>
        <v>1.018</v>
      </c>
      <c r="F10" s="37">
        <f t="shared" si="4"/>
        <v>1.0349999999999999</v>
      </c>
      <c r="G10" s="33">
        <f t="shared" si="5"/>
        <v>0</v>
      </c>
      <c r="H10" s="33">
        <f t="shared" si="6"/>
        <v>1.018</v>
      </c>
    </row>
    <row r="11" spans="1:31" x14ac:dyDescent="0.25">
      <c r="A11" s="31">
        <v>6</v>
      </c>
      <c r="B11" s="33">
        <f t="shared" si="0"/>
        <v>1.2</v>
      </c>
      <c r="C11" s="33">
        <f t="shared" si="1"/>
        <v>1</v>
      </c>
      <c r="D11" s="33">
        <f t="shared" si="2"/>
        <v>2</v>
      </c>
      <c r="E11" s="37">
        <f t="shared" si="3"/>
        <v>1.018</v>
      </c>
      <c r="F11" s="37">
        <f t="shared" si="4"/>
        <v>1.0349999999999999</v>
      </c>
      <c r="G11" s="33">
        <f t="shared" si="5"/>
        <v>0.19999999999999996</v>
      </c>
      <c r="H11" s="33">
        <f t="shared" si="6"/>
        <v>1.0214000000000001</v>
      </c>
    </row>
    <row r="12" spans="1:31" x14ac:dyDescent="0.25">
      <c r="A12" s="31">
        <v>7</v>
      </c>
      <c r="B12" s="33">
        <f t="shared" si="0"/>
        <v>1.4</v>
      </c>
      <c r="C12" s="33">
        <f t="shared" si="1"/>
        <v>1</v>
      </c>
      <c r="D12" s="33">
        <f t="shared" si="2"/>
        <v>2</v>
      </c>
      <c r="E12" s="37">
        <f t="shared" si="3"/>
        <v>1.018</v>
      </c>
      <c r="F12" s="37">
        <f t="shared" si="4"/>
        <v>1.0349999999999999</v>
      </c>
      <c r="G12" s="33">
        <f t="shared" si="5"/>
        <v>0.39999999999999991</v>
      </c>
      <c r="H12" s="33">
        <f t="shared" si="6"/>
        <v>1.0247999999999999</v>
      </c>
    </row>
    <row r="13" spans="1:31" x14ac:dyDescent="0.25">
      <c r="A13" s="31">
        <v>8</v>
      </c>
      <c r="B13" s="33">
        <f t="shared" si="0"/>
        <v>1.6</v>
      </c>
      <c r="C13" s="33">
        <f t="shared" si="1"/>
        <v>1</v>
      </c>
      <c r="D13" s="33">
        <f t="shared" si="2"/>
        <v>2</v>
      </c>
      <c r="E13" s="37">
        <f t="shared" si="3"/>
        <v>1.018</v>
      </c>
      <c r="F13" s="37">
        <f t="shared" si="4"/>
        <v>1.0349999999999999</v>
      </c>
      <c r="G13" s="33">
        <f t="shared" si="5"/>
        <v>0.60000000000000009</v>
      </c>
      <c r="H13" s="33">
        <f t="shared" si="6"/>
        <v>1.0282</v>
      </c>
    </row>
    <row r="14" spans="1:31" x14ac:dyDescent="0.25">
      <c r="A14" s="31">
        <v>9</v>
      </c>
      <c r="B14" s="33">
        <f t="shared" si="0"/>
        <v>1.8</v>
      </c>
      <c r="C14" s="33">
        <f t="shared" si="1"/>
        <v>1</v>
      </c>
      <c r="D14" s="33">
        <f t="shared" si="2"/>
        <v>2</v>
      </c>
      <c r="E14" s="37">
        <f t="shared" si="3"/>
        <v>1.018</v>
      </c>
      <c r="F14" s="37">
        <f t="shared" si="4"/>
        <v>1.0349999999999999</v>
      </c>
      <c r="G14" s="33">
        <f t="shared" si="5"/>
        <v>0.8</v>
      </c>
      <c r="H14" s="33">
        <f t="shared" si="6"/>
        <v>1.0315999999999999</v>
      </c>
    </row>
    <row r="15" spans="1:31" x14ac:dyDescent="0.25">
      <c r="A15" s="31">
        <v>10</v>
      </c>
      <c r="B15" s="33">
        <f t="shared" si="0"/>
        <v>2</v>
      </c>
      <c r="C15" s="33">
        <f t="shared" si="1"/>
        <v>2</v>
      </c>
      <c r="D15" s="33">
        <f t="shared" si="2"/>
        <v>3</v>
      </c>
      <c r="E15" s="37">
        <f t="shared" si="3"/>
        <v>1.0349999999999999</v>
      </c>
      <c r="F15" s="37">
        <f t="shared" si="4"/>
        <v>1.0529999999999999</v>
      </c>
      <c r="G15" s="33">
        <f t="shared" si="5"/>
        <v>0</v>
      </c>
      <c r="H15" s="33">
        <f t="shared" si="6"/>
        <v>1.0349999999999999</v>
      </c>
    </row>
    <row r="16" spans="1:31" x14ac:dyDescent="0.25">
      <c r="A16" s="31">
        <v>11</v>
      </c>
      <c r="B16" s="33">
        <f t="shared" si="0"/>
        <v>2.2000000000000002</v>
      </c>
      <c r="C16" s="33">
        <f t="shared" si="1"/>
        <v>2</v>
      </c>
      <c r="D16" s="33">
        <f t="shared" si="2"/>
        <v>3</v>
      </c>
      <c r="E16" s="37">
        <f t="shared" si="3"/>
        <v>1.0349999999999999</v>
      </c>
      <c r="F16" s="37">
        <f t="shared" si="4"/>
        <v>1.0529999999999999</v>
      </c>
      <c r="G16" s="33">
        <f t="shared" si="5"/>
        <v>0.20000000000000018</v>
      </c>
      <c r="H16" s="33">
        <f t="shared" si="6"/>
        <v>1.0386</v>
      </c>
    </row>
    <row r="17" spans="1:8" x14ac:dyDescent="0.25">
      <c r="A17" s="31">
        <v>12</v>
      </c>
      <c r="B17" s="33">
        <f t="shared" si="0"/>
        <v>2.4</v>
      </c>
      <c r="C17" s="33">
        <f t="shared" si="1"/>
        <v>2</v>
      </c>
      <c r="D17" s="33">
        <f t="shared" si="2"/>
        <v>3</v>
      </c>
      <c r="E17" s="37">
        <f t="shared" si="3"/>
        <v>1.0349999999999999</v>
      </c>
      <c r="F17" s="37">
        <f t="shared" si="4"/>
        <v>1.0529999999999999</v>
      </c>
      <c r="G17" s="33">
        <f t="shared" si="5"/>
        <v>0.39999999999999991</v>
      </c>
      <c r="H17" s="33">
        <f t="shared" si="6"/>
        <v>1.0422</v>
      </c>
    </row>
    <row r="18" spans="1:8" x14ac:dyDescent="0.25">
      <c r="A18" s="31">
        <v>13</v>
      </c>
      <c r="B18" s="33">
        <f t="shared" si="0"/>
        <v>2.6</v>
      </c>
      <c r="C18" s="33">
        <f t="shared" si="1"/>
        <v>2</v>
      </c>
      <c r="D18" s="33">
        <f t="shared" si="2"/>
        <v>3</v>
      </c>
      <c r="E18" s="37">
        <f t="shared" si="3"/>
        <v>1.0349999999999999</v>
      </c>
      <c r="F18" s="37">
        <f t="shared" si="4"/>
        <v>1.0529999999999999</v>
      </c>
      <c r="G18" s="33">
        <f t="shared" si="5"/>
        <v>0.60000000000000009</v>
      </c>
      <c r="H18" s="33">
        <f t="shared" si="6"/>
        <v>1.0457999999999998</v>
      </c>
    </row>
    <row r="19" spans="1:8" x14ac:dyDescent="0.25">
      <c r="A19" s="31">
        <v>14</v>
      </c>
      <c r="B19" s="33">
        <f t="shared" si="0"/>
        <v>2.8</v>
      </c>
      <c r="C19" s="33">
        <f t="shared" si="1"/>
        <v>2</v>
      </c>
      <c r="D19" s="33">
        <f t="shared" si="2"/>
        <v>3</v>
      </c>
      <c r="E19" s="37">
        <f t="shared" si="3"/>
        <v>1.0349999999999999</v>
      </c>
      <c r="F19" s="37">
        <f t="shared" si="4"/>
        <v>1.0529999999999999</v>
      </c>
      <c r="G19" s="33">
        <f t="shared" si="5"/>
        <v>0.79999999999999982</v>
      </c>
      <c r="H19" s="33">
        <f t="shared" si="6"/>
        <v>1.0493999999999999</v>
      </c>
    </row>
    <row r="20" spans="1:8" x14ac:dyDescent="0.25">
      <c r="A20" s="31">
        <v>15</v>
      </c>
      <c r="B20" s="33">
        <f t="shared" si="0"/>
        <v>3</v>
      </c>
      <c r="C20" s="33">
        <f t="shared" si="1"/>
        <v>3</v>
      </c>
      <c r="D20" s="33">
        <f t="shared" si="2"/>
        <v>4</v>
      </c>
      <c r="E20" s="37">
        <f t="shared" si="3"/>
        <v>1.0529999999999999</v>
      </c>
      <c r="F20" s="37">
        <f t="shared" si="4"/>
        <v>1.07</v>
      </c>
      <c r="G20" s="33">
        <f t="shared" si="5"/>
        <v>0</v>
      </c>
      <c r="H20" s="33">
        <f t="shared" si="6"/>
        <v>1.0529999999999999</v>
      </c>
    </row>
    <row r="21" spans="1:8" x14ac:dyDescent="0.25">
      <c r="A21" s="31">
        <v>16</v>
      </c>
      <c r="B21" s="33">
        <f t="shared" si="0"/>
        <v>3.2</v>
      </c>
      <c r="C21" s="33">
        <f t="shared" si="1"/>
        <v>3</v>
      </c>
      <c r="D21" s="33">
        <f t="shared" si="2"/>
        <v>4</v>
      </c>
      <c r="E21" s="37">
        <f t="shared" si="3"/>
        <v>1.0529999999999999</v>
      </c>
      <c r="F21" s="37">
        <f t="shared" si="4"/>
        <v>1.07</v>
      </c>
      <c r="G21" s="33">
        <f t="shared" si="5"/>
        <v>0.20000000000000018</v>
      </c>
      <c r="H21" s="33">
        <f t="shared" si="6"/>
        <v>1.0564</v>
      </c>
    </row>
    <row r="22" spans="1:8" x14ac:dyDescent="0.25">
      <c r="A22" s="31">
        <v>17</v>
      </c>
      <c r="B22" s="33">
        <f t="shared" si="0"/>
        <v>3.4</v>
      </c>
      <c r="C22" s="33">
        <f t="shared" si="1"/>
        <v>3</v>
      </c>
      <c r="D22" s="33">
        <f t="shared" si="2"/>
        <v>4</v>
      </c>
      <c r="E22" s="37">
        <f t="shared" si="3"/>
        <v>1.0529999999999999</v>
      </c>
      <c r="F22" s="37">
        <f t="shared" si="4"/>
        <v>1.07</v>
      </c>
      <c r="G22" s="33">
        <f t="shared" si="5"/>
        <v>0.39999999999999991</v>
      </c>
      <c r="H22" s="33">
        <f t="shared" si="6"/>
        <v>1.0598000000000001</v>
      </c>
    </row>
    <row r="23" spans="1:8" x14ac:dyDescent="0.25">
      <c r="A23" s="31">
        <v>18</v>
      </c>
      <c r="B23" s="33">
        <f t="shared" si="0"/>
        <v>3.6</v>
      </c>
      <c r="C23" s="33">
        <f t="shared" si="1"/>
        <v>3</v>
      </c>
      <c r="D23" s="33">
        <f t="shared" si="2"/>
        <v>4</v>
      </c>
      <c r="E23" s="37">
        <f t="shared" si="3"/>
        <v>1.0529999999999999</v>
      </c>
      <c r="F23" s="37">
        <f t="shared" si="4"/>
        <v>1.07</v>
      </c>
      <c r="G23" s="33">
        <f t="shared" si="5"/>
        <v>0.60000000000000009</v>
      </c>
      <c r="H23" s="33">
        <f t="shared" si="6"/>
        <v>1.0631999999999999</v>
      </c>
    </row>
    <row r="24" spans="1:8" x14ac:dyDescent="0.25">
      <c r="A24" s="31">
        <v>19</v>
      </c>
      <c r="B24" s="33">
        <f t="shared" si="0"/>
        <v>3.8</v>
      </c>
      <c r="C24" s="33">
        <f t="shared" si="1"/>
        <v>3</v>
      </c>
      <c r="D24" s="33">
        <f t="shared" si="2"/>
        <v>4</v>
      </c>
      <c r="E24" s="37">
        <f t="shared" si="3"/>
        <v>1.0529999999999999</v>
      </c>
      <c r="F24" s="37">
        <f t="shared" si="4"/>
        <v>1.07</v>
      </c>
      <c r="G24" s="33">
        <f t="shared" si="5"/>
        <v>0.79999999999999982</v>
      </c>
      <c r="H24" s="33">
        <f t="shared" si="6"/>
        <v>1.0666</v>
      </c>
    </row>
    <row r="25" spans="1:8" x14ac:dyDescent="0.25">
      <c r="A25" s="31">
        <v>20</v>
      </c>
      <c r="B25" s="33">
        <f t="shared" si="0"/>
        <v>4</v>
      </c>
      <c r="C25" s="33">
        <f t="shared" si="1"/>
        <v>4</v>
      </c>
      <c r="D25" s="33">
        <f t="shared" si="2"/>
        <v>5</v>
      </c>
      <c r="E25" s="37">
        <f t="shared" si="3"/>
        <v>1.07</v>
      </c>
      <c r="F25" s="37">
        <f t="shared" si="4"/>
        <v>1.0900000000000001</v>
      </c>
      <c r="G25" s="33">
        <f t="shared" si="5"/>
        <v>0</v>
      </c>
      <c r="H25" s="33">
        <f t="shared" si="6"/>
        <v>1.07</v>
      </c>
    </row>
    <row r="26" spans="1:8" x14ac:dyDescent="0.25">
      <c r="A26" s="31">
        <v>21</v>
      </c>
      <c r="B26" s="33">
        <f t="shared" si="0"/>
        <v>4.2</v>
      </c>
      <c r="C26" s="33">
        <f t="shared" si="1"/>
        <v>4</v>
      </c>
      <c r="D26" s="33">
        <f t="shared" si="2"/>
        <v>5</v>
      </c>
      <c r="E26" s="37">
        <f t="shared" si="3"/>
        <v>1.07</v>
      </c>
      <c r="F26" s="37">
        <f t="shared" si="4"/>
        <v>1.0900000000000001</v>
      </c>
      <c r="G26" s="33">
        <f t="shared" si="5"/>
        <v>0.20000000000000018</v>
      </c>
      <c r="H26" s="33">
        <f t="shared" si="6"/>
        <v>1.0740000000000001</v>
      </c>
    </row>
    <row r="27" spans="1:8" x14ac:dyDescent="0.25">
      <c r="A27" s="31">
        <v>22</v>
      </c>
      <c r="B27" s="33">
        <f t="shared" si="0"/>
        <v>4.4000000000000004</v>
      </c>
      <c r="C27" s="33">
        <f t="shared" si="1"/>
        <v>4</v>
      </c>
      <c r="D27" s="33">
        <f t="shared" si="2"/>
        <v>5</v>
      </c>
      <c r="E27" s="37">
        <f t="shared" si="3"/>
        <v>1.07</v>
      </c>
      <c r="F27" s="37">
        <f t="shared" si="4"/>
        <v>1.0900000000000001</v>
      </c>
      <c r="G27" s="33">
        <f t="shared" si="5"/>
        <v>0.40000000000000036</v>
      </c>
      <c r="H27" s="33">
        <f t="shared" si="6"/>
        <v>1.0780000000000001</v>
      </c>
    </row>
    <row r="28" spans="1:8" x14ac:dyDescent="0.25">
      <c r="A28" s="31">
        <v>23</v>
      </c>
      <c r="B28" s="33">
        <f t="shared" si="0"/>
        <v>4.5999999999999996</v>
      </c>
      <c r="C28" s="33">
        <f t="shared" si="1"/>
        <v>4</v>
      </c>
      <c r="D28" s="33">
        <f t="shared" si="2"/>
        <v>5</v>
      </c>
      <c r="E28" s="37">
        <f t="shared" si="3"/>
        <v>1.07</v>
      </c>
      <c r="F28" s="37">
        <f t="shared" si="4"/>
        <v>1.0900000000000001</v>
      </c>
      <c r="G28" s="33">
        <f t="shared" si="5"/>
        <v>0.59999999999999964</v>
      </c>
      <c r="H28" s="33">
        <f t="shared" si="6"/>
        <v>1.0820000000000001</v>
      </c>
    </row>
    <row r="29" spans="1:8" x14ac:dyDescent="0.25">
      <c r="A29" s="31">
        <v>24</v>
      </c>
      <c r="B29" s="33">
        <f t="shared" si="0"/>
        <v>4.8</v>
      </c>
      <c r="C29" s="33">
        <f t="shared" si="1"/>
        <v>4</v>
      </c>
      <c r="D29" s="33">
        <f t="shared" si="2"/>
        <v>5</v>
      </c>
      <c r="E29" s="37">
        <f t="shared" si="3"/>
        <v>1.07</v>
      </c>
      <c r="F29" s="37">
        <f t="shared" si="4"/>
        <v>1.0900000000000001</v>
      </c>
      <c r="G29" s="33">
        <f t="shared" si="5"/>
        <v>0.79999999999999982</v>
      </c>
      <c r="H29" s="33">
        <f t="shared" si="6"/>
        <v>1.0860000000000001</v>
      </c>
    </row>
    <row r="30" spans="1:8" x14ac:dyDescent="0.25">
      <c r="A30" s="31">
        <v>25</v>
      </c>
      <c r="B30" s="33">
        <f t="shared" si="0"/>
        <v>5</v>
      </c>
      <c r="C30" s="33">
        <f t="shared" si="1"/>
        <v>5</v>
      </c>
      <c r="D30" s="33">
        <f t="shared" si="2"/>
        <v>6</v>
      </c>
      <c r="E30" s="37">
        <f t="shared" si="3"/>
        <v>1.0900000000000001</v>
      </c>
      <c r="F30" s="37">
        <f t="shared" si="4"/>
        <v>1.1100000000000001</v>
      </c>
      <c r="G30" s="33">
        <f t="shared" si="5"/>
        <v>0</v>
      </c>
      <c r="H30" s="33">
        <f t="shared" si="6"/>
        <v>1.0900000000000001</v>
      </c>
    </row>
    <row r="31" spans="1:8" x14ac:dyDescent="0.25">
      <c r="A31" s="31">
        <v>26</v>
      </c>
      <c r="B31" s="33">
        <f t="shared" si="0"/>
        <v>5.2</v>
      </c>
      <c r="C31" s="33">
        <f t="shared" si="1"/>
        <v>5</v>
      </c>
      <c r="D31" s="33">
        <f t="shared" si="2"/>
        <v>6</v>
      </c>
      <c r="E31" s="37">
        <f t="shared" si="3"/>
        <v>1.0900000000000001</v>
      </c>
      <c r="F31" s="37">
        <f t="shared" si="4"/>
        <v>1.1100000000000001</v>
      </c>
      <c r="G31" s="33">
        <f t="shared" si="5"/>
        <v>0.20000000000000018</v>
      </c>
      <c r="H31" s="33">
        <f t="shared" si="6"/>
        <v>1.0940000000000001</v>
      </c>
    </row>
    <row r="32" spans="1:8" x14ac:dyDescent="0.25">
      <c r="A32" s="31">
        <v>27</v>
      </c>
      <c r="B32" s="33">
        <f t="shared" si="0"/>
        <v>5.4</v>
      </c>
      <c r="C32" s="33">
        <f t="shared" si="1"/>
        <v>5</v>
      </c>
      <c r="D32" s="33">
        <f t="shared" si="2"/>
        <v>6</v>
      </c>
      <c r="E32" s="37">
        <f t="shared" si="3"/>
        <v>1.0900000000000001</v>
      </c>
      <c r="F32" s="37">
        <f t="shared" si="4"/>
        <v>1.1100000000000001</v>
      </c>
      <c r="G32" s="33">
        <f t="shared" si="5"/>
        <v>0.40000000000000036</v>
      </c>
      <c r="H32" s="33">
        <f t="shared" si="6"/>
        <v>1.0980000000000001</v>
      </c>
    </row>
    <row r="33" spans="1:8" x14ac:dyDescent="0.25">
      <c r="A33" s="31">
        <v>28</v>
      </c>
      <c r="B33" s="33">
        <f t="shared" si="0"/>
        <v>5.6</v>
      </c>
      <c r="C33" s="33">
        <f t="shared" si="1"/>
        <v>5</v>
      </c>
      <c r="D33" s="33">
        <f t="shared" si="2"/>
        <v>6</v>
      </c>
      <c r="E33" s="37">
        <f t="shared" si="3"/>
        <v>1.0900000000000001</v>
      </c>
      <c r="F33" s="37">
        <f t="shared" si="4"/>
        <v>1.1100000000000001</v>
      </c>
      <c r="G33" s="33">
        <f t="shared" si="5"/>
        <v>0.59999999999999964</v>
      </c>
      <c r="H33" s="33">
        <f t="shared" si="6"/>
        <v>1.1020000000000001</v>
      </c>
    </row>
    <row r="34" spans="1:8" x14ac:dyDescent="0.25">
      <c r="A34" s="31">
        <v>29</v>
      </c>
      <c r="B34" s="33">
        <f t="shared" si="0"/>
        <v>5.8</v>
      </c>
      <c r="C34" s="33">
        <f t="shared" si="1"/>
        <v>5</v>
      </c>
      <c r="D34" s="33">
        <f t="shared" si="2"/>
        <v>6</v>
      </c>
      <c r="E34" s="37">
        <f t="shared" si="3"/>
        <v>1.0900000000000001</v>
      </c>
      <c r="F34" s="37">
        <f t="shared" si="4"/>
        <v>1.1100000000000001</v>
      </c>
      <c r="G34" s="33">
        <f t="shared" si="5"/>
        <v>0.79999999999999982</v>
      </c>
      <c r="H34" s="33">
        <f t="shared" si="6"/>
        <v>1.1060000000000001</v>
      </c>
    </row>
    <row r="35" spans="1:8" x14ac:dyDescent="0.25">
      <c r="A35" s="31">
        <v>30</v>
      </c>
      <c r="B35" s="33">
        <f t="shared" si="0"/>
        <v>6</v>
      </c>
      <c r="C35" s="33">
        <f t="shared" si="1"/>
        <v>6</v>
      </c>
      <c r="D35" s="33">
        <f t="shared" si="2"/>
        <v>7</v>
      </c>
      <c r="E35" s="37">
        <f t="shared" si="3"/>
        <v>1.1100000000000001</v>
      </c>
      <c r="F35" s="37">
        <f t="shared" si="4"/>
        <v>1.1299999999999999</v>
      </c>
      <c r="G35" s="33">
        <f t="shared" si="5"/>
        <v>0</v>
      </c>
      <c r="H35" s="33">
        <f t="shared" si="6"/>
        <v>1.1100000000000001</v>
      </c>
    </row>
    <row r="36" spans="1:8" x14ac:dyDescent="0.25">
      <c r="A36" s="31">
        <v>31</v>
      </c>
      <c r="B36" s="33">
        <f t="shared" si="0"/>
        <v>6.2</v>
      </c>
      <c r="C36" s="33">
        <f t="shared" si="1"/>
        <v>6</v>
      </c>
      <c r="D36" s="33">
        <f t="shared" si="2"/>
        <v>7</v>
      </c>
      <c r="E36" s="37">
        <f t="shared" si="3"/>
        <v>1.1100000000000001</v>
      </c>
      <c r="F36" s="37">
        <f t="shared" si="4"/>
        <v>1.1299999999999999</v>
      </c>
      <c r="G36" s="33">
        <f t="shared" si="5"/>
        <v>0.20000000000000018</v>
      </c>
      <c r="H36" s="33">
        <f t="shared" si="6"/>
        <v>1.1140000000000001</v>
      </c>
    </row>
    <row r="37" spans="1:8" x14ac:dyDescent="0.25">
      <c r="A37" s="31">
        <v>32</v>
      </c>
      <c r="B37" s="33">
        <f t="shared" si="0"/>
        <v>6.4</v>
      </c>
      <c r="C37" s="33">
        <f t="shared" si="1"/>
        <v>6</v>
      </c>
      <c r="D37" s="33">
        <f t="shared" si="2"/>
        <v>7</v>
      </c>
      <c r="E37" s="37">
        <f t="shared" si="3"/>
        <v>1.1100000000000001</v>
      </c>
      <c r="F37" s="37">
        <f t="shared" si="4"/>
        <v>1.1299999999999999</v>
      </c>
      <c r="G37" s="33">
        <f t="shared" si="5"/>
        <v>0.40000000000000036</v>
      </c>
      <c r="H37" s="33">
        <f t="shared" si="6"/>
        <v>1.1180000000000001</v>
      </c>
    </row>
    <row r="38" spans="1:8" x14ac:dyDescent="0.25">
      <c r="A38" s="31">
        <v>33</v>
      </c>
      <c r="B38" s="33">
        <f t="shared" si="0"/>
        <v>6.6</v>
      </c>
      <c r="C38" s="33">
        <f t="shared" si="1"/>
        <v>6</v>
      </c>
      <c r="D38" s="33">
        <f t="shared" si="2"/>
        <v>7</v>
      </c>
      <c r="E38" s="37">
        <f t="shared" si="3"/>
        <v>1.1100000000000001</v>
      </c>
      <c r="F38" s="37">
        <f t="shared" si="4"/>
        <v>1.1299999999999999</v>
      </c>
      <c r="G38" s="33">
        <f t="shared" si="5"/>
        <v>0.59999999999999964</v>
      </c>
      <c r="H38" s="33">
        <f t="shared" si="6"/>
        <v>1.1219999999999999</v>
      </c>
    </row>
    <row r="39" spans="1:8" x14ac:dyDescent="0.25">
      <c r="A39" s="31">
        <v>34</v>
      </c>
      <c r="B39" s="33">
        <f t="shared" si="0"/>
        <v>6.8</v>
      </c>
      <c r="C39" s="33">
        <f t="shared" si="1"/>
        <v>6</v>
      </c>
      <c r="D39" s="33">
        <f t="shared" si="2"/>
        <v>7</v>
      </c>
      <c r="E39" s="37">
        <f t="shared" si="3"/>
        <v>1.1100000000000001</v>
      </c>
      <c r="F39" s="37">
        <f t="shared" si="4"/>
        <v>1.1299999999999999</v>
      </c>
      <c r="G39" s="33">
        <f t="shared" si="5"/>
        <v>0.79999999999999982</v>
      </c>
      <c r="H39" s="33">
        <f t="shared" si="6"/>
        <v>1.1259999999999999</v>
      </c>
    </row>
    <row r="40" spans="1:8" x14ac:dyDescent="0.25">
      <c r="A40" s="31">
        <v>35</v>
      </c>
      <c r="B40" s="33">
        <f t="shared" si="0"/>
        <v>7</v>
      </c>
      <c r="C40" s="33">
        <f t="shared" si="1"/>
        <v>7</v>
      </c>
      <c r="D40" s="33">
        <f t="shared" si="2"/>
        <v>8</v>
      </c>
      <c r="E40" s="37">
        <f t="shared" si="3"/>
        <v>1.1299999999999999</v>
      </c>
      <c r="F40" s="37">
        <f t="shared" si="4"/>
        <v>1.1499999999999999</v>
      </c>
      <c r="G40" s="33">
        <f t="shared" si="5"/>
        <v>0</v>
      </c>
      <c r="H40" s="33">
        <f t="shared" si="6"/>
        <v>1.1299999999999999</v>
      </c>
    </row>
    <row r="41" spans="1:8" x14ac:dyDescent="0.25">
      <c r="A41" s="31">
        <v>36</v>
      </c>
      <c r="B41" s="33">
        <f t="shared" si="0"/>
        <v>7.2</v>
      </c>
      <c r="C41" s="33">
        <f t="shared" si="1"/>
        <v>7</v>
      </c>
      <c r="D41" s="33">
        <f t="shared" si="2"/>
        <v>8</v>
      </c>
      <c r="E41" s="37">
        <f t="shared" si="3"/>
        <v>1.1299999999999999</v>
      </c>
      <c r="F41" s="37">
        <f t="shared" si="4"/>
        <v>1.1499999999999999</v>
      </c>
      <c r="G41" s="33">
        <f t="shared" si="5"/>
        <v>0.20000000000000018</v>
      </c>
      <c r="H41" s="33">
        <f t="shared" si="6"/>
        <v>1.1339999999999999</v>
      </c>
    </row>
    <row r="42" spans="1:8" x14ac:dyDescent="0.25">
      <c r="A42" s="31">
        <v>37</v>
      </c>
      <c r="B42" s="33">
        <f t="shared" si="0"/>
        <v>7.4</v>
      </c>
      <c r="C42" s="33">
        <f t="shared" si="1"/>
        <v>7</v>
      </c>
      <c r="D42" s="33">
        <f t="shared" si="2"/>
        <v>8</v>
      </c>
      <c r="E42" s="37">
        <f t="shared" si="3"/>
        <v>1.1299999999999999</v>
      </c>
      <c r="F42" s="37">
        <f t="shared" si="4"/>
        <v>1.1499999999999999</v>
      </c>
      <c r="G42" s="33">
        <f t="shared" si="5"/>
        <v>0.40000000000000036</v>
      </c>
      <c r="H42" s="33">
        <f t="shared" si="6"/>
        <v>1.1379999999999999</v>
      </c>
    </row>
    <row r="43" spans="1:8" x14ac:dyDescent="0.25">
      <c r="A43" s="31">
        <v>38</v>
      </c>
      <c r="B43" s="33">
        <f t="shared" si="0"/>
        <v>7.6</v>
      </c>
      <c r="C43" s="33">
        <f t="shared" si="1"/>
        <v>7</v>
      </c>
      <c r="D43" s="33">
        <f t="shared" si="2"/>
        <v>8</v>
      </c>
      <c r="E43" s="37">
        <f t="shared" si="3"/>
        <v>1.1299999999999999</v>
      </c>
      <c r="F43" s="37">
        <f t="shared" si="4"/>
        <v>1.1499999999999999</v>
      </c>
      <c r="G43" s="33">
        <f t="shared" si="5"/>
        <v>0.59999999999999964</v>
      </c>
      <c r="H43" s="33">
        <f t="shared" si="6"/>
        <v>1.1419999999999999</v>
      </c>
    </row>
    <row r="44" spans="1:8" x14ac:dyDescent="0.25">
      <c r="A44" s="31">
        <v>39</v>
      </c>
      <c r="B44" s="33">
        <f t="shared" si="0"/>
        <v>7.8</v>
      </c>
      <c r="C44" s="33">
        <f t="shared" si="1"/>
        <v>7</v>
      </c>
      <c r="D44" s="33">
        <f t="shared" si="2"/>
        <v>8</v>
      </c>
      <c r="E44" s="37">
        <f t="shared" si="3"/>
        <v>1.1299999999999999</v>
      </c>
      <c r="F44" s="37">
        <f t="shared" si="4"/>
        <v>1.1499999999999999</v>
      </c>
      <c r="G44" s="33">
        <f t="shared" si="5"/>
        <v>0.79999999999999982</v>
      </c>
      <c r="H44" s="33">
        <f t="shared" si="6"/>
        <v>1.1459999999999999</v>
      </c>
    </row>
    <row r="45" spans="1:8" x14ac:dyDescent="0.25">
      <c r="A45" s="31">
        <v>40</v>
      </c>
      <c r="B45" s="33">
        <f t="shared" si="0"/>
        <v>8</v>
      </c>
      <c r="C45" s="33">
        <f t="shared" si="1"/>
        <v>8</v>
      </c>
      <c r="D45" s="33">
        <f t="shared" si="2"/>
        <v>9</v>
      </c>
      <c r="E45" s="37">
        <f t="shared" si="3"/>
        <v>1.1499999999999999</v>
      </c>
      <c r="F45" s="37">
        <f t="shared" si="4"/>
        <v>1.175</v>
      </c>
      <c r="G45" s="33">
        <f t="shared" si="5"/>
        <v>0</v>
      </c>
      <c r="H45" s="33">
        <f t="shared" si="6"/>
        <v>1.1499999999999999</v>
      </c>
    </row>
    <row r="46" spans="1:8" x14ac:dyDescent="0.25">
      <c r="A46" s="31">
        <v>41</v>
      </c>
      <c r="B46" s="33">
        <f t="shared" si="0"/>
        <v>8.1999999999999993</v>
      </c>
      <c r="C46" s="33">
        <f t="shared" si="1"/>
        <v>8</v>
      </c>
      <c r="D46" s="33">
        <f t="shared" si="2"/>
        <v>9</v>
      </c>
      <c r="E46" s="37">
        <f t="shared" si="3"/>
        <v>1.1499999999999999</v>
      </c>
      <c r="F46" s="37">
        <f t="shared" si="4"/>
        <v>1.175</v>
      </c>
      <c r="G46" s="33">
        <f t="shared" si="5"/>
        <v>0.19999999999999929</v>
      </c>
      <c r="H46" s="33">
        <f t="shared" si="6"/>
        <v>1.155</v>
      </c>
    </row>
    <row r="47" spans="1:8" x14ac:dyDescent="0.25">
      <c r="A47" s="31">
        <v>42</v>
      </c>
      <c r="B47" s="33">
        <f t="shared" si="0"/>
        <v>8.4</v>
      </c>
      <c r="C47" s="33">
        <f t="shared" si="1"/>
        <v>8</v>
      </c>
      <c r="D47" s="33">
        <f t="shared" si="2"/>
        <v>9</v>
      </c>
      <c r="E47" s="37">
        <f t="shared" si="3"/>
        <v>1.1499999999999999</v>
      </c>
      <c r="F47" s="37">
        <f t="shared" si="4"/>
        <v>1.175</v>
      </c>
      <c r="G47" s="33">
        <f t="shared" si="5"/>
        <v>0.40000000000000036</v>
      </c>
      <c r="H47" s="33">
        <f t="shared" si="6"/>
        <v>1.1599999999999999</v>
      </c>
    </row>
    <row r="48" spans="1:8" x14ac:dyDescent="0.25">
      <c r="A48" s="31">
        <v>43</v>
      </c>
      <c r="B48" s="33">
        <f t="shared" si="0"/>
        <v>8.6</v>
      </c>
      <c r="C48" s="33">
        <f t="shared" si="1"/>
        <v>8</v>
      </c>
      <c r="D48" s="33">
        <f t="shared" si="2"/>
        <v>9</v>
      </c>
      <c r="E48" s="37">
        <f t="shared" si="3"/>
        <v>1.1499999999999999</v>
      </c>
      <c r="F48" s="37">
        <f t="shared" si="4"/>
        <v>1.175</v>
      </c>
      <c r="G48" s="33">
        <f t="shared" si="5"/>
        <v>0.59999999999999964</v>
      </c>
      <c r="H48" s="33">
        <f t="shared" si="6"/>
        <v>1.165</v>
      </c>
    </row>
    <row r="49" spans="1:8" x14ac:dyDescent="0.25">
      <c r="A49" s="31">
        <v>44</v>
      </c>
      <c r="B49" s="33">
        <f t="shared" si="0"/>
        <v>8.8000000000000007</v>
      </c>
      <c r="C49" s="33">
        <f t="shared" si="1"/>
        <v>8</v>
      </c>
      <c r="D49" s="33">
        <f t="shared" si="2"/>
        <v>9</v>
      </c>
      <c r="E49" s="37">
        <f t="shared" si="3"/>
        <v>1.1499999999999999</v>
      </c>
      <c r="F49" s="37">
        <f t="shared" si="4"/>
        <v>1.175</v>
      </c>
      <c r="G49" s="33">
        <f t="shared" si="5"/>
        <v>0.80000000000000071</v>
      </c>
      <c r="H49" s="33">
        <f t="shared" si="6"/>
        <v>1.17</v>
      </c>
    </row>
    <row r="50" spans="1:8" x14ac:dyDescent="0.25">
      <c r="A50" s="31">
        <v>45</v>
      </c>
      <c r="B50" s="33">
        <f t="shared" si="0"/>
        <v>9</v>
      </c>
      <c r="C50" s="33">
        <f t="shared" si="1"/>
        <v>9</v>
      </c>
      <c r="D50" s="33">
        <f t="shared" si="2"/>
        <v>10</v>
      </c>
      <c r="E50" s="37">
        <f t="shared" si="3"/>
        <v>1.175</v>
      </c>
      <c r="F50" s="37">
        <f t="shared" si="4"/>
        <v>1.2</v>
      </c>
      <c r="G50" s="33">
        <f t="shared" si="5"/>
        <v>0</v>
      </c>
      <c r="H50" s="33">
        <f t="shared" si="6"/>
        <v>1.175</v>
      </c>
    </row>
    <row r="51" spans="1:8" x14ac:dyDescent="0.25">
      <c r="A51" s="31">
        <v>46</v>
      </c>
      <c r="B51" s="33">
        <f t="shared" si="0"/>
        <v>9.1999999999999993</v>
      </c>
      <c r="C51" s="33">
        <f t="shared" si="1"/>
        <v>9</v>
      </c>
      <c r="D51" s="33">
        <f t="shared" si="2"/>
        <v>10</v>
      </c>
      <c r="E51" s="37">
        <f t="shared" si="3"/>
        <v>1.175</v>
      </c>
      <c r="F51" s="37">
        <f t="shared" si="4"/>
        <v>1.2</v>
      </c>
      <c r="G51" s="33">
        <f t="shared" si="5"/>
        <v>0.19999999999999929</v>
      </c>
      <c r="H51" s="33">
        <f t="shared" si="6"/>
        <v>1.18</v>
      </c>
    </row>
    <row r="52" spans="1:8" x14ac:dyDescent="0.25">
      <c r="A52" s="31">
        <v>47</v>
      </c>
      <c r="B52" s="33">
        <f t="shared" si="0"/>
        <v>9.4</v>
      </c>
      <c r="C52" s="33">
        <f t="shared" si="1"/>
        <v>9</v>
      </c>
      <c r="D52" s="33">
        <f t="shared" si="2"/>
        <v>10</v>
      </c>
      <c r="E52" s="37">
        <f t="shared" si="3"/>
        <v>1.175</v>
      </c>
      <c r="F52" s="37">
        <f t="shared" si="4"/>
        <v>1.2</v>
      </c>
      <c r="G52" s="33">
        <f t="shared" si="5"/>
        <v>0.40000000000000036</v>
      </c>
      <c r="H52" s="33">
        <f t="shared" si="6"/>
        <v>1.1850000000000001</v>
      </c>
    </row>
    <row r="53" spans="1:8" x14ac:dyDescent="0.25">
      <c r="A53" s="31">
        <v>48</v>
      </c>
      <c r="B53" s="33">
        <f t="shared" si="0"/>
        <v>9.6</v>
      </c>
      <c r="C53" s="33">
        <f t="shared" si="1"/>
        <v>9</v>
      </c>
      <c r="D53" s="33">
        <f t="shared" si="2"/>
        <v>10</v>
      </c>
      <c r="E53" s="37">
        <f t="shared" si="3"/>
        <v>1.175</v>
      </c>
      <c r="F53" s="37">
        <f t="shared" si="4"/>
        <v>1.2</v>
      </c>
      <c r="G53" s="33">
        <f t="shared" si="5"/>
        <v>0.59999999999999964</v>
      </c>
      <c r="H53" s="33">
        <f t="shared" si="6"/>
        <v>1.19</v>
      </c>
    </row>
    <row r="54" spans="1:8" x14ac:dyDescent="0.25">
      <c r="A54" s="31">
        <v>49</v>
      </c>
      <c r="B54" s="33">
        <f t="shared" si="0"/>
        <v>9.8000000000000007</v>
      </c>
      <c r="C54" s="33">
        <f t="shared" si="1"/>
        <v>9</v>
      </c>
      <c r="D54" s="33">
        <f t="shared" si="2"/>
        <v>10</v>
      </c>
      <c r="E54" s="37">
        <f t="shared" si="3"/>
        <v>1.175</v>
      </c>
      <c r="F54" s="37">
        <f t="shared" si="4"/>
        <v>1.2</v>
      </c>
      <c r="G54" s="33">
        <f t="shared" si="5"/>
        <v>0.80000000000000071</v>
      </c>
      <c r="H54" s="33">
        <f t="shared" si="6"/>
        <v>1.1950000000000001</v>
      </c>
    </row>
    <row r="55" spans="1:8" x14ac:dyDescent="0.25">
      <c r="A55" s="31">
        <v>50</v>
      </c>
      <c r="B55" s="33">
        <f t="shared" si="0"/>
        <v>10</v>
      </c>
      <c r="C55" s="33">
        <f t="shared" si="1"/>
        <v>10</v>
      </c>
      <c r="D55" s="33">
        <f t="shared" si="2"/>
        <v>11</v>
      </c>
      <c r="E55" s="37">
        <f t="shared" si="3"/>
        <v>1.2</v>
      </c>
      <c r="F55" s="37">
        <f t="shared" si="4"/>
        <v>1.2250000000000001</v>
      </c>
      <c r="G55" s="33">
        <f t="shared" si="5"/>
        <v>0</v>
      </c>
      <c r="H55" s="33">
        <f t="shared" si="6"/>
        <v>1.2</v>
      </c>
    </row>
    <row r="56" spans="1:8" x14ac:dyDescent="0.25">
      <c r="A56" s="31">
        <v>51</v>
      </c>
      <c r="B56" s="33">
        <f t="shared" si="0"/>
        <v>10.199999999999999</v>
      </c>
      <c r="C56" s="33">
        <f t="shared" si="1"/>
        <v>10</v>
      </c>
      <c r="D56" s="33">
        <f t="shared" si="2"/>
        <v>11</v>
      </c>
      <c r="E56" s="37">
        <f t="shared" si="3"/>
        <v>1.2</v>
      </c>
      <c r="F56" s="37">
        <f t="shared" si="4"/>
        <v>1.2250000000000001</v>
      </c>
      <c r="G56" s="33">
        <f t="shared" si="5"/>
        <v>0.19999999999999929</v>
      </c>
      <c r="H56" s="33">
        <f t="shared" si="6"/>
        <v>1.2050000000000001</v>
      </c>
    </row>
    <row r="57" spans="1:8" x14ac:dyDescent="0.25">
      <c r="A57" s="31">
        <v>52</v>
      </c>
      <c r="B57" s="33">
        <f t="shared" si="0"/>
        <v>10.4</v>
      </c>
      <c r="C57" s="33">
        <f t="shared" si="1"/>
        <v>10</v>
      </c>
      <c r="D57" s="33">
        <f t="shared" si="2"/>
        <v>11</v>
      </c>
      <c r="E57" s="37">
        <f t="shared" si="3"/>
        <v>1.2</v>
      </c>
      <c r="F57" s="37">
        <f t="shared" si="4"/>
        <v>1.2250000000000001</v>
      </c>
      <c r="G57" s="33">
        <f t="shared" si="5"/>
        <v>0.40000000000000036</v>
      </c>
      <c r="H57" s="33">
        <f t="shared" si="6"/>
        <v>1.21</v>
      </c>
    </row>
    <row r="58" spans="1:8" x14ac:dyDescent="0.25">
      <c r="A58" s="31">
        <v>53</v>
      </c>
      <c r="B58" s="33">
        <f t="shared" si="0"/>
        <v>10.6</v>
      </c>
      <c r="C58" s="33">
        <f t="shared" si="1"/>
        <v>10</v>
      </c>
      <c r="D58" s="33">
        <f t="shared" si="2"/>
        <v>11</v>
      </c>
      <c r="E58" s="37">
        <f t="shared" si="3"/>
        <v>1.2</v>
      </c>
      <c r="F58" s="37">
        <f t="shared" si="4"/>
        <v>1.2250000000000001</v>
      </c>
      <c r="G58" s="33">
        <f t="shared" si="5"/>
        <v>0.59999999999999964</v>
      </c>
      <c r="H58" s="33">
        <f t="shared" si="6"/>
        <v>1.2150000000000001</v>
      </c>
    </row>
    <row r="59" spans="1:8" x14ac:dyDescent="0.25">
      <c r="A59" s="31">
        <v>54</v>
      </c>
      <c r="B59" s="33">
        <f t="shared" si="0"/>
        <v>10.8</v>
      </c>
      <c r="C59" s="33">
        <f t="shared" si="1"/>
        <v>10</v>
      </c>
      <c r="D59" s="33">
        <f t="shared" si="2"/>
        <v>11</v>
      </c>
      <c r="E59" s="37">
        <f t="shared" si="3"/>
        <v>1.2</v>
      </c>
      <c r="F59" s="37">
        <f t="shared" si="4"/>
        <v>1.2250000000000001</v>
      </c>
      <c r="G59" s="33">
        <f t="shared" si="5"/>
        <v>0.80000000000000071</v>
      </c>
      <c r="H59" s="33">
        <f t="shared" si="6"/>
        <v>1.22</v>
      </c>
    </row>
    <row r="60" spans="1:8" x14ac:dyDescent="0.25">
      <c r="A60" s="31">
        <v>55</v>
      </c>
      <c r="B60" s="33">
        <f t="shared" si="0"/>
        <v>11</v>
      </c>
      <c r="C60" s="33">
        <f t="shared" si="1"/>
        <v>11</v>
      </c>
      <c r="D60" s="33">
        <f t="shared" si="2"/>
        <v>12</v>
      </c>
      <c r="E60" s="37">
        <f t="shared" si="3"/>
        <v>1.2250000000000001</v>
      </c>
      <c r="F60" s="37">
        <f t="shared" si="4"/>
        <v>1.25</v>
      </c>
      <c r="G60" s="33">
        <f t="shared" si="5"/>
        <v>0</v>
      </c>
      <c r="H60" s="33">
        <f t="shared" si="6"/>
        <v>1.2250000000000001</v>
      </c>
    </row>
    <row r="61" spans="1:8" x14ac:dyDescent="0.25">
      <c r="A61" s="31">
        <v>56</v>
      </c>
      <c r="B61" s="33">
        <f t="shared" si="0"/>
        <v>11.2</v>
      </c>
      <c r="C61" s="33">
        <f t="shared" si="1"/>
        <v>11</v>
      </c>
      <c r="D61" s="33">
        <f t="shared" si="2"/>
        <v>12</v>
      </c>
      <c r="E61" s="37">
        <f t="shared" si="3"/>
        <v>1.2250000000000001</v>
      </c>
      <c r="F61" s="37">
        <f t="shared" si="4"/>
        <v>1.25</v>
      </c>
      <c r="G61" s="33">
        <f t="shared" si="5"/>
        <v>0.19999999999999929</v>
      </c>
      <c r="H61" s="33">
        <f t="shared" si="6"/>
        <v>1.23</v>
      </c>
    </row>
    <row r="62" spans="1:8" x14ac:dyDescent="0.25">
      <c r="A62" s="31">
        <v>57</v>
      </c>
      <c r="B62" s="33">
        <f t="shared" si="0"/>
        <v>11.4</v>
      </c>
      <c r="C62" s="33">
        <f t="shared" si="1"/>
        <v>11</v>
      </c>
      <c r="D62" s="33">
        <f t="shared" si="2"/>
        <v>12</v>
      </c>
      <c r="E62" s="37">
        <f t="shared" si="3"/>
        <v>1.2250000000000001</v>
      </c>
      <c r="F62" s="37">
        <f t="shared" si="4"/>
        <v>1.25</v>
      </c>
      <c r="G62" s="33">
        <f t="shared" si="5"/>
        <v>0.40000000000000036</v>
      </c>
      <c r="H62" s="33">
        <f t="shared" si="6"/>
        <v>1.2350000000000001</v>
      </c>
    </row>
    <row r="63" spans="1:8" x14ac:dyDescent="0.25">
      <c r="A63" s="31">
        <v>58</v>
      </c>
      <c r="B63" s="33">
        <f t="shared" si="0"/>
        <v>11.6</v>
      </c>
      <c r="C63" s="33">
        <f t="shared" si="1"/>
        <v>11</v>
      </c>
      <c r="D63" s="33">
        <f t="shared" si="2"/>
        <v>12</v>
      </c>
      <c r="E63" s="37">
        <f t="shared" si="3"/>
        <v>1.2250000000000001</v>
      </c>
      <c r="F63" s="37">
        <f t="shared" si="4"/>
        <v>1.25</v>
      </c>
      <c r="G63" s="33">
        <f t="shared" si="5"/>
        <v>0.59999999999999964</v>
      </c>
      <c r="H63" s="33">
        <f t="shared" si="6"/>
        <v>1.24</v>
      </c>
    </row>
    <row r="64" spans="1:8" x14ac:dyDescent="0.25">
      <c r="A64" s="31">
        <v>59</v>
      </c>
      <c r="B64" s="33">
        <f t="shared" si="0"/>
        <v>11.8</v>
      </c>
      <c r="C64" s="33">
        <f t="shared" si="1"/>
        <v>11</v>
      </c>
      <c r="D64" s="33">
        <f t="shared" si="2"/>
        <v>12</v>
      </c>
      <c r="E64" s="37">
        <f t="shared" si="3"/>
        <v>1.2250000000000001</v>
      </c>
      <c r="F64" s="37">
        <f t="shared" si="4"/>
        <v>1.25</v>
      </c>
      <c r="G64" s="33">
        <f t="shared" si="5"/>
        <v>0.80000000000000071</v>
      </c>
      <c r="H64" s="33">
        <f t="shared" si="6"/>
        <v>1.2450000000000001</v>
      </c>
    </row>
    <row r="65" spans="1:8" x14ac:dyDescent="0.25">
      <c r="A65" s="31">
        <v>60</v>
      </c>
      <c r="B65" s="33">
        <f t="shared" si="0"/>
        <v>12</v>
      </c>
      <c r="C65" s="33">
        <f t="shared" si="1"/>
        <v>12</v>
      </c>
      <c r="D65" s="33">
        <f t="shared" si="2"/>
        <v>13</v>
      </c>
      <c r="E65" s="37">
        <f t="shared" si="3"/>
        <v>1.25</v>
      </c>
      <c r="F65" s="37">
        <f t="shared" si="4"/>
        <v>1.28</v>
      </c>
      <c r="G65" s="33">
        <f t="shared" si="5"/>
        <v>0</v>
      </c>
      <c r="H65" s="33">
        <f t="shared" si="6"/>
        <v>1.25</v>
      </c>
    </row>
    <row r="66" spans="1:8" x14ac:dyDescent="0.25">
      <c r="A66" s="31">
        <v>61</v>
      </c>
      <c r="B66" s="33">
        <f t="shared" si="0"/>
        <v>12.2</v>
      </c>
      <c r="C66" s="33">
        <f t="shared" si="1"/>
        <v>12</v>
      </c>
      <c r="D66" s="33">
        <f t="shared" si="2"/>
        <v>13</v>
      </c>
      <c r="E66" s="37">
        <f t="shared" si="3"/>
        <v>1.25</v>
      </c>
      <c r="F66" s="37">
        <f t="shared" si="4"/>
        <v>1.28</v>
      </c>
      <c r="G66" s="33">
        <f t="shared" si="5"/>
        <v>0.19999999999999929</v>
      </c>
      <c r="H66" s="33">
        <f t="shared" si="6"/>
        <v>1.256</v>
      </c>
    </row>
    <row r="67" spans="1:8" x14ac:dyDescent="0.25">
      <c r="A67" s="31">
        <v>62</v>
      </c>
      <c r="B67" s="33">
        <f t="shared" si="0"/>
        <v>12.4</v>
      </c>
      <c r="C67" s="33">
        <f t="shared" si="1"/>
        <v>12</v>
      </c>
      <c r="D67" s="33">
        <f t="shared" si="2"/>
        <v>13</v>
      </c>
      <c r="E67" s="37">
        <f t="shared" si="3"/>
        <v>1.25</v>
      </c>
      <c r="F67" s="37">
        <f t="shared" si="4"/>
        <v>1.28</v>
      </c>
      <c r="G67" s="33">
        <f t="shared" si="5"/>
        <v>0.40000000000000036</v>
      </c>
      <c r="H67" s="33">
        <f t="shared" si="6"/>
        <v>1.262</v>
      </c>
    </row>
    <row r="68" spans="1:8" x14ac:dyDescent="0.25">
      <c r="A68" s="31">
        <v>63</v>
      </c>
      <c r="B68" s="33">
        <f t="shared" si="0"/>
        <v>12.6</v>
      </c>
      <c r="C68" s="33">
        <f t="shared" si="1"/>
        <v>12</v>
      </c>
      <c r="D68" s="33">
        <f t="shared" si="2"/>
        <v>13</v>
      </c>
      <c r="E68" s="37">
        <f t="shared" si="3"/>
        <v>1.25</v>
      </c>
      <c r="F68" s="37">
        <f t="shared" si="4"/>
        <v>1.28</v>
      </c>
      <c r="G68" s="33">
        <f t="shared" si="5"/>
        <v>0.59999999999999964</v>
      </c>
      <c r="H68" s="33">
        <f t="shared" si="6"/>
        <v>1.268</v>
      </c>
    </row>
    <row r="69" spans="1:8" x14ac:dyDescent="0.25">
      <c r="A69" s="31">
        <v>64</v>
      </c>
      <c r="B69" s="33">
        <f t="shared" si="0"/>
        <v>12.8</v>
      </c>
      <c r="C69" s="33">
        <f t="shared" si="1"/>
        <v>12</v>
      </c>
      <c r="D69" s="33">
        <f t="shared" si="2"/>
        <v>13</v>
      </c>
      <c r="E69" s="37">
        <f t="shared" si="3"/>
        <v>1.25</v>
      </c>
      <c r="F69" s="37">
        <f t="shared" si="4"/>
        <v>1.28</v>
      </c>
      <c r="G69" s="33">
        <f t="shared" si="5"/>
        <v>0.80000000000000071</v>
      </c>
      <c r="H69" s="33">
        <f t="shared" si="6"/>
        <v>1.274</v>
      </c>
    </row>
    <row r="70" spans="1:8" x14ac:dyDescent="0.25">
      <c r="A70" s="31">
        <v>65</v>
      </c>
      <c r="B70" s="33">
        <f t="shared" ref="B70:B105" si="7">A70/5</f>
        <v>13</v>
      </c>
      <c r="C70" s="33">
        <f t="shared" ref="C70:C105" si="8">INT(B70)</f>
        <v>13</v>
      </c>
      <c r="D70" s="33">
        <f t="shared" ref="D70:D105" si="9">IF(C70+1&gt;20, 20, C70+1)</f>
        <v>14</v>
      </c>
      <c r="E70" s="37">
        <f t="shared" ref="E70:E105" si="10">VLOOKUP($H$3, $J$4:$AE$8, C70+2)</f>
        <v>1.28</v>
      </c>
      <c r="F70" s="37">
        <f t="shared" ref="F70:F105" si="11">VLOOKUP($H$3, $J$4:$AE$8, D70+2)</f>
        <v>1.31</v>
      </c>
      <c r="G70" s="33">
        <f t="shared" ref="G70:G105" si="12">B70 - C70</f>
        <v>0</v>
      </c>
      <c r="H70" s="33">
        <f t="shared" ref="H70:H105" si="13">E70 + (F70-E70)*G70</f>
        <v>1.28</v>
      </c>
    </row>
    <row r="71" spans="1:8" x14ac:dyDescent="0.25">
      <c r="A71" s="31">
        <v>66</v>
      </c>
      <c r="B71" s="33">
        <f t="shared" si="7"/>
        <v>13.2</v>
      </c>
      <c r="C71" s="33">
        <f t="shared" si="8"/>
        <v>13</v>
      </c>
      <c r="D71" s="33">
        <f t="shared" si="9"/>
        <v>14</v>
      </c>
      <c r="E71" s="37">
        <f t="shared" si="10"/>
        <v>1.28</v>
      </c>
      <c r="F71" s="37">
        <f t="shared" si="11"/>
        <v>1.31</v>
      </c>
      <c r="G71" s="33">
        <f t="shared" si="12"/>
        <v>0.19999999999999929</v>
      </c>
      <c r="H71" s="33">
        <f t="shared" si="13"/>
        <v>1.286</v>
      </c>
    </row>
    <row r="72" spans="1:8" x14ac:dyDescent="0.25">
      <c r="A72" s="31">
        <v>67</v>
      </c>
      <c r="B72" s="33">
        <f t="shared" si="7"/>
        <v>13.4</v>
      </c>
      <c r="C72" s="33">
        <f t="shared" si="8"/>
        <v>13</v>
      </c>
      <c r="D72" s="33">
        <f t="shared" si="9"/>
        <v>14</v>
      </c>
      <c r="E72" s="37">
        <f t="shared" si="10"/>
        <v>1.28</v>
      </c>
      <c r="F72" s="37">
        <f t="shared" si="11"/>
        <v>1.31</v>
      </c>
      <c r="G72" s="33">
        <f t="shared" si="12"/>
        <v>0.40000000000000036</v>
      </c>
      <c r="H72" s="33">
        <f t="shared" si="13"/>
        <v>1.292</v>
      </c>
    </row>
    <row r="73" spans="1:8" x14ac:dyDescent="0.25">
      <c r="A73" s="31">
        <v>68</v>
      </c>
      <c r="B73" s="33">
        <f t="shared" si="7"/>
        <v>13.6</v>
      </c>
      <c r="C73" s="33">
        <f t="shared" si="8"/>
        <v>13</v>
      </c>
      <c r="D73" s="33">
        <f t="shared" si="9"/>
        <v>14</v>
      </c>
      <c r="E73" s="37">
        <f t="shared" si="10"/>
        <v>1.28</v>
      </c>
      <c r="F73" s="37">
        <f t="shared" si="11"/>
        <v>1.31</v>
      </c>
      <c r="G73" s="33">
        <f t="shared" si="12"/>
        <v>0.59999999999999964</v>
      </c>
      <c r="H73" s="33">
        <f t="shared" si="13"/>
        <v>1.298</v>
      </c>
    </row>
    <row r="74" spans="1:8" x14ac:dyDescent="0.25">
      <c r="A74" s="31">
        <v>69</v>
      </c>
      <c r="B74" s="33">
        <f t="shared" si="7"/>
        <v>13.8</v>
      </c>
      <c r="C74" s="33">
        <f t="shared" si="8"/>
        <v>13</v>
      </c>
      <c r="D74" s="33">
        <f t="shared" si="9"/>
        <v>14</v>
      </c>
      <c r="E74" s="37">
        <f t="shared" si="10"/>
        <v>1.28</v>
      </c>
      <c r="F74" s="37">
        <f t="shared" si="11"/>
        <v>1.31</v>
      </c>
      <c r="G74" s="33">
        <f t="shared" si="12"/>
        <v>0.80000000000000071</v>
      </c>
      <c r="H74" s="33">
        <f t="shared" si="13"/>
        <v>1.304</v>
      </c>
    </row>
    <row r="75" spans="1:8" x14ac:dyDescent="0.25">
      <c r="A75" s="31">
        <v>70</v>
      </c>
      <c r="B75" s="33">
        <f t="shared" si="7"/>
        <v>14</v>
      </c>
      <c r="C75" s="33">
        <f t="shared" si="8"/>
        <v>14</v>
      </c>
      <c r="D75" s="33">
        <f t="shared" si="9"/>
        <v>15</v>
      </c>
      <c r="E75" s="37">
        <f t="shared" si="10"/>
        <v>1.31</v>
      </c>
      <c r="F75" s="37">
        <f t="shared" si="11"/>
        <v>1.34</v>
      </c>
      <c r="G75" s="33">
        <f t="shared" si="12"/>
        <v>0</v>
      </c>
      <c r="H75" s="33">
        <f t="shared" si="13"/>
        <v>1.31</v>
      </c>
    </row>
    <row r="76" spans="1:8" x14ac:dyDescent="0.25">
      <c r="A76" s="31">
        <v>71</v>
      </c>
      <c r="B76" s="33">
        <f t="shared" si="7"/>
        <v>14.2</v>
      </c>
      <c r="C76" s="33">
        <f t="shared" si="8"/>
        <v>14</v>
      </c>
      <c r="D76" s="33">
        <f t="shared" si="9"/>
        <v>15</v>
      </c>
      <c r="E76" s="37">
        <f t="shared" si="10"/>
        <v>1.31</v>
      </c>
      <c r="F76" s="37">
        <f t="shared" si="11"/>
        <v>1.34</v>
      </c>
      <c r="G76" s="33">
        <f t="shared" si="12"/>
        <v>0.19999999999999929</v>
      </c>
      <c r="H76" s="33">
        <f t="shared" si="13"/>
        <v>1.3160000000000001</v>
      </c>
    </row>
    <row r="77" spans="1:8" x14ac:dyDescent="0.25">
      <c r="A77" s="31">
        <v>72</v>
      </c>
      <c r="B77" s="33">
        <f t="shared" si="7"/>
        <v>14.4</v>
      </c>
      <c r="C77" s="33">
        <f t="shared" si="8"/>
        <v>14</v>
      </c>
      <c r="D77" s="33">
        <f t="shared" si="9"/>
        <v>15</v>
      </c>
      <c r="E77" s="37">
        <f t="shared" si="10"/>
        <v>1.31</v>
      </c>
      <c r="F77" s="37">
        <f t="shared" si="11"/>
        <v>1.34</v>
      </c>
      <c r="G77" s="33">
        <f t="shared" si="12"/>
        <v>0.40000000000000036</v>
      </c>
      <c r="H77" s="33">
        <f t="shared" si="13"/>
        <v>1.3220000000000001</v>
      </c>
    </row>
    <row r="78" spans="1:8" x14ac:dyDescent="0.25">
      <c r="A78" s="31">
        <v>73</v>
      </c>
      <c r="B78" s="33">
        <f t="shared" si="7"/>
        <v>14.6</v>
      </c>
      <c r="C78" s="33">
        <f t="shared" si="8"/>
        <v>14</v>
      </c>
      <c r="D78" s="33">
        <f t="shared" si="9"/>
        <v>15</v>
      </c>
      <c r="E78" s="37">
        <f t="shared" si="10"/>
        <v>1.31</v>
      </c>
      <c r="F78" s="37">
        <f t="shared" si="11"/>
        <v>1.34</v>
      </c>
      <c r="G78" s="33">
        <f t="shared" si="12"/>
        <v>0.59999999999999964</v>
      </c>
      <c r="H78" s="33">
        <f t="shared" si="13"/>
        <v>1.3280000000000001</v>
      </c>
    </row>
    <row r="79" spans="1:8" x14ac:dyDescent="0.25">
      <c r="A79" s="31">
        <v>74</v>
      </c>
      <c r="B79" s="33">
        <f t="shared" si="7"/>
        <v>14.8</v>
      </c>
      <c r="C79" s="33">
        <f t="shared" si="8"/>
        <v>14</v>
      </c>
      <c r="D79" s="33">
        <f t="shared" si="9"/>
        <v>15</v>
      </c>
      <c r="E79" s="37">
        <f t="shared" si="10"/>
        <v>1.31</v>
      </c>
      <c r="F79" s="37">
        <f t="shared" si="11"/>
        <v>1.34</v>
      </c>
      <c r="G79" s="33">
        <f t="shared" si="12"/>
        <v>0.80000000000000071</v>
      </c>
      <c r="H79" s="33">
        <f t="shared" si="13"/>
        <v>1.3340000000000001</v>
      </c>
    </row>
    <row r="80" spans="1:8" x14ac:dyDescent="0.25">
      <c r="A80" s="31">
        <v>75</v>
      </c>
      <c r="B80" s="33">
        <f t="shared" si="7"/>
        <v>15</v>
      </c>
      <c r="C80" s="33">
        <f t="shared" si="8"/>
        <v>15</v>
      </c>
      <c r="D80" s="33">
        <f t="shared" si="9"/>
        <v>16</v>
      </c>
      <c r="E80" s="37">
        <f t="shared" si="10"/>
        <v>1.34</v>
      </c>
      <c r="F80" s="37">
        <f t="shared" si="11"/>
        <v>1.37</v>
      </c>
      <c r="G80" s="33">
        <f t="shared" si="12"/>
        <v>0</v>
      </c>
      <c r="H80" s="33">
        <f t="shared" si="13"/>
        <v>1.34</v>
      </c>
    </row>
    <row r="81" spans="1:8" x14ac:dyDescent="0.25">
      <c r="A81" s="31">
        <v>76</v>
      </c>
      <c r="B81" s="33">
        <f t="shared" si="7"/>
        <v>15.2</v>
      </c>
      <c r="C81" s="33">
        <f t="shared" si="8"/>
        <v>15</v>
      </c>
      <c r="D81" s="33">
        <f t="shared" si="9"/>
        <v>16</v>
      </c>
      <c r="E81" s="37">
        <f t="shared" si="10"/>
        <v>1.34</v>
      </c>
      <c r="F81" s="37">
        <f t="shared" si="11"/>
        <v>1.37</v>
      </c>
      <c r="G81" s="33">
        <f t="shared" si="12"/>
        <v>0.19999999999999929</v>
      </c>
      <c r="H81" s="33">
        <f t="shared" si="13"/>
        <v>1.3460000000000001</v>
      </c>
    </row>
    <row r="82" spans="1:8" x14ac:dyDescent="0.25">
      <c r="A82" s="31">
        <v>77</v>
      </c>
      <c r="B82" s="33">
        <f t="shared" si="7"/>
        <v>15.4</v>
      </c>
      <c r="C82" s="33">
        <f t="shared" si="8"/>
        <v>15</v>
      </c>
      <c r="D82" s="33">
        <f t="shared" si="9"/>
        <v>16</v>
      </c>
      <c r="E82" s="37">
        <f t="shared" si="10"/>
        <v>1.34</v>
      </c>
      <c r="F82" s="37">
        <f t="shared" si="11"/>
        <v>1.37</v>
      </c>
      <c r="G82" s="33">
        <f t="shared" si="12"/>
        <v>0.40000000000000036</v>
      </c>
      <c r="H82" s="33">
        <f t="shared" si="13"/>
        <v>1.3520000000000001</v>
      </c>
    </row>
    <row r="83" spans="1:8" x14ac:dyDescent="0.25">
      <c r="A83" s="31">
        <v>78</v>
      </c>
      <c r="B83" s="33">
        <f t="shared" si="7"/>
        <v>15.6</v>
      </c>
      <c r="C83" s="33">
        <f t="shared" si="8"/>
        <v>15</v>
      </c>
      <c r="D83" s="33">
        <f t="shared" si="9"/>
        <v>16</v>
      </c>
      <c r="E83" s="37">
        <f t="shared" si="10"/>
        <v>1.34</v>
      </c>
      <c r="F83" s="37">
        <f t="shared" si="11"/>
        <v>1.37</v>
      </c>
      <c r="G83" s="33">
        <f t="shared" si="12"/>
        <v>0.59999999999999964</v>
      </c>
      <c r="H83" s="33">
        <f t="shared" si="13"/>
        <v>1.3580000000000001</v>
      </c>
    </row>
    <row r="84" spans="1:8" x14ac:dyDescent="0.25">
      <c r="A84" s="31">
        <v>79</v>
      </c>
      <c r="B84" s="33">
        <f t="shared" si="7"/>
        <v>15.8</v>
      </c>
      <c r="C84" s="33">
        <f t="shared" si="8"/>
        <v>15</v>
      </c>
      <c r="D84" s="33">
        <f t="shared" si="9"/>
        <v>16</v>
      </c>
      <c r="E84" s="37">
        <f t="shared" si="10"/>
        <v>1.34</v>
      </c>
      <c r="F84" s="37">
        <f t="shared" si="11"/>
        <v>1.37</v>
      </c>
      <c r="G84" s="33">
        <f t="shared" si="12"/>
        <v>0.80000000000000071</v>
      </c>
      <c r="H84" s="33">
        <f t="shared" si="13"/>
        <v>1.3640000000000001</v>
      </c>
    </row>
    <row r="85" spans="1:8" x14ac:dyDescent="0.25">
      <c r="A85" s="31">
        <v>80</v>
      </c>
      <c r="B85" s="33">
        <f t="shared" si="7"/>
        <v>16</v>
      </c>
      <c r="C85" s="33">
        <f t="shared" si="8"/>
        <v>16</v>
      </c>
      <c r="D85" s="33">
        <f t="shared" si="9"/>
        <v>17</v>
      </c>
      <c r="E85" s="37">
        <f t="shared" si="10"/>
        <v>1.37</v>
      </c>
      <c r="F85" s="37">
        <f t="shared" si="11"/>
        <v>1.4079999999999999</v>
      </c>
      <c r="G85" s="33">
        <f t="shared" si="12"/>
        <v>0</v>
      </c>
      <c r="H85" s="33">
        <f t="shared" si="13"/>
        <v>1.37</v>
      </c>
    </row>
    <row r="86" spans="1:8" x14ac:dyDescent="0.25">
      <c r="A86" s="31">
        <v>81</v>
      </c>
      <c r="B86" s="33">
        <f t="shared" si="7"/>
        <v>16.2</v>
      </c>
      <c r="C86" s="33">
        <f t="shared" si="8"/>
        <v>16</v>
      </c>
      <c r="D86" s="33">
        <f t="shared" si="9"/>
        <v>17</v>
      </c>
      <c r="E86" s="37">
        <f t="shared" si="10"/>
        <v>1.37</v>
      </c>
      <c r="F86" s="37">
        <f t="shared" si="11"/>
        <v>1.4079999999999999</v>
      </c>
      <c r="G86" s="33">
        <f t="shared" si="12"/>
        <v>0.19999999999999929</v>
      </c>
      <c r="H86" s="33">
        <f t="shared" si="13"/>
        <v>1.3775999999999999</v>
      </c>
    </row>
    <row r="87" spans="1:8" x14ac:dyDescent="0.25">
      <c r="A87" s="31">
        <v>82</v>
      </c>
      <c r="B87" s="33">
        <f t="shared" si="7"/>
        <v>16.399999999999999</v>
      </c>
      <c r="C87" s="33">
        <f t="shared" si="8"/>
        <v>16</v>
      </c>
      <c r="D87" s="33">
        <f t="shared" si="9"/>
        <v>17</v>
      </c>
      <c r="E87" s="37">
        <f t="shared" si="10"/>
        <v>1.37</v>
      </c>
      <c r="F87" s="37">
        <f t="shared" si="11"/>
        <v>1.4079999999999999</v>
      </c>
      <c r="G87" s="33">
        <f t="shared" si="12"/>
        <v>0.39999999999999858</v>
      </c>
      <c r="H87" s="33">
        <f t="shared" si="13"/>
        <v>1.3852</v>
      </c>
    </row>
    <row r="88" spans="1:8" x14ac:dyDescent="0.25">
      <c r="A88" s="31">
        <v>83</v>
      </c>
      <c r="B88" s="33">
        <f t="shared" si="7"/>
        <v>16.600000000000001</v>
      </c>
      <c r="C88" s="33">
        <f t="shared" si="8"/>
        <v>16</v>
      </c>
      <c r="D88" s="33">
        <f t="shared" si="9"/>
        <v>17</v>
      </c>
      <c r="E88" s="37">
        <f t="shared" si="10"/>
        <v>1.37</v>
      </c>
      <c r="F88" s="37">
        <f t="shared" si="11"/>
        <v>1.4079999999999999</v>
      </c>
      <c r="G88" s="33">
        <f t="shared" si="12"/>
        <v>0.60000000000000142</v>
      </c>
      <c r="H88" s="33">
        <f t="shared" si="13"/>
        <v>1.3928</v>
      </c>
    </row>
    <row r="89" spans="1:8" x14ac:dyDescent="0.25">
      <c r="A89" s="31">
        <v>84</v>
      </c>
      <c r="B89" s="33">
        <f t="shared" si="7"/>
        <v>16.8</v>
      </c>
      <c r="C89" s="33">
        <f t="shared" si="8"/>
        <v>16</v>
      </c>
      <c r="D89" s="33">
        <f t="shared" si="9"/>
        <v>17</v>
      </c>
      <c r="E89" s="37">
        <f t="shared" si="10"/>
        <v>1.37</v>
      </c>
      <c r="F89" s="37">
        <f t="shared" si="11"/>
        <v>1.4079999999999999</v>
      </c>
      <c r="G89" s="33">
        <f t="shared" si="12"/>
        <v>0.80000000000000071</v>
      </c>
      <c r="H89" s="33">
        <f t="shared" si="13"/>
        <v>1.4004000000000001</v>
      </c>
    </row>
    <row r="90" spans="1:8" x14ac:dyDescent="0.25">
      <c r="A90" s="31">
        <v>85</v>
      </c>
      <c r="B90" s="33">
        <f t="shared" si="7"/>
        <v>17</v>
      </c>
      <c r="C90" s="33">
        <f t="shared" si="8"/>
        <v>17</v>
      </c>
      <c r="D90" s="33">
        <f t="shared" si="9"/>
        <v>18</v>
      </c>
      <c r="E90" s="37">
        <f t="shared" si="10"/>
        <v>1.4079999999999999</v>
      </c>
      <c r="F90" s="37">
        <f t="shared" si="11"/>
        <v>1.4450000000000001</v>
      </c>
      <c r="G90" s="33">
        <f t="shared" si="12"/>
        <v>0</v>
      </c>
      <c r="H90" s="33">
        <f t="shared" si="13"/>
        <v>1.4079999999999999</v>
      </c>
    </row>
    <row r="91" spans="1:8" x14ac:dyDescent="0.25">
      <c r="A91" s="31">
        <v>86</v>
      </c>
      <c r="B91" s="33">
        <f t="shared" si="7"/>
        <v>17.2</v>
      </c>
      <c r="C91" s="33">
        <f t="shared" si="8"/>
        <v>17</v>
      </c>
      <c r="D91" s="33">
        <f t="shared" si="9"/>
        <v>18</v>
      </c>
      <c r="E91" s="37">
        <f t="shared" si="10"/>
        <v>1.4079999999999999</v>
      </c>
      <c r="F91" s="37">
        <f t="shared" si="11"/>
        <v>1.4450000000000001</v>
      </c>
      <c r="G91" s="33">
        <f t="shared" si="12"/>
        <v>0.19999999999999929</v>
      </c>
      <c r="H91" s="33">
        <f t="shared" si="13"/>
        <v>1.4154</v>
      </c>
    </row>
    <row r="92" spans="1:8" x14ac:dyDescent="0.25">
      <c r="A92" s="31">
        <v>87</v>
      </c>
      <c r="B92" s="33">
        <f t="shared" si="7"/>
        <v>17.399999999999999</v>
      </c>
      <c r="C92" s="33">
        <f t="shared" si="8"/>
        <v>17</v>
      </c>
      <c r="D92" s="33">
        <f t="shared" si="9"/>
        <v>18</v>
      </c>
      <c r="E92" s="37">
        <f t="shared" si="10"/>
        <v>1.4079999999999999</v>
      </c>
      <c r="F92" s="37">
        <f t="shared" si="11"/>
        <v>1.4450000000000001</v>
      </c>
      <c r="G92" s="33">
        <f t="shared" si="12"/>
        <v>0.39999999999999858</v>
      </c>
      <c r="H92" s="33">
        <f t="shared" si="13"/>
        <v>1.4227999999999998</v>
      </c>
    </row>
    <row r="93" spans="1:8" x14ac:dyDescent="0.25">
      <c r="A93" s="31">
        <v>88</v>
      </c>
      <c r="B93" s="33">
        <f t="shared" si="7"/>
        <v>17.600000000000001</v>
      </c>
      <c r="C93" s="33">
        <f t="shared" si="8"/>
        <v>17</v>
      </c>
      <c r="D93" s="33">
        <f t="shared" si="9"/>
        <v>18</v>
      </c>
      <c r="E93" s="37">
        <f t="shared" si="10"/>
        <v>1.4079999999999999</v>
      </c>
      <c r="F93" s="37">
        <f t="shared" si="11"/>
        <v>1.4450000000000001</v>
      </c>
      <c r="G93" s="33">
        <f t="shared" si="12"/>
        <v>0.60000000000000142</v>
      </c>
      <c r="H93" s="33">
        <f t="shared" si="13"/>
        <v>1.4302000000000001</v>
      </c>
    </row>
    <row r="94" spans="1:8" x14ac:dyDescent="0.25">
      <c r="A94" s="31">
        <v>89</v>
      </c>
      <c r="B94" s="33">
        <f t="shared" si="7"/>
        <v>17.8</v>
      </c>
      <c r="C94" s="33">
        <f t="shared" si="8"/>
        <v>17</v>
      </c>
      <c r="D94" s="33">
        <f t="shared" si="9"/>
        <v>18</v>
      </c>
      <c r="E94" s="37">
        <f t="shared" si="10"/>
        <v>1.4079999999999999</v>
      </c>
      <c r="F94" s="37">
        <f t="shared" si="11"/>
        <v>1.4450000000000001</v>
      </c>
      <c r="G94" s="33">
        <f t="shared" si="12"/>
        <v>0.80000000000000071</v>
      </c>
      <c r="H94" s="33">
        <f t="shared" si="13"/>
        <v>1.4376</v>
      </c>
    </row>
    <row r="95" spans="1:8" x14ac:dyDescent="0.25">
      <c r="A95" s="31">
        <v>90</v>
      </c>
      <c r="B95" s="33">
        <f t="shared" si="7"/>
        <v>18</v>
      </c>
      <c r="C95" s="33">
        <f t="shared" si="8"/>
        <v>18</v>
      </c>
      <c r="D95" s="33">
        <f t="shared" si="9"/>
        <v>19</v>
      </c>
      <c r="E95" s="37">
        <f t="shared" si="10"/>
        <v>1.4450000000000001</v>
      </c>
      <c r="F95" s="37">
        <f t="shared" si="11"/>
        <v>1.4830000000000001</v>
      </c>
      <c r="G95" s="33">
        <f t="shared" si="12"/>
        <v>0</v>
      </c>
      <c r="H95" s="33">
        <f t="shared" si="13"/>
        <v>1.4450000000000001</v>
      </c>
    </row>
    <row r="96" spans="1:8" x14ac:dyDescent="0.25">
      <c r="A96" s="31">
        <v>91</v>
      </c>
      <c r="B96" s="33">
        <f t="shared" si="7"/>
        <v>18.2</v>
      </c>
      <c r="C96" s="33">
        <f t="shared" si="8"/>
        <v>18</v>
      </c>
      <c r="D96" s="33">
        <f t="shared" si="9"/>
        <v>19</v>
      </c>
      <c r="E96" s="37">
        <f t="shared" si="10"/>
        <v>1.4450000000000001</v>
      </c>
      <c r="F96" s="37">
        <f t="shared" si="11"/>
        <v>1.4830000000000001</v>
      </c>
      <c r="G96" s="33">
        <f t="shared" si="12"/>
        <v>0.19999999999999929</v>
      </c>
      <c r="H96" s="33">
        <f t="shared" si="13"/>
        <v>1.4526000000000001</v>
      </c>
    </row>
    <row r="97" spans="1:8" x14ac:dyDescent="0.25">
      <c r="A97" s="31">
        <v>92</v>
      </c>
      <c r="B97" s="33">
        <f t="shared" si="7"/>
        <v>18.399999999999999</v>
      </c>
      <c r="C97" s="33">
        <f t="shared" si="8"/>
        <v>18</v>
      </c>
      <c r="D97" s="33">
        <f t="shared" si="9"/>
        <v>19</v>
      </c>
      <c r="E97" s="37">
        <f t="shared" si="10"/>
        <v>1.4450000000000001</v>
      </c>
      <c r="F97" s="37">
        <f t="shared" si="11"/>
        <v>1.4830000000000001</v>
      </c>
      <c r="G97" s="33">
        <f t="shared" si="12"/>
        <v>0.39999999999999858</v>
      </c>
      <c r="H97" s="33">
        <f t="shared" si="13"/>
        <v>1.4601999999999999</v>
      </c>
    </row>
    <row r="98" spans="1:8" x14ac:dyDescent="0.25">
      <c r="A98" s="31">
        <v>93</v>
      </c>
      <c r="B98" s="33">
        <f t="shared" si="7"/>
        <v>18.600000000000001</v>
      </c>
      <c r="C98" s="33">
        <f t="shared" si="8"/>
        <v>18</v>
      </c>
      <c r="D98" s="33">
        <f t="shared" si="9"/>
        <v>19</v>
      </c>
      <c r="E98" s="37">
        <f t="shared" si="10"/>
        <v>1.4450000000000001</v>
      </c>
      <c r="F98" s="37">
        <f t="shared" si="11"/>
        <v>1.4830000000000001</v>
      </c>
      <c r="G98" s="33">
        <f t="shared" si="12"/>
        <v>0.60000000000000142</v>
      </c>
      <c r="H98" s="33">
        <f t="shared" si="13"/>
        <v>1.4678000000000002</v>
      </c>
    </row>
    <row r="99" spans="1:8" x14ac:dyDescent="0.25">
      <c r="A99" s="31">
        <v>94</v>
      </c>
      <c r="B99" s="33">
        <f t="shared" si="7"/>
        <v>18.8</v>
      </c>
      <c r="C99" s="33">
        <f t="shared" si="8"/>
        <v>18</v>
      </c>
      <c r="D99" s="33">
        <f t="shared" si="9"/>
        <v>19</v>
      </c>
      <c r="E99" s="37">
        <f t="shared" si="10"/>
        <v>1.4450000000000001</v>
      </c>
      <c r="F99" s="37">
        <f t="shared" si="11"/>
        <v>1.4830000000000001</v>
      </c>
      <c r="G99" s="33">
        <f t="shared" si="12"/>
        <v>0.80000000000000071</v>
      </c>
      <c r="H99" s="33">
        <f t="shared" si="13"/>
        <v>1.4754</v>
      </c>
    </row>
    <row r="100" spans="1:8" x14ac:dyDescent="0.25">
      <c r="A100" s="31">
        <v>95</v>
      </c>
      <c r="B100" s="33">
        <f t="shared" si="7"/>
        <v>19</v>
      </c>
      <c r="C100" s="33">
        <f t="shared" si="8"/>
        <v>19</v>
      </c>
      <c r="D100" s="33">
        <f t="shared" si="9"/>
        <v>20</v>
      </c>
      <c r="E100" s="37">
        <f t="shared" si="10"/>
        <v>1.4830000000000001</v>
      </c>
      <c r="F100" s="37">
        <f t="shared" si="11"/>
        <v>1.52</v>
      </c>
      <c r="G100" s="33">
        <f t="shared" si="12"/>
        <v>0</v>
      </c>
      <c r="H100" s="33">
        <f t="shared" si="13"/>
        <v>1.4830000000000001</v>
      </c>
    </row>
    <row r="101" spans="1:8" x14ac:dyDescent="0.25">
      <c r="A101" s="31">
        <v>96</v>
      </c>
      <c r="B101" s="33">
        <f t="shared" si="7"/>
        <v>19.2</v>
      </c>
      <c r="C101" s="33">
        <f t="shared" si="8"/>
        <v>19</v>
      </c>
      <c r="D101" s="33">
        <f t="shared" si="9"/>
        <v>20</v>
      </c>
      <c r="E101" s="37">
        <f t="shared" si="10"/>
        <v>1.4830000000000001</v>
      </c>
      <c r="F101" s="37">
        <f t="shared" si="11"/>
        <v>1.52</v>
      </c>
      <c r="G101" s="33">
        <f t="shared" si="12"/>
        <v>0.19999999999999929</v>
      </c>
      <c r="H101" s="33">
        <f t="shared" si="13"/>
        <v>1.4903999999999999</v>
      </c>
    </row>
    <row r="102" spans="1:8" x14ac:dyDescent="0.25">
      <c r="A102" s="31">
        <v>97</v>
      </c>
      <c r="B102" s="33">
        <f t="shared" si="7"/>
        <v>19.399999999999999</v>
      </c>
      <c r="C102" s="33">
        <f t="shared" si="8"/>
        <v>19</v>
      </c>
      <c r="D102" s="33">
        <f t="shared" si="9"/>
        <v>20</v>
      </c>
      <c r="E102" s="37">
        <f t="shared" si="10"/>
        <v>1.4830000000000001</v>
      </c>
      <c r="F102" s="37">
        <f t="shared" si="11"/>
        <v>1.52</v>
      </c>
      <c r="G102" s="33">
        <f t="shared" si="12"/>
        <v>0.39999999999999858</v>
      </c>
      <c r="H102" s="33">
        <f t="shared" si="13"/>
        <v>1.4978</v>
      </c>
    </row>
    <row r="103" spans="1:8" x14ac:dyDescent="0.25">
      <c r="A103" s="31">
        <v>98</v>
      </c>
      <c r="B103" s="33">
        <f t="shared" si="7"/>
        <v>19.600000000000001</v>
      </c>
      <c r="C103" s="33">
        <f t="shared" si="8"/>
        <v>19</v>
      </c>
      <c r="D103" s="33">
        <f t="shared" si="9"/>
        <v>20</v>
      </c>
      <c r="E103" s="37">
        <f t="shared" si="10"/>
        <v>1.4830000000000001</v>
      </c>
      <c r="F103" s="37">
        <f t="shared" si="11"/>
        <v>1.52</v>
      </c>
      <c r="G103" s="33">
        <f t="shared" si="12"/>
        <v>0.60000000000000142</v>
      </c>
      <c r="H103" s="33">
        <f t="shared" si="13"/>
        <v>1.5052000000000001</v>
      </c>
    </row>
    <row r="104" spans="1:8" x14ac:dyDescent="0.25">
      <c r="A104" s="31">
        <v>99</v>
      </c>
      <c r="B104" s="33">
        <f t="shared" si="7"/>
        <v>19.8</v>
      </c>
      <c r="C104" s="33">
        <f t="shared" si="8"/>
        <v>19</v>
      </c>
      <c r="D104" s="33">
        <f t="shared" si="9"/>
        <v>20</v>
      </c>
      <c r="E104" s="37">
        <f t="shared" si="10"/>
        <v>1.4830000000000001</v>
      </c>
      <c r="F104" s="37">
        <f t="shared" si="11"/>
        <v>1.52</v>
      </c>
      <c r="G104" s="33">
        <f t="shared" si="12"/>
        <v>0.80000000000000071</v>
      </c>
      <c r="H104" s="33">
        <f t="shared" si="13"/>
        <v>1.5126000000000002</v>
      </c>
    </row>
    <row r="105" spans="1:8" x14ac:dyDescent="0.25">
      <c r="A105" s="31">
        <v>100</v>
      </c>
      <c r="B105" s="33">
        <f t="shared" si="7"/>
        <v>20</v>
      </c>
      <c r="C105" s="33">
        <f t="shared" si="8"/>
        <v>20</v>
      </c>
      <c r="D105" s="33">
        <f t="shared" si="9"/>
        <v>20</v>
      </c>
      <c r="E105" s="37">
        <f t="shared" si="10"/>
        <v>1.52</v>
      </c>
      <c r="F105" s="37">
        <f t="shared" si="11"/>
        <v>1.52</v>
      </c>
      <c r="G105" s="33">
        <f t="shared" si="12"/>
        <v>0</v>
      </c>
      <c r="H105" s="33">
        <f t="shared" si="13"/>
        <v>1.52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Export_CAV</vt:lpstr>
      <vt:lpstr>CAVCapMultiplier</vt:lpstr>
      <vt:lpstr>checkModelLookup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Worthen</dc:creator>
  <cp:lastModifiedBy>Chad Worthen</cp:lastModifiedBy>
  <dcterms:created xsi:type="dcterms:W3CDTF">1996-10-14T23:33:28Z</dcterms:created>
  <dcterms:modified xsi:type="dcterms:W3CDTF">2021-09-18T18:13:02Z</dcterms:modified>
</cp:coreProperties>
</file>