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5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6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7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8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9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0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1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12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13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14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5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17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worthen\Desktop\Coordination\1 - TDM Developmnet\1 - WF\2 - Sandbox\v8.3.2\Calib_Valid\_ACS - 2010-2019\Workers by Means of Transportation &amp; Sex (B08006)\"/>
    </mc:Choice>
  </mc:AlternateContent>
  <xr:revisionPtr revIDLastSave="0" documentId="13_ncr:1_{8D47896A-D22F-4551-8357-3C8B412F6B80}" xr6:coauthVersionLast="47" xr6:coauthVersionMax="47" xr10:uidLastSave="{00000000-0000-0000-0000-000000000000}"/>
  <bookViews>
    <workbookView xWindow="-120" yWindow="-120" windowWidth="29040" windowHeight="15840" tabRatio="809" xr2:uid="{00000000-000D-0000-FFFF-FFFF00000000}"/>
  </bookViews>
  <sheets>
    <sheet name="Compare_ACS_5Yr_1Yr" sheetId="33" r:id="rId1"/>
    <sheet name="Summary" sheetId="17" r:id="rId2"/>
    <sheet name="WasatchFront" sheetId="21" r:id="rId3"/>
    <sheet name="Weber" sheetId="3" r:id="rId4"/>
    <sheet name="Davis" sheetId="18" r:id="rId5"/>
    <sheet name="SaltLake" sheetId="19" r:id="rId6"/>
    <sheet name="Utah" sheetId="20" r:id="rId7"/>
    <sheet name="StateOfUtah" sheetId="30" r:id="rId8"/>
    <sheet name="USA" sheetId="31" r:id="rId9"/>
    <sheet name="Cache" sheetId="22" r:id="rId10"/>
    <sheet name="Washington" sheetId="23" r:id="rId11"/>
    <sheet name="SuWs" sheetId="26" r:id="rId12"/>
    <sheet name="Summit" sheetId="24" r:id="rId13"/>
    <sheet name="Wasatch" sheetId="25" r:id="rId14"/>
    <sheet name="Iron" sheetId="27" r:id="rId15"/>
    <sheet name="Tooele" sheetId="28" r:id="rId16"/>
    <sheet name="BoxElder" sheetId="29" r:id="rId17"/>
  </sheets>
  <calcPr calcId="191029"/>
</workbook>
</file>

<file path=xl/calcChain.xml><?xml version="1.0" encoding="utf-8"?>
<calcChain xmlns="http://schemas.openxmlformats.org/spreadsheetml/2006/main">
  <c r="AZ19" i="33" l="1"/>
  <c r="BA19" i="33"/>
  <c r="BB19" i="33"/>
  <c r="BC19" i="33"/>
  <c r="BD19" i="33"/>
  <c r="BE19" i="33"/>
  <c r="BF19" i="33"/>
  <c r="BG19" i="33"/>
  <c r="AU15" i="33" s="1"/>
  <c r="BH19" i="33"/>
  <c r="BI19" i="33"/>
  <c r="AZ20" i="33"/>
  <c r="BA20" i="33"/>
  <c r="BB20" i="33"/>
  <c r="BC20" i="33"/>
  <c r="BD20" i="33"/>
  <c r="BE20" i="33"/>
  <c r="BF20" i="33"/>
  <c r="BG20" i="33"/>
  <c r="BH20" i="33"/>
  <c r="BI20" i="33"/>
  <c r="AZ21" i="33"/>
  <c r="BA21" i="33"/>
  <c r="BB21" i="33"/>
  <c r="BC21" i="33"/>
  <c r="BD21" i="33"/>
  <c r="BE21" i="33"/>
  <c r="BF21" i="33"/>
  <c r="BG21" i="33"/>
  <c r="BH21" i="33"/>
  <c r="BI21" i="33"/>
  <c r="AZ22" i="33"/>
  <c r="BA22" i="33"/>
  <c r="BB22" i="33"/>
  <c r="BC22" i="33"/>
  <c r="BD22" i="33"/>
  <c r="BE22" i="33"/>
  <c r="BF22" i="33"/>
  <c r="BG22" i="33"/>
  <c r="BH22" i="33"/>
  <c r="BI22" i="33"/>
  <c r="AZ23" i="33"/>
  <c r="BA23" i="33"/>
  <c r="BB23" i="33"/>
  <c r="BC23" i="33"/>
  <c r="BD23" i="33"/>
  <c r="BE23" i="33"/>
  <c r="BF23" i="33"/>
  <c r="BG23" i="33"/>
  <c r="BH23" i="33"/>
  <c r="BI23" i="33"/>
  <c r="AZ24" i="33"/>
  <c r="BA24" i="33"/>
  <c r="BB24" i="33"/>
  <c r="BC24" i="33"/>
  <c r="BD24" i="33"/>
  <c r="BE24" i="33"/>
  <c r="BF24" i="33"/>
  <c r="BG24" i="33"/>
  <c r="BH24" i="33"/>
  <c r="BI24" i="33"/>
  <c r="BA18" i="33"/>
  <c r="BB18" i="33"/>
  <c r="BC18" i="33"/>
  <c r="BD18" i="33"/>
  <c r="BE18" i="33"/>
  <c r="BF18" i="33"/>
  <c r="BG18" i="33"/>
  <c r="AU8" i="33" s="1"/>
  <c r="BH18" i="33"/>
  <c r="BI18" i="33"/>
  <c r="AZ18" i="33"/>
  <c r="CC73" i="17"/>
  <c r="CB73" i="17"/>
  <c r="CA73" i="17"/>
  <c r="BZ73" i="17"/>
  <c r="BY73" i="17"/>
  <c r="BX73" i="17"/>
  <c r="BW73" i="17"/>
  <c r="BV73" i="17"/>
  <c r="BU73" i="17"/>
  <c r="BT73" i="17"/>
  <c r="CC72" i="17"/>
  <c r="CB72" i="17"/>
  <c r="CA72" i="17"/>
  <c r="BZ72" i="17"/>
  <c r="BY72" i="17"/>
  <c r="BX72" i="17"/>
  <c r="BW72" i="17"/>
  <c r="BV72" i="17"/>
  <c r="BU72" i="17"/>
  <c r="BT72" i="17"/>
  <c r="CC71" i="17"/>
  <c r="CB71" i="17"/>
  <c r="CA71" i="17"/>
  <c r="BZ71" i="17"/>
  <c r="BY71" i="17"/>
  <c r="BX71" i="17"/>
  <c r="BW71" i="17"/>
  <c r="BV71" i="17"/>
  <c r="BU71" i="17"/>
  <c r="BT71" i="17"/>
  <c r="CC70" i="17"/>
  <c r="CB70" i="17"/>
  <c r="CA70" i="17"/>
  <c r="BZ70" i="17"/>
  <c r="BY70" i="17"/>
  <c r="BX70" i="17"/>
  <c r="BW70" i="17"/>
  <c r="BV70" i="17"/>
  <c r="BU70" i="17"/>
  <c r="BT70" i="17"/>
  <c r="CC69" i="17"/>
  <c r="CB69" i="17"/>
  <c r="CA69" i="17"/>
  <c r="BZ69" i="17"/>
  <c r="BY69" i="17"/>
  <c r="BX69" i="17"/>
  <c r="BW69" i="17"/>
  <c r="BV69" i="17"/>
  <c r="BU69" i="17"/>
  <c r="BT69" i="17"/>
  <c r="CC68" i="17"/>
  <c r="CB68" i="17"/>
  <c r="CA68" i="17"/>
  <c r="BZ68" i="17"/>
  <c r="BY68" i="17"/>
  <c r="BX68" i="17"/>
  <c r="BW68" i="17"/>
  <c r="BV68" i="17"/>
  <c r="BU68" i="17"/>
  <c r="BT68" i="17"/>
  <c r="CC67" i="17"/>
  <c r="CB67" i="17"/>
  <c r="CA67" i="17"/>
  <c r="BZ67" i="17"/>
  <c r="BY67" i="17"/>
  <c r="BX67" i="17"/>
  <c r="BW67" i="17"/>
  <c r="BV67" i="17"/>
  <c r="BU67" i="17"/>
  <c r="BT67" i="17"/>
  <c r="CC13" i="17"/>
  <c r="CB13" i="17"/>
  <c r="CA13" i="17"/>
  <c r="BZ13" i="17"/>
  <c r="BY13" i="17"/>
  <c r="BX13" i="17"/>
  <c r="BW13" i="17"/>
  <c r="BV13" i="17"/>
  <c r="BU13" i="17"/>
  <c r="BT13" i="17"/>
  <c r="CC12" i="17"/>
  <c r="CB12" i="17"/>
  <c r="CA12" i="17"/>
  <c r="BZ12" i="17"/>
  <c r="BY12" i="17"/>
  <c r="BX12" i="17"/>
  <c r="BW12" i="17"/>
  <c r="BV12" i="17"/>
  <c r="BU12" i="17"/>
  <c r="BT12" i="17"/>
  <c r="CC11" i="17"/>
  <c r="CB11" i="17"/>
  <c r="CA11" i="17"/>
  <c r="BZ11" i="17"/>
  <c r="BY11" i="17"/>
  <c r="BX11" i="17"/>
  <c r="BW11" i="17"/>
  <c r="BV11" i="17"/>
  <c r="BU11" i="17"/>
  <c r="BT11" i="17"/>
  <c r="CC10" i="17"/>
  <c r="CB10" i="17"/>
  <c r="CA10" i="17"/>
  <c r="BZ10" i="17"/>
  <c r="BY10" i="17"/>
  <c r="BX10" i="17"/>
  <c r="BW10" i="17"/>
  <c r="BV10" i="17"/>
  <c r="BU10" i="17"/>
  <c r="BT10" i="17"/>
  <c r="CC9" i="17"/>
  <c r="CB9" i="17"/>
  <c r="CA9" i="17"/>
  <c r="BZ9" i="17"/>
  <c r="BY9" i="17"/>
  <c r="BX9" i="17"/>
  <c r="BW9" i="17"/>
  <c r="BV9" i="17"/>
  <c r="BU9" i="17"/>
  <c r="BT9" i="17"/>
  <c r="CC8" i="17"/>
  <c r="CB8" i="17"/>
  <c r="CA8" i="17"/>
  <c r="BZ8" i="17"/>
  <c r="BY8" i="17"/>
  <c r="BX8" i="17"/>
  <c r="BW8" i="17"/>
  <c r="BV8" i="17"/>
  <c r="BU8" i="17"/>
  <c r="BT8" i="17"/>
  <c r="CC7" i="17"/>
  <c r="CB7" i="17"/>
  <c r="CA7" i="17"/>
  <c r="BZ7" i="17"/>
  <c r="BY7" i="17"/>
  <c r="BX7" i="17"/>
  <c r="BW7" i="17"/>
  <c r="BV7" i="17"/>
  <c r="BU7" i="17"/>
  <c r="BT7" i="17"/>
  <c r="CC23" i="17"/>
  <c r="CB23" i="17"/>
  <c r="CA23" i="17"/>
  <c r="BZ23" i="17"/>
  <c r="BY23" i="17"/>
  <c r="BX23" i="17"/>
  <c r="BW23" i="17"/>
  <c r="BV23" i="17"/>
  <c r="BU23" i="17"/>
  <c r="BT23" i="17"/>
  <c r="CC22" i="17"/>
  <c r="CB22" i="17"/>
  <c r="CA22" i="17"/>
  <c r="BZ22" i="17"/>
  <c r="BY22" i="17"/>
  <c r="BX22" i="17"/>
  <c r="BW22" i="17"/>
  <c r="BV22" i="17"/>
  <c r="BU22" i="17"/>
  <c r="BT22" i="17"/>
  <c r="CC21" i="17"/>
  <c r="CB21" i="17"/>
  <c r="CA21" i="17"/>
  <c r="BZ21" i="17"/>
  <c r="BY21" i="17"/>
  <c r="BX21" i="17"/>
  <c r="BW21" i="17"/>
  <c r="BV21" i="17"/>
  <c r="BU21" i="17"/>
  <c r="BT21" i="17"/>
  <c r="CC20" i="17"/>
  <c r="CB20" i="17"/>
  <c r="CA20" i="17"/>
  <c r="BZ20" i="17"/>
  <c r="BY20" i="17"/>
  <c r="BX20" i="17"/>
  <c r="BW20" i="17"/>
  <c r="BV20" i="17"/>
  <c r="BU20" i="17"/>
  <c r="BT20" i="17"/>
  <c r="CC19" i="17"/>
  <c r="CB19" i="17"/>
  <c r="CA19" i="17"/>
  <c r="BZ19" i="17"/>
  <c r="BY19" i="17"/>
  <c r="BX19" i="17"/>
  <c r="BW19" i="17"/>
  <c r="BV19" i="17"/>
  <c r="BU19" i="17"/>
  <c r="BT19" i="17"/>
  <c r="CC18" i="17"/>
  <c r="CB18" i="17"/>
  <c r="CA18" i="17"/>
  <c r="BZ18" i="17"/>
  <c r="BY18" i="17"/>
  <c r="BX18" i="17"/>
  <c r="BW18" i="17"/>
  <c r="BV18" i="17"/>
  <c r="BU18" i="17"/>
  <c r="BT18" i="17"/>
  <c r="CC17" i="17"/>
  <c r="CB17" i="17"/>
  <c r="CA17" i="17"/>
  <c r="BZ17" i="17"/>
  <c r="BY17" i="17"/>
  <c r="BX17" i="17"/>
  <c r="BW17" i="17"/>
  <c r="BV17" i="17"/>
  <c r="BU17" i="17"/>
  <c r="BT17" i="17"/>
  <c r="CC33" i="17"/>
  <c r="CB33" i="17"/>
  <c r="CA33" i="17"/>
  <c r="BZ33" i="17"/>
  <c r="BY33" i="17"/>
  <c r="BX33" i="17"/>
  <c r="BW33" i="17"/>
  <c r="BV33" i="17"/>
  <c r="BU33" i="17"/>
  <c r="BT33" i="17"/>
  <c r="CC32" i="17"/>
  <c r="CB32" i="17"/>
  <c r="CA32" i="17"/>
  <c r="BZ32" i="17"/>
  <c r="BY32" i="17"/>
  <c r="BX32" i="17"/>
  <c r="BW32" i="17"/>
  <c r="BV32" i="17"/>
  <c r="BU32" i="17"/>
  <c r="BT32" i="17"/>
  <c r="CC31" i="17"/>
  <c r="CB31" i="17"/>
  <c r="CA31" i="17"/>
  <c r="BZ31" i="17"/>
  <c r="BY31" i="17"/>
  <c r="BX31" i="17"/>
  <c r="BW31" i="17"/>
  <c r="BV31" i="17"/>
  <c r="BU31" i="17"/>
  <c r="BT31" i="17"/>
  <c r="CC30" i="17"/>
  <c r="CB30" i="17"/>
  <c r="CA30" i="17"/>
  <c r="BZ30" i="17"/>
  <c r="BY30" i="17"/>
  <c r="BX30" i="17"/>
  <c r="BW30" i="17"/>
  <c r="BV30" i="17"/>
  <c r="BU30" i="17"/>
  <c r="BT30" i="17"/>
  <c r="CC29" i="17"/>
  <c r="CB29" i="17"/>
  <c r="CA29" i="17"/>
  <c r="BZ29" i="17"/>
  <c r="BY29" i="17"/>
  <c r="BX29" i="17"/>
  <c r="BW29" i="17"/>
  <c r="BV29" i="17"/>
  <c r="BU29" i="17"/>
  <c r="BT29" i="17"/>
  <c r="CC28" i="17"/>
  <c r="CB28" i="17"/>
  <c r="CA28" i="17"/>
  <c r="BZ28" i="17"/>
  <c r="BY28" i="17"/>
  <c r="BX28" i="17"/>
  <c r="BW28" i="17"/>
  <c r="BV28" i="17"/>
  <c r="BU28" i="17"/>
  <c r="BT28" i="17"/>
  <c r="CC27" i="17"/>
  <c r="CB27" i="17"/>
  <c r="CA27" i="17"/>
  <c r="BZ27" i="17"/>
  <c r="BY27" i="17"/>
  <c r="BX27" i="17"/>
  <c r="BW27" i="17"/>
  <c r="BV27" i="17"/>
  <c r="BU27" i="17"/>
  <c r="BT27" i="17"/>
  <c r="CP23" i="17"/>
  <c r="CO23" i="17"/>
  <c r="CN23" i="17"/>
  <c r="CM23" i="17"/>
  <c r="CL23" i="17"/>
  <c r="CK23" i="17"/>
  <c r="CJ23" i="17"/>
  <c r="CI23" i="17"/>
  <c r="CH23" i="17"/>
  <c r="CG23" i="17"/>
  <c r="CP22" i="17"/>
  <c r="CO22" i="17"/>
  <c r="CN22" i="17"/>
  <c r="CM22" i="17"/>
  <c r="CL22" i="17"/>
  <c r="CK22" i="17"/>
  <c r="CJ22" i="17"/>
  <c r="CI22" i="17"/>
  <c r="CH22" i="17"/>
  <c r="CG22" i="17"/>
  <c r="CP21" i="17"/>
  <c r="CO21" i="17"/>
  <c r="CN21" i="17"/>
  <c r="CM21" i="17"/>
  <c r="CL21" i="17"/>
  <c r="CK21" i="17"/>
  <c r="CJ21" i="17"/>
  <c r="CI21" i="17"/>
  <c r="CH21" i="17"/>
  <c r="CG21" i="17"/>
  <c r="CP20" i="17"/>
  <c r="CO20" i="17"/>
  <c r="CN20" i="17"/>
  <c r="CM20" i="17"/>
  <c r="CL20" i="17"/>
  <c r="CK20" i="17"/>
  <c r="CJ20" i="17"/>
  <c r="CI20" i="17"/>
  <c r="CH20" i="17"/>
  <c r="CG20" i="17"/>
  <c r="CP19" i="17"/>
  <c r="CO19" i="17"/>
  <c r="CN19" i="17"/>
  <c r="CM19" i="17"/>
  <c r="CL19" i="17"/>
  <c r="CK19" i="17"/>
  <c r="CJ19" i="17"/>
  <c r="CI19" i="17"/>
  <c r="CH19" i="17"/>
  <c r="CG19" i="17"/>
  <c r="CP18" i="17"/>
  <c r="CO18" i="17"/>
  <c r="CN18" i="17"/>
  <c r="CM18" i="17"/>
  <c r="CL18" i="17"/>
  <c r="CK18" i="17"/>
  <c r="CJ18" i="17"/>
  <c r="CI18" i="17"/>
  <c r="CH18" i="17"/>
  <c r="CG18" i="17"/>
  <c r="CP17" i="17"/>
  <c r="CO17" i="17"/>
  <c r="CN17" i="17"/>
  <c r="CM17" i="17"/>
  <c r="CL17" i="17"/>
  <c r="CK17" i="17"/>
  <c r="CJ17" i="17"/>
  <c r="CI17" i="17"/>
  <c r="CH17" i="17"/>
  <c r="CG17" i="17"/>
  <c r="CC63" i="17"/>
  <c r="CB63" i="17"/>
  <c r="CA63" i="17"/>
  <c r="BZ63" i="17"/>
  <c r="BY63" i="17"/>
  <c r="BX63" i="17"/>
  <c r="BW63" i="17"/>
  <c r="BV63" i="17"/>
  <c r="BU63" i="17"/>
  <c r="BT63" i="17"/>
  <c r="CC62" i="17"/>
  <c r="CB62" i="17"/>
  <c r="CA62" i="17"/>
  <c r="BZ62" i="17"/>
  <c r="BY62" i="17"/>
  <c r="BX62" i="17"/>
  <c r="BW62" i="17"/>
  <c r="BV62" i="17"/>
  <c r="BU62" i="17"/>
  <c r="BT62" i="17"/>
  <c r="CC61" i="17"/>
  <c r="CB61" i="17"/>
  <c r="CA61" i="17"/>
  <c r="BZ61" i="17"/>
  <c r="BY61" i="17"/>
  <c r="BX61" i="17"/>
  <c r="BW61" i="17"/>
  <c r="BV61" i="17"/>
  <c r="BU61" i="17"/>
  <c r="BT61" i="17"/>
  <c r="CC60" i="17"/>
  <c r="CB60" i="17"/>
  <c r="CA60" i="17"/>
  <c r="BZ60" i="17"/>
  <c r="BY60" i="17"/>
  <c r="BX60" i="17"/>
  <c r="BW60" i="17"/>
  <c r="BV60" i="17"/>
  <c r="BU60" i="17"/>
  <c r="BT60" i="17"/>
  <c r="CC59" i="17"/>
  <c r="CB59" i="17"/>
  <c r="CA59" i="17"/>
  <c r="BZ59" i="17"/>
  <c r="BY59" i="17"/>
  <c r="BX59" i="17"/>
  <c r="BW59" i="17"/>
  <c r="BV59" i="17"/>
  <c r="BU59" i="17"/>
  <c r="BT59" i="17"/>
  <c r="CC58" i="17"/>
  <c r="CB58" i="17"/>
  <c r="CA58" i="17"/>
  <c r="BZ58" i="17"/>
  <c r="BY58" i="17"/>
  <c r="BX58" i="17"/>
  <c r="BW58" i="17"/>
  <c r="BV58" i="17"/>
  <c r="BU58" i="17"/>
  <c r="BT58" i="17"/>
  <c r="CC57" i="17"/>
  <c r="CB57" i="17"/>
  <c r="CA57" i="17"/>
  <c r="BZ57" i="17"/>
  <c r="BY57" i="17"/>
  <c r="BX57" i="17"/>
  <c r="BW57" i="17"/>
  <c r="BV57" i="17"/>
  <c r="BU57" i="17"/>
  <c r="BT57" i="17"/>
  <c r="CC53" i="17"/>
  <c r="CB53" i="17"/>
  <c r="CA53" i="17"/>
  <c r="BZ53" i="17"/>
  <c r="BY53" i="17"/>
  <c r="BX53" i="17"/>
  <c r="BW53" i="17"/>
  <c r="BV53" i="17"/>
  <c r="BU53" i="17"/>
  <c r="BT53" i="17"/>
  <c r="CC52" i="17"/>
  <c r="CB52" i="17"/>
  <c r="CA52" i="17"/>
  <c r="BZ52" i="17"/>
  <c r="BY52" i="17"/>
  <c r="BX52" i="17"/>
  <c r="BW52" i="17"/>
  <c r="BV52" i="17"/>
  <c r="BU52" i="17"/>
  <c r="BT52" i="17"/>
  <c r="CC51" i="17"/>
  <c r="CB51" i="17"/>
  <c r="CA51" i="17"/>
  <c r="BZ51" i="17"/>
  <c r="BY51" i="17"/>
  <c r="BX51" i="17"/>
  <c r="BW51" i="17"/>
  <c r="BV51" i="17"/>
  <c r="BU51" i="17"/>
  <c r="BT51" i="17"/>
  <c r="CC50" i="17"/>
  <c r="CB50" i="17"/>
  <c r="CA50" i="17"/>
  <c r="BZ50" i="17"/>
  <c r="BY50" i="17"/>
  <c r="BX50" i="17"/>
  <c r="BW50" i="17"/>
  <c r="BV50" i="17"/>
  <c r="BU50" i="17"/>
  <c r="BT50" i="17"/>
  <c r="CC49" i="17"/>
  <c r="CB49" i="17"/>
  <c r="CA49" i="17"/>
  <c r="BZ49" i="17"/>
  <c r="BY49" i="17"/>
  <c r="BX49" i="17"/>
  <c r="BW49" i="17"/>
  <c r="BV49" i="17"/>
  <c r="BU49" i="17"/>
  <c r="BT49" i="17"/>
  <c r="CC48" i="17"/>
  <c r="CB48" i="17"/>
  <c r="CA48" i="17"/>
  <c r="BZ48" i="17"/>
  <c r="BY48" i="17"/>
  <c r="BX48" i="17"/>
  <c r="BW48" i="17"/>
  <c r="BV48" i="17"/>
  <c r="BU48" i="17"/>
  <c r="BT48" i="17"/>
  <c r="CC47" i="17"/>
  <c r="CB47" i="17"/>
  <c r="CA47" i="17"/>
  <c r="BZ47" i="17"/>
  <c r="BY47" i="17"/>
  <c r="BX47" i="17"/>
  <c r="BW47" i="17"/>
  <c r="BV47" i="17"/>
  <c r="BU47" i="17"/>
  <c r="BT47" i="17"/>
  <c r="CC43" i="17"/>
  <c r="CB43" i="17"/>
  <c r="CA43" i="17"/>
  <c r="BZ43" i="17"/>
  <c r="BY43" i="17"/>
  <c r="BX43" i="17"/>
  <c r="BW43" i="17"/>
  <c r="BV43" i="17"/>
  <c r="BU43" i="17"/>
  <c r="BT43" i="17"/>
  <c r="CC42" i="17"/>
  <c r="CB42" i="17"/>
  <c r="CA42" i="17"/>
  <c r="BZ42" i="17"/>
  <c r="BY42" i="17"/>
  <c r="BX42" i="17"/>
  <c r="BW42" i="17"/>
  <c r="BV42" i="17"/>
  <c r="BU42" i="17"/>
  <c r="BT42" i="17"/>
  <c r="CC41" i="17"/>
  <c r="CB41" i="17"/>
  <c r="CA41" i="17"/>
  <c r="BZ41" i="17"/>
  <c r="BY41" i="17"/>
  <c r="BX41" i="17"/>
  <c r="BW41" i="17"/>
  <c r="BV41" i="17"/>
  <c r="BU41" i="17"/>
  <c r="BT41" i="17"/>
  <c r="CC40" i="17"/>
  <c r="CB40" i="17"/>
  <c r="CA40" i="17"/>
  <c r="BZ40" i="17"/>
  <c r="BY40" i="17"/>
  <c r="BX40" i="17"/>
  <c r="BW40" i="17"/>
  <c r="BV40" i="17"/>
  <c r="BU40" i="17"/>
  <c r="BT40" i="17"/>
  <c r="CC39" i="17"/>
  <c r="CB39" i="17"/>
  <c r="CA39" i="17"/>
  <c r="BZ39" i="17"/>
  <c r="BY39" i="17"/>
  <c r="BX39" i="17"/>
  <c r="BW39" i="17"/>
  <c r="BV39" i="17"/>
  <c r="BU39" i="17"/>
  <c r="BT39" i="17"/>
  <c r="CC38" i="17"/>
  <c r="CB38" i="17"/>
  <c r="CA38" i="17"/>
  <c r="BZ38" i="17"/>
  <c r="BY38" i="17"/>
  <c r="BX38" i="17"/>
  <c r="BW38" i="17"/>
  <c r="BV38" i="17"/>
  <c r="BU38" i="17"/>
  <c r="BT38" i="17"/>
  <c r="CC37" i="17"/>
  <c r="CB37" i="17"/>
  <c r="CA37" i="17"/>
  <c r="BZ37" i="17"/>
  <c r="BY37" i="17"/>
  <c r="BX37" i="17"/>
  <c r="BW37" i="17"/>
  <c r="BV37" i="17"/>
  <c r="BU37" i="17"/>
  <c r="BT37" i="17"/>
  <c r="CC83" i="17"/>
  <c r="CB83" i="17"/>
  <c r="CA83" i="17"/>
  <c r="BZ83" i="17"/>
  <c r="BY83" i="17"/>
  <c r="BX83" i="17"/>
  <c r="BW83" i="17"/>
  <c r="BV83" i="17"/>
  <c r="BU83" i="17"/>
  <c r="BT83" i="17"/>
  <c r="CC82" i="17"/>
  <c r="CB82" i="17"/>
  <c r="CA82" i="17"/>
  <c r="BZ82" i="17"/>
  <c r="BY82" i="17"/>
  <c r="BX82" i="17"/>
  <c r="BW82" i="17"/>
  <c r="BV82" i="17"/>
  <c r="BU82" i="17"/>
  <c r="BT82" i="17"/>
  <c r="CC81" i="17"/>
  <c r="CB81" i="17"/>
  <c r="CA81" i="17"/>
  <c r="BZ81" i="17"/>
  <c r="BY81" i="17"/>
  <c r="BX81" i="17"/>
  <c r="BW81" i="17"/>
  <c r="BV81" i="17"/>
  <c r="BU81" i="17"/>
  <c r="BT81" i="17"/>
  <c r="CC80" i="17"/>
  <c r="CB80" i="17"/>
  <c r="CA80" i="17"/>
  <c r="BZ80" i="17"/>
  <c r="BY80" i="17"/>
  <c r="BX80" i="17"/>
  <c r="BW80" i="17"/>
  <c r="BV80" i="17"/>
  <c r="BU80" i="17"/>
  <c r="BT80" i="17"/>
  <c r="CC79" i="17"/>
  <c r="CB79" i="17"/>
  <c r="CA79" i="17"/>
  <c r="BZ79" i="17"/>
  <c r="BY79" i="17"/>
  <c r="BX79" i="17"/>
  <c r="BW79" i="17"/>
  <c r="BV79" i="17"/>
  <c r="BU79" i="17"/>
  <c r="BT79" i="17"/>
  <c r="CC78" i="17"/>
  <c r="CB78" i="17"/>
  <c r="CA78" i="17"/>
  <c r="BZ78" i="17"/>
  <c r="BY78" i="17"/>
  <c r="BX78" i="17"/>
  <c r="BW78" i="17"/>
  <c r="BV78" i="17"/>
  <c r="BU78" i="17"/>
  <c r="BT78" i="17"/>
  <c r="CC77" i="17"/>
  <c r="CB77" i="17"/>
  <c r="CA77" i="17"/>
  <c r="BZ77" i="17"/>
  <c r="BY77" i="17"/>
  <c r="BX77" i="17"/>
  <c r="BW77" i="17"/>
  <c r="BV77" i="17"/>
  <c r="BU77" i="17"/>
  <c r="BT77" i="17"/>
  <c r="BG12" i="17"/>
  <c r="AZ13" i="33" s="1"/>
  <c r="AB43" i="33" s="1"/>
  <c r="AK51" i="33"/>
  <c r="AJ51" i="33"/>
  <c r="AI51" i="33"/>
  <c r="AH51" i="33"/>
  <c r="AG51" i="33"/>
  <c r="AF51" i="33"/>
  <c r="AE51" i="33"/>
  <c r="AD51" i="33"/>
  <c r="AC51" i="33"/>
  <c r="AB51" i="33"/>
  <c r="AK44" i="33"/>
  <c r="AJ44" i="33"/>
  <c r="AI44" i="33"/>
  <c r="AH44" i="33"/>
  <c r="AG44" i="33"/>
  <c r="AF44" i="33"/>
  <c r="AE44" i="33"/>
  <c r="AD44" i="33"/>
  <c r="AC44" i="33"/>
  <c r="AB44" i="33"/>
  <c r="AK37" i="33"/>
  <c r="AJ37" i="33"/>
  <c r="AI37" i="33"/>
  <c r="AH37" i="33"/>
  <c r="AG37" i="33"/>
  <c r="AF37" i="33"/>
  <c r="AE37" i="33"/>
  <c r="AD37" i="33"/>
  <c r="AC37" i="33"/>
  <c r="AB37" i="33"/>
  <c r="AK30" i="33"/>
  <c r="AJ30" i="33"/>
  <c r="AI30" i="33"/>
  <c r="AH30" i="33"/>
  <c r="AG30" i="33"/>
  <c r="AF30" i="33"/>
  <c r="AE30" i="33"/>
  <c r="AD30" i="33"/>
  <c r="AC30" i="33"/>
  <c r="AB30" i="33"/>
  <c r="AK23" i="33"/>
  <c r="AJ23" i="33"/>
  <c r="AI23" i="33"/>
  <c r="AH23" i="33"/>
  <c r="AG23" i="33"/>
  <c r="AF23" i="33"/>
  <c r="AE23" i="33"/>
  <c r="AD23" i="33"/>
  <c r="AC23" i="33"/>
  <c r="AB23" i="33"/>
  <c r="AK16" i="33"/>
  <c r="AJ16" i="33"/>
  <c r="AI16" i="33"/>
  <c r="AH16" i="33"/>
  <c r="AG16" i="33"/>
  <c r="AF16" i="33"/>
  <c r="AE16" i="33"/>
  <c r="AD16" i="33"/>
  <c r="AC16" i="33"/>
  <c r="AB16" i="33"/>
  <c r="AC9" i="33"/>
  <c r="AD9" i="33"/>
  <c r="AE9" i="33"/>
  <c r="AF9" i="33"/>
  <c r="AG9" i="33"/>
  <c r="AH9" i="33"/>
  <c r="AI9" i="33"/>
  <c r="AJ9" i="33"/>
  <c r="AK9" i="33"/>
  <c r="AB9" i="33"/>
  <c r="AW15" i="33"/>
  <c r="AV15" i="33"/>
  <c r="AT15" i="33"/>
  <c r="AS15" i="33"/>
  <c r="AR15" i="33"/>
  <c r="AQ15" i="33"/>
  <c r="AP15" i="33"/>
  <c r="AO15" i="33"/>
  <c r="AN15" i="33"/>
  <c r="AW8" i="33"/>
  <c r="AV8" i="33"/>
  <c r="AT8" i="33"/>
  <c r="AS8" i="33"/>
  <c r="AR8" i="33"/>
  <c r="AQ8" i="33"/>
  <c r="AP8" i="33"/>
  <c r="AO8" i="33"/>
  <c r="AN8" i="33"/>
  <c r="D15" i="3"/>
  <c r="D15" i="18"/>
  <c r="D15" i="19"/>
  <c r="D15" i="20"/>
  <c r="D15" i="22"/>
  <c r="D15" i="23"/>
  <c r="D15" i="24"/>
  <c r="D15" i="25"/>
  <c r="D15" i="27"/>
  <c r="D15" i="28"/>
  <c r="D15" i="29"/>
  <c r="D15" i="30"/>
  <c r="D15" i="31"/>
  <c r="B41" i="3"/>
  <c r="B41" i="18"/>
  <c r="B41" i="19"/>
  <c r="B41" i="20"/>
  <c r="B41" i="22"/>
  <c r="B41" i="23"/>
  <c r="B41" i="26"/>
  <c r="B41" i="24"/>
  <c r="B41" i="25"/>
  <c r="B41" i="27"/>
  <c r="B41" i="28"/>
  <c r="B41" i="29"/>
  <c r="B41" i="30"/>
  <c r="B41" i="31"/>
  <c r="B41" i="21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5" i="18"/>
  <c r="B95" i="18"/>
  <c r="C94" i="18"/>
  <c r="B94" i="18"/>
  <c r="C93" i="18"/>
  <c r="B93" i="18"/>
  <c r="C92" i="18"/>
  <c r="B92" i="18"/>
  <c r="C90" i="18"/>
  <c r="C89" i="18"/>
  <c r="C88" i="18"/>
  <c r="B88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M78" i="18"/>
  <c r="L78" i="18"/>
  <c r="K78" i="18"/>
  <c r="J78" i="18"/>
  <c r="I78" i="18"/>
  <c r="H78" i="18"/>
  <c r="G78" i="18"/>
  <c r="F78" i="18"/>
  <c r="E78" i="18"/>
  <c r="D78" i="18"/>
  <c r="C102" i="19"/>
  <c r="B102" i="19"/>
  <c r="C101" i="19"/>
  <c r="B101" i="19"/>
  <c r="C100" i="19"/>
  <c r="B100" i="19"/>
  <c r="C99" i="19"/>
  <c r="B99" i="19"/>
  <c r="C98" i="19"/>
  <c r="B98" i="19"/>
  <c r="C97" i="19"/>
  <c r="B97" i="19"/>
  <c r="C95" i="19"/>
  <c r="B95" i="19"/>
  <c r="C94" i="19"/>
  <c r="B94" i="19"/>
  <c r="C93" i="19"/>
  <c r="B93" i="19"/>
  <c r="C92" i="19"/>
  <c r="B92" i="19"/>
  <c r="C90" i="19"/>
  <c r="C89" i="19"/>
  <c r="C88" i="19"/>
  <c r="B88" i="19"/>
  <c r="C86" i="19"/>
  <c r="B86" i="19"/>
  <c r="C85" i="19"/>
  <c r="B85" i="19"/>
  <c r="C84" i="19"/>
  <c r="B84" i="19"/>
  <c r="C83" i="19"/>
  <c r="B83" i="19"/>
  <c r="C82" i="19"/>
  <c r="B82" i="19"/>
  <c r="C81" i="19"/>
  <c r="B81" i="19"/>
  <c r="C80" i="19"/>
  <c r="B80" i="19"/>
  <c r="C79" i="19"/>
  <c r="B79" i="19"/>
  <c r="M78" i="19"/>
  <c r="L78" i="19"/>
  <c r="K78" i="19"/>
  <c r="J78" i="19"/>
  <c r="I78" i="19"/>
  <c r="H78" i="19"/>
  <c r="G78" i="19"/>
  <c r="F78" i="19"/>
  <c r="E78" i="19"/>
  <c r="D78" i="19"/>
  <c r="C102" i="20"/>
  <c r="B102" i="20"/>
  <c r="C101" i="20"/>
  <c r="B101" i="20"/>
  <c r="C100" i="20"/>
  <c r="B100" i="20"/>
  <c r="C99" i="20"/>
  <c r="B99" i="20"/>
  <c r="C98" i="20"/>
  <c r="B98" i="20"/>
  <c r="C97" i="20"/>
  <c r="B97" i="20"/>
  <c r="C95" i="20"/>
  <c r="B95" i="20"/>
  <c r="C94" i="20"/>
  <c r="B94" i="20"/>
  <c r="C93" i="20"/>
  <c r="B93" i="20"/>
  <c r="C92" i="20"/>
  <c r="B92" i="20"/>
  <c r="C90" i="20"/>
  <c r="C89" i="20"/>
  <c r="C88" i="20"/>
  <c r="B88" i="20"/>
  <c r="C86" i="20"/>
  <c r="B86" i="20"/>
  <c r="C85" i="20"/>
  <c r="B85" i="20"/>
  <c r="C84" i="20"/>
  <c r="B84" i="20"/>
  <c r="C83" i="20"/>
  <c r="B83" i="20"/>
  <c r="C82" i="20"/>
  <c r="B82" i="20"/>
  <c r="C81" i="20"/>
  <c r="B81" i="20"/>
  <c r="C80" i="20"/>
  <c r="B80" i="20"/>
  <c r="C79" i="20"/>
  <c r="B79" i="20"/>
  <c r="M78" i="20"/>
  <c r="L78" i="20"/>
  <c r="K78" i="20"/>
  <c r="J78" i="20"/>
  <c r="I78" i="20"/>
  <c r="H78" i="20"/>
  <c r="G78" i="20"/>
  <c r="F78" i="20"/>
  <c r="E78" i="20"/>
  <c r="D78" i="20"/>
  <c r="C102" i="22"/>
  <c r="B102" i="22"/>
  <c r="C101" i="22"/>
  <c r="B101" i="22"/>
  <c r="C100" i="22"/>
  <c r="B100" i="22"/>
  <c r="C99" i="22"/>
  <c r="B99" i="22"/>
  <c r="C98" i="22"/>
  <c r="B98" i="22"/>
  <c r="C97" i="22"/>
  <c r="B97" i="22"/>
  <c r="C95" i="22"/>
  <c r="B95" i="22"/>
  <c r="C94" i="22"/>
  <c r="B94" i="22"/>
  <c r="C93" i="22"/>
  <c r="B93" i="22"/>
  <c r="C92" i="22"/>
  <c r="B92" i="22"/>
  <c r="C90" i="22"/>
  <c r="C89" i="22"/>
  <c r="C88" i="22"/>
  <c r="B88" i="22"/>
  <c r="C86" i="22"/>
  <c r="B86" i="22"/>
  <c r="C85" i="22"/>
  <c r="B85" i="22"/>
  <c r="C84" i="22"/>
  <c r="B84" i="22"/>
  <c r="C83" i="22"/>
  <c r="B83" i="22"/>
  <c r="C82" i="22"/>
  <c r="B82" i="22"/>
  <c r="C81" i="22"/>
  <c r="B81" i="22"/>
  <c r="C80" i="22"/>
  <c r="B80" i="22"/>
  <c r="C79" i="22"/>
  <c r="B79" i="22"/>
  <c r="M78" i="22"/>
  <c r="L78" i="22"/>
  <c r="K78" i="22"/>
  <c r="J78" i="22"/>
  <c r="I78" i="22"/>
  <c r="H78" i="22"/>
  <c r="G78" i="22"/>
  <c r="F78" i="22"/>
  <c r="E78" i="22"/>
  <c r="D78" i="22"/>
  <c r="C102" i="23"/>
  <c r="B102" i="23"/>
  <c r="C101" i="23"/>
  <c r="B101" i="23"/>
  <c r="C100" i="23"/>
  <c r="B100" i="23"/>
  <c r="C99" i="23"/>
  <c r="B99" i="23"/>
  <c r="C98" i="23"/>
  <c r="B98" i="23"/>
  <c r="C97" i="23"/>
  <c r="B97" i="23"/>
  <c r="C95" i="23"/>
  <c r="B95" i="23"/>
  <c r="C94" i="23"/>
  <c r="B94" i="23"/>
  <c r="C93" i="23"/>
  <c r="B93" i="23"/>
  <c r="C92" i="23"/>
  <c r="B92" i="23"/>
  <c r="C90" i="23"/>
  <c r="C89" i="23"/>
  <c r="C88" i="23"/>
  <c r="B88" i="23"/>
  <c r="C86" i="23"/>
  <c r="B86" i="23"/>
  <c r="C85" i="23"/>
  <c r="B85" i="23"/>
  <c r="C84" i="23"/>
  <c r="B84" i="23"/>
  <c r="C83" i="23"/>
  <c r="B83" i="23"/>
  <c r="C82" i="23"/>
  <c r="B82" i="23"/>
  <c r="C81" i="23"/>
  <c r="B81" i="23"/>
  <c r="C80" i="23"/>
  <c r="B80" i="23"/>
  <c r="C79" i="23"/>
  <c r="B79" i="23"/>
  <c r="M78" i="23"/>
  <c r="L78" i="23"/>
  <c r="K78" i="23"/>
  <c r="J78" i="23"/>
  <c r="I78" i="23"/>
  <c r="H78" i="23"/>
  <c r="G78" i="23"/>
  <c r="F78" i="23"/>
  <c r="E78" i="23"/>
  <c r="D78" i="23"/>
  <c r="C102" i="26"/>
  <c r="B102" i="26"/>
  <c r="C101" i="26"/>
  <c r="B101" i="26"/>
  <c r="C100" i="26"/>
  <c r="B100" i="26"/>
  <c r="C99" i="26"/>
  <c r="B99" i="26"/>
  <c r="C98" i="26"/>
  <c r="B98" i="26"/>
  <c r="C97" i="26"/>
  <c r="B97" i="26"/>
  <c r="C95" i="26"/>
  <c r="B95" i="26"/>
  <c r="C94" i="26"/>
  <c r="B94" i="26"/>
  <c r="C93" i="26"/>
  <c r="B93" i="26"/>
  <c r="C92" i="26"/>
  <c r="B92" i="26"/>
  <c r="C90" i="26"/>
  <c r="C89" i="26"/>
  <c r="C88" i="26"/>
  <c r="B88" i="26"/>
  <c r="C86" i="26"/>
  <c r="B86" i="26"/>
  <c r="C85" i="26"/>
  <c r="B85" i="26"/>
  <c r="C84" i="26"/>
  <c r="B84" i="26"/>
  <c r="C83" i="26"/>
  <c r="B83" i="26"/>
  <c r="C82" i="26"/>
  <c r="B82" i="26"/>
  <c r="C81" i="26"/>
  <c r="B81" i="26"/>
  <c r="C80" i="26"/>
  <c r="B80" i="26"/>
  <c r="C79" i="26"/>
  <c r="B79" i="26"/>
  <c r="M78" i="26"/>
  <c r="L78" i="26"/>
  <c r="K78" i="26"/>
  <c r="J78" i="26"/>
  <c r="I78" i="26"/>
  <c r="H78" i="26"/>
  <c r="G78" i="26"/>
  <c r="F78" i="26"/>
  <c r="E78" i="26"/>
  <c r="D78" i="26"/>
  <c r="C102" i="24"/>
  <c r="B102" i="24"/>
  <c r="C101" i="24"/>
  <c r="B101" i="24"/>
  <c r="C100" i="24"/>
  <c r="B100" i="24"/>
  <c r="C99" i="24"/>
  <c r="B99" i="24"/>
  <c r="C98" i="24"/>
  <c r="B98" i="24"/>
  <c r="C97" i="24"/>
  <c r="B97" i="24"/>
  <c r="C95" i="24"/>
  <c r="B95" i="24"/>
  <c r="C94" i="24"/>
  <c r="B94" i="24"/>
  <c r="C93" i="24"/>
  <c r="B93" i="24"/>
  <c r="C92" i="24"/>
  <c r="B92" i="24"/>
  <c r="C90" i="24"/>
  <c r="C89" i="24"/>
  <c r="C88" i="24"/>
  <c r="B88" i="24"/>
  <c r="C86" i="24"/>
  <c r="B86" i="24"/>
  <c r="C85" i="24"/>
  <c r="B85" i="24"/>
  <c r="C84" i="24"/>
  <c r="B84" i="24"/>
  <c r="C83" i="24"/>
  <c r="B83" i="24"/>
  <c r="C82" i="24"/>
  <c r="B82" i="24"/>
  <c r="C81" i="24"/>
  <c r="B81" i="24"/>
  <c r="C80" i="24"/>
  <c r="B80" i="24"/>
  <c r="C79" i="24"/>
  <c r="B79" i="24"/>
  <c r="M78" i="24"/>
  <c r="L78" i="24"/>
  <c r="K78" i="24"/>
  <c r="J78" i="24"/>
  <c r="I78" i="24"/>
  <c r="H78" i="24"/>
  <c r="G78" i="24"/>
  <c r="F78" i="24"/>
  <c r="E78" i="24"/>
  <c r="D78" i="24"/>
  <c r="C102" i="25"/>
  <c r="B102" i="25"/>
  <c r="C101" i="25"/>
  <c r="B101" i="25"/>
  <c r="C100" i="25"/>
  <c r="B100" i="25"/>
  <c r="C99" i="25"/>
  <c r="B99" i="25"/>
  <c r="C98" i="25"/>
  <c r="B98" i="25"/>
  <c r="C97" i="25"/>
  <c r="B97" i="25"/>
  <c r="C95" i="25"/>
  <c r="B95" i="25"/>
  <c r="C94" i="25"/>
  <c r="B94" i="25"/>
  <c r="C93" i="25"/>
  <c r="B93" i="25"/>
  <c r="C92" i="25"/>
  <c r="B92" i="25"/>
  <c r="C90" i="25"/>
  <c r="C89" i="25"/>
  <c r="C88" i="25"/>
  <c r="B88" i="25"/>
  <c r="C86" i="25"/>
  <c r="B86" i="25"/>
  <c r="C85" i="25"/>
  <c r="B85" i="25"/>
  <c r="C84" i="25"/>
  <c r="B84" i="25"/>
  <c r="C83" i="25"/>
  <c r="B83" i="25"/>
  <c r="C82" i="25"/>
  <c r="B82" i="25"/>
  <c r="C81" i="25"/>
  <c r="B81" i="25"/>
  <c r="C80" i="25"/>
  <c r="B80" i="25"/>
  <c r="C79" i="25"/>
  <c r="B79" i="25"/>
  <c r="M78" i="25"/>
  <c r="L78" i="25"/>
  <c r="K78" i="25"/>
  <c r="J78" i="25"/>
  <c r="I78" i="25"/>
  <c r="H78" i="25"/>
  <c r="G78" i="25"/>
  <c r="F78" i="25"/>
  <c r="E78" i="25"/>
  <c r="D78" i="25"/>
  <c r="C102" i="27"/>
  <c r="B102" i="27"/>
  <c r="C101" i="27"/>
  <c r="B101" i="27"/>
  <c r="C100" i="27"/>
  <c r="B100" i="27"/>
  <c r="C99" i="27"/>
  <c r="B99" i="27"/>
  <c r="C98" i="27"/>
  <c r="B98" i="27"/>
  <c r="C97" i="27"/>
  <c r="B97" i="27"/>
  <c r="C95" i="27"/>
  <c r="B95" i="27"/>
  <c r="C94" i="27"/>
  <c r="B94" i="27"/>
  <c r="C93" i="27"/>
  <c r="B93" i="27"/>
  <c r="C92" i="27"/>
  <c r="B92" i="27"/>
  <c r="C90" i="27"/>
  <c r="C89" i="27"/>
  <c r="C88" i="27"/>
  <c r="B88" i="27"/>
  <c r="C86" i="27"/>
  <c r="B86" i="27"/>
  <c r="C85" i="27"/>
  <c r="B85" i="27"/>
  <c r="C84" i="27"/>
  <c r="B84" i="27"/>
  <c r="C83" i="27"/>
  <c r="B83" i="27"/>
  <c r="C82" i="27"/>
  <c r="B82" i="27"/>
  <c r="C81" i="27"/>
  <c r="B81" i="27"/>
  <c r="C80" i="27"/>
  <c r="B80" i="27"/>
  <c r="C79" i="27"/>
  <c r="B79" i="27"/>
  <c r="M78" i="27"/>
  <c r="L78" i="27"/>
  <c r="K78" i="27"/>
  <c r="J78" i="27"/>
  <c r="I78" i="27"/>
  <c r="H78" i="27"/>
  <c r="G78" i="27"/>
  <c r="F78" i="27"/>
  <c r="E78" i="27"/>
  <c r="D78" i="27"/>
  <c r="C102" i="28"/>
  <c r="B102" i="28"/>
  <c r="C101" i="28"/>
  <c r="B101" i="28"/>
  <c r="C100" i="28"/>
  <c r="B100" i="28"/>
  <c r="C99" i="28"/>
  <c r="B99" i="28"/>
  <c r="C98" i="28"/>
  <c r="B98" i="28"/>
  <c r="C97" i="28"/>
  <c r="B97" i="28"/>
  <c r="C95" i="28"/>
  <c r="B95" i="28"/>
  <c r="C94" i="28"/>
  <c r="B94" i="28"/>
  <c r="C93" i="28"/>
  <c r="B93" i="28"/>
  <c r="C92" i="28"/>
  <c r="B92" i="28"/>
  <c r="C90" i="28"/>
  <c r="C89" i="28"/>
  <c r="C88" i="28"/>
  <c r="B88" i="28"/>
  <c r="C86" i="28"/>
  <c r="B86" i="28"/>
  <c r="C85" i="28"/>
  <c r="B85" i="28"/>
  <c r="C84" i="28"/>
  <c r="B84" i="28"/>
  <c r="C83" i="28"/>
  <c r="B83" i="28"/>
  <c r="C82" i="28"/>
  <c r="B82" i="28"/>
  <c r="C81" i="28"/>
  <c r="B81" i="28"/>
  <c r="C80" i="28"/>
  <c r="B80" i="28"/>
  <c r="C79" i="28"/>
  <c r="B79" i="28"/>
  <c r="M78" i="28"/>
  <c r="L78" i="28"/>
  <c r="K78" i="28"/>
  <c r="J78" i="28"/>
  <c r="I78" i="28"/>
  <c r="H78" i="28"/>
  <c r="G78" i="28"/>
  <c r="F78" i="28"/>
  <c r="E78" i="28"/>
  <c r="D78" i="28"/>
  <c r="C102" i="29"/>
  <c r="B102" i="29"/>
  <c r="C101" i="29"/>
  <c r="B101" i="29"/>
  <c r="C100" i="29"/>
  <c r="B100" i="29"/>
  <c r="C99" i="29"/>
  <c r="B99" i="29"/>
  <c r="C98" i="29"/>
  <c r="B98" i="29"/>
  <c r="C97" i="29"/>
  <c r="B97" i="29"/>
  <c r="C95" i="29"/>
  <c r="B95" i="29"/>
  <c r="C94" i="29"/>
  <c r="B94" i="29"/>
  <c r="C93" i="29"/>
  <c r="B93" i="29"/>
  <c r="C92" i="29"/>
  <c r="B92" i="29"/>
  <c r="C90" i="29"/>
  <c r="C89" i="29"/>
  <c r="C88" i="29"/>
  <c r="B88" i="29"/>
  <c r="C86" i="29"/>
  <c r="B86" i="29"/>
  <c r="C85" i="29"/>
  <c r="B85" i="29"/>
  <c r="C84" i="29"/>
  <c r="B84" i="29"/>
  <c r="C83" i="29"/>
  <c r="B83" i="29"/>
  <c r="C82" i="29"/>
  <c r="B82" i="29"/>
  <c r="C81" i="29"/>
  <c r="B81" i="29"/>
  <c r="C80" i="29"/>
  <c r="B80" i="29"/>
  <c r="C79" i="29"/>
  <c r="B79" i="29"/>
  <c r="M78" i="29"/>
  <c r="L78" i="29"/>
  <c r="K78" i="29"/>
  <c r="J78" i="29"/>
  <c r="I78" i="29"/>
  <c r="H78" i="29"/>
  <c r="G78" i="29"/>
  <c r="F78" i="29"/>
  <c r="E78" i="29"/>
  <c r="D78" i="29"/>
  <c r="C102" i="30"/>
  <c r="B102" i="30"/>
  <c r="C101" i="30"/>
  <c r="B101" i="30"/>
  <c r="C100" i="30"/>
  <c r="B100" i="30"/>
  <c r="C99" i="30"/>
  <c r="B99" i="30"/>
  <c r="C98" i="30"/>
  <c r="B98" i="30"/>
  <c r="C97" i="30"/>
  <c r="B97" i="30"/>
  <c r="C95" i="30"/>
  <c r="B95" i="30"/>
  <c r="C94" i="30"/>
  <c r="B94" i="30"/>
  <c r="C93" i="30"/>
  <c r="B93" i="30"/>
  <c r="C92" i="30"/>
  <c r="B92" i="30"/>
  <c r="C90" i="30"/>
  <c r="C89" i="30"/>
  <c r="C88" i="30"/>
  <c r="B88" i="30"/>
  <c r="C86" i="30"/>
  <c r="B86" i="30"/>
  <c r="C85" i="30"/>
  <c r="B85" i="30"/>
  <c r="C84" i="30"/>
  <c r="B84" i="30"/>
  <c r="C83" i="30"/>
  <c r="B83" i="30"/>
  <c r="C82" i="30"/>
  <c r="B82" i="30"/>
  <c r="C81" i="30"/>
  <c r="B81" i="30"/>
  <c r="C80" i="30"/>
  <c r="B80" i="30"/>
  <c r="C79" i="30"/>
  <c r="B79" i="30"/>
  <c r="M78" i="30"/>
  <c r="L78" i="30"/>
  <c r="K78" i="30"/>
  <c r="J78" i="30"/>
  <c r="I78" i="30"/>
  <c r="H78" i="30"/>
  <c r="G78" i="30"/>
  <c r="F78" i="30"/>
  <c r="E78" i="30"/>
  <c r="D78" i="30"/>
  <c r="C102" i="31"/>
  <c r="B102" i="31"/>
  <c r="C101" i="31"/>
  <c r="B101" i="31"/>
  <c r="C100" i="31"/>
  <c r="B100" i="31"/>
  <c r="C99" i="31"/>
  <c r="B99" i="31"/>
  <c r="C98" i="31"/>
  <c r="B98" i="31"/>
  <c r="C97" i="31"/>
  <c r="B97" i="31"/>
  <c r="C95" i="31"/>
  <c r="B95" i="31"/>
  <c r="C94" i="31"/>
  <c r="B94" i="31"/>
  <c r="C93" i="31"/>
  <c r="B93" i="31"/>
  <c r="C92" i="31"/>
  <c r="B92" i="31"/>
  <c r="C90" i="31"/>
  <c r="C89" i="31"/>
  <c r="C88" i="31"/>
  <c r="B88" i="31"/>
  <c r="C86" i="31"/>
  <c r="B86" i="31"/>
  <c r="C85" i="31"/>
  <c r="B85" i="31"/>
  <c r="C84" i="31"/>
  <c r="B84" i="31"/>
  <c r="C83" i="31"/>
  <c r="B83" i="31"/>
  <c r="C82" i="31"/>
  <c r="B82" i="31"/>
  <c r="C81" i="31"/>
  <c r="B81" i="31"/>
  <c r="C80" i="31"/>
  <c r="B80" i="31"/>
  <c r="C79" i="31"/>
  <c r="B79" i="31"/>
  <c r="M78" i="31"/>
  <c r="L78" i="31"/>
  <c r="K78" i="31"/>
  <c r="J78" i="31"/>
  <c r="I78" i="31"/>
  <c r="H78" i="31"/>
  <c r="G78" i="31"/>
  <c r="F78" i="31"/>
  <c r="E78" i="31"/>
  <c r="D78" i="31"/>
  <c r="C102" i="3"/>
  <c r="B102" i="3"/>
  <c r="C101" i="3"/>
  <c r="B101" i="3"/>
  <c r="C100" i="3"/>
  <c r="B100" i="3"/>
  <c r="C99" i="3"/>
  <c r="B99" i="3"/>
  <c r="C98" i="3"/>
  <c r="B98" i="3"/>
  <c r="C97" i="3"/>
  <c r="B97" i="3"/>
  <c r="C95" i="3"/>
  <c r="B95" i="3"/>
  <c r="C94" i="3"/>
  <c r="B94" i="3"/>
  <c r="C93" i="3"/>
  <c r="B93" i="3"/>
  <c r="C92" i="3"/>
  <c r="B92" i="3"/>
  <c r="C90" i="3"/>
  <c r="C89" i="3"/>
  <c r="C88" i="3"/>
  <c r="B88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M78" i="3"/>
  <c r="L78" i="3"/>
  <c r="K78" i="3"/>
  <c r="J78" i="3"/>
  <c r="I78" i="3"/>
  <c r="H78" i="3"/>
  <c r="G78" i="3"/>
  <c r="F78" i="3"/>
  <c r="E78" i="3"/>
  <c r="D78" i="3"/>
  <c r="B81" i="21"/>
  <c r="C81" i="21"/>
  <c r="C55" i="3"/>
  <c r="C54" i="3"/>
  <c r="C53" i="3"/>
  <c r="C52" i="3"/>
  <c r="C51" i="3"/>
  <c r="C50" i="3"/>
  <c r="C48" i="3"/>
  <c r="C47" i="3"/>
  <c r="C46" i="3"/>
  <c r="C45" i="3"/>
  <c r="C43" i="3"/>
  <c r="C42" i="3"/>
  <c r="C41" i="3"/>
  <c r="C39" i="3"/>
  <c r="C38" i="3"/>
  <c r="C37" i="3"/>
  <c r="C36" i="3"/>
  <c r="C35" i="3"/>
  <c r="C34" i="3"/>
  <c r="C33" i="3"/>
  <c r="C32" i="3"/>
  <c r="C55" i="18"/>
  <c r="C54" i="18"/>
  <c r="C53" i="18"/>
  <c r="C52" i="18"/>
  <c r="C51" i="18"/>
  <c r="C50" i="18"/>
  <c r="C48" i="18"/>
  <c r="C47" i="18"/>
  <c r="C46" i="18"/>
  <c r="C45" i="18"/>
  <c r="C43" i="18"/>
  <c r="C42" i="18"/>
  <c r="C41" i="18"/>
  <c r="C39" i="18"/>
  <c r="C38" i="18"/>
  <c r="C37" i="18"/>
  <c r="C36" i="18"/>
  <c r="C35" i="18"/>
  <c r="C34" i="18"/>
  <c r="C33" i="18"/>
  <c r="C32" i="18"/>
  <c r="C55" i="19"/>
  <c r="C54" i="19"/>
  <c r="C53" i="19"/>
  <c r="C52" i="19"/>
  <c r="C51" i="19"/>
  <c r="C50" i="19"/>
  <c r="C48" i="19"/>
  <c r="C47" i="19"/>
  <c r="C46" i="19"/>
  <c r="C45" i="19"/>
  <c r="C43" i="19"/>
  <c r="C42" i="19"/>
  <c r="C41" i="19"/>
  <c r="C39" i="19"/>
  <c r="C38" i="19"/>
  <c r="C37" i="19"/>
  <c r="C36" i="19"/>
  <c r="C35" i="19"/>
  <c r="C34" i="19"/>
  <c r="C33" i="19"/>
  <c r="C32" i="19"/>
  <c r="C55" i="20"/>
  <c r="C54" i="20"/>
  <c r="C53" i="20"/>
  <c r="C52" i="20"/>
  <c r="C51" i="20"/>
  <c r="C50" i="20"/>
  <c r="C48" i="20"/>
  <c r="C47" i="20"/>
  <c r="C46" i="20"/>
  <c r="C45" i="20"/>
  <c r="C43" i="20"/>
  <c r="C42" i="20"/>
  <c r="C41" i="20"/>
  <c r="C39" i="20"/>
  <c r="C38" i="20"/>
  <c r="C37" i="20"/>
  <c r="C36" i="20"/>
  <c r="C35" i="20"/>
  <c r="C34" i="20"/>
  <c r="C33" i="20"/>
  <c r="C32" i="20"/>
  <c r="C55" i="22"/>
  <c r="C54" i="22"/>
  <c r="C53" i="22"/>
  <c r="C52" i="22"/>
  <c r="C51" i="22"/>
  <c r="C50" i="22"/>
  <c r="C48" i="22"/>
  <c r="C47" i="22"/>
  <c r="C46" i="22"/>
  <c r="C45" i="22"/>
  <c r="C43" i="22"/>
  <c r="C42" i="22"/>
  <c r="C41" i="22"/>
  <c r="C39" i="22"/>
  <c r="C38" i="22"/>
  <c r="C37" i="22"/>
  <c r="C36" i="22"/>
  <c r="C35" i="22"/>
  <c r="C34" i="22"/>
  <c r="C33" i="22"/>
  <c r="C32" i="22"/>
  <c r="C55" i="23"/>
  <c r="C54" i="23"/>
  <c r="C53" i="23"/>
  <c r="C52" i="23"/>
  <c r="C51" i="23"/>
  <c r="C50" i="23"/>
  <c r="C48" i="23"/>
  <c r="C47" i="23"/>
  <c r="C46" i="23"/>
  <c r="C45" i="23"/>
  <c r="C43" i="23"/>
  <c r="C42" i="23"/>
  <c r="C41" i="23"/>
  <c r="C39" i="23"/>
  <c r="C38" i="23"/>
  <c r="C37" i="23"/>
  <c r="C36" i="23"/>
  <c r="C35" i="23"/>
  <c r="C34" i="23"/>
  <c r="C33" i="23"/>
  <c r="C32" i="23"/>
  <c r="C55" i="26"/>
  <c r="C54" i="26"/>
  <c r="C53" i="26"/>
  <c r="C52" i="26"/>
  <c r="C51" i="26"/>
  <c r="C50" i="26"/>
  <c r="C48" i="26"/>
  <c r="C47" i="26"/>
  <c r="C46" i="26"/>
  <c r="C45" i="26"/>
  <c r="C43" i="26"/>
  <c r="C42" i="26"/>
  <c r="C41" i="26"/>
  <c r="C39" i="26"/>
  <c r="C38" i="26"/>
  <c r="C37" i="26"/>
  <c r="C36" i="26"/>
  <c r="C35" i="26"/>
  <c r="C34" i="26"/>
  <c r="C33" i="26"/>
  <c r="C32" i="26"/>
  <c r="C55" i="24"/>
  <c r="C54" i="24"/>
  <c r="C53" i="24"/>
  <c r="C52" i="24"/>
  <c r="C51" i="24"/>
  <c r="C50" i="24"/>
  <c r="C48" i="24"/>
  <c r="C47" i="24"/>
  <c r="C46" i="24"/>
  <c r="C45" i="24"/>
  <c r="C43" i="24"/>
  <c r="C42" i="24"/>
  <c r="C41" i="24"/>
  <c r="C39" i="24"/>
  <c r="C38" i="24"/>
  <c r="C37" i="24"/>
  <c r="C36" i="24"/>
  <c r="C35" i="24"/>
  <c r="C34" i="24"/>
  <c r="C33" i="24"/>
  <c r="C32" i="24"/>
  <c r="C55" i="25"/>
  <c r="C54" i="25"/>
  <c r="C53" i="25"/>
  <c r="C52" i="25"/>
  <c r="C51" i="25"/>
  <c r="C50" i="25"/>
  <c r="C48" i="25"/>
  <c r="C47" i="25"/>
  <c r="C46" i="25"/>
  <c r="C45" i="25"/>
  <c r="C43" i="25"/>
  <c r="C42" i="25"/>
  <c r="C41" i="25"/>
  <c r="C39" i="25"/>
  <c r="C38" i="25"/>
  <c r="C37" i="25"/>
  <c r="C36" i="25"/>
  <c r="C35" i="25"/>
  <c r="C34" i="25"/>
  <c r="C33" i="25"/>
  <c r="C32" i="25"/>
  <c r="C55" i="27"/>
  <c r="C54" i="27"/>
  <c r="C53" i="27"/>
  <c r="C52" i="27"/>
  <c r="C51" i="27"/>
  <c r="C50" i="27"/>
  <c r="C48" i="27"/>
  <c r="C47" i="27"/>
  <c r="C46" i="27"/>
  <c r="C45" i="27"/>
  <c r="C43" i="27"/>
  <c r="C42" i="27"/>
  <c r="C41" i="27"/>
  <c r="C39" i="27"/>
  <c r="C38" i="27"/>
  <c r="C37" i="27"/>
  <c r="C36" i="27"/>
  <c r="C35" i="27"/>
  <c r="C34" i="27"/>
  <c r="C33" i="27"/>
  <c r="C32" i="27"/>
  <c r="C55" i="28"/>
  <c r="C54" i="28"/>
  <c r="C53" i="28"/>
  <c r="C52" i="28"/>
  <c r="C51" i="28"/>
  <c r="C50" i="28"/>
  <c r="C48" i="28"/>
  <c r="C47" i="28"/>
  <c r="C46" i="28"/>
  <c r="C45" i="28"/>
  <c r="C43" i="28"/>
  <c r="C42" i="28"/>
  <c r="C41" i="28"/>
  <c r="C39" i="28"/>
  <c r="C38" i="28"/>
  <c r="C37" i="28"/>
  <c r="C36" i="28"/>
  <c r="C35" i="28"/>
  <c r="C34" i="28"/>
  <c r="C33" i="28"/>
  <c r="C32" i="28"/>
  <c r="C55" i="29"/>
  <c r="C54" i="29"/>
  <c r="C53" i="29"/>
  <c r="C52" i="29"/>
  <c r="C51" i="29"/>
  <c r="C50" i="29"/>
  <c r="C48" i="29"/>
  <c r="C47" i="29"/>
  <c r="C46" i="29"/>
  <c r="C45" i="29"/>
  <c r="C43" i="29"/>
  <c r="C42" i="29"/>
  <c r="C41" i="29"/>
  <c r="C39" i="29"/>
  <c r="C38" i="29"/>
  <c r="C37" i="29"/>
  <c r="C36" i="29"/>
  <c r="C35" i="29"/>
  <c r="C34" i="29"/>
  <c r="C33" i="29"/>
  <c r="C32" i="29"/>
  <c r="C55" i="30"/>
  <c r="C54" i="30"/>
  <c r="C53" i="30"/>
  <c r="C52" i="30"/>
  <c r="C51" i="30"/>
  <c r="C50" i="30"/>
  <c r="C48" i="30"/>
  <c r="C47" i="30"/>
  <c r="C46" i="30"/>
  <c r="C45" i="30"/>
  <c r="C43" i="30"/>
  <c r="C42" i="30"/>
  <c r="C41" i="30"/>
  <c r="C39" i="30"/>
  <c r="C38" i="30"/>
  <c r="C37" i="30"/>
  <c r="C36" i="30"/>
  <c r="C35" i="30"/>
  <c r="C34" i="30"/>
  <c r="C33" i="30"/>
  <c r="C32" i="30"/>
  <c r="C55" i="31"/>
  <c r="C54" i="31"/>
  <c r="C53" i="31"/>
  <c r="C52" i="31"/>
  <c r="C51" i="31"/>
  <c r="C50" i="31"/>
  <c r="C48" i="31"/>
  <c r="C47" i="31"/>
  <c r="C46" i="31"/>
  <c r="C45" i="31"/>
  <c r="C43" i="31"/>
  <c r="C42" i="31"/>
  <c r="C41" i="31"/>
  <c r="C39" i="31"/>
  <c r="C38" i="31"/>
  <c r="C37" i="31"/>
  <c r="C36" i="31"/>
  <c r="C35" i="31"/>
  <c r="C34" i="31"/>
  <c r="C33" i="31"/>
  <c r="C32" i="31"/>
  <c r="B34" i="3"/>
  <c r="B34" i="18"/>
  <c r="B34" i="19"/>
  <c r="B34" i="20"/>
  <c r="B34" i="22"/>
  <c r="B34" i="23"/>
  <c r="B34" i="26"/>
  <c r="B34" i="24"/>
  <c r="B34" i="25"/>
  <c r="B34" i="27"/>
  <c r="B34" i="28"/>
  <c r="B34" i="29"/>
  <c r="B34" i="30"/>
  <c r="B34" i="31"/>
  <c r="B34" i="21"/>
  <c r="C34" i="21"/>
  <c r="D8" i="3"/>
  <c r="D8" i="18"/>
  <c r="D8" i="19"/>
  <c r="D8" i="20"/>
  <c r="D17" i="20" s="1"/>
  <c r="D43" i="20" s="1"/>
  <c r="D8" i="22"/>
  <c r="D8" i="23"/>
  <c r="D8" i="24"/>
  <c r="D8" i="25"/>
  <c r="D8" i="27"/>
  <c r="D8" i="28"/>
  <c r="D8" i="29"/>
  <c r="D8" i="30"/>
  <c r="D8" i="31"/>
  <c r="AB45" i="33" l="1"/>
  <c r="AB46" i="33" s="1"/>
  <c r="D17" i="28"/>
  <c r="D43" i="28" s="1"/>
  <c r="D17" i="18"/>
  <c r="D43" i="18" s="1"/>
  <c r="D34" i="27"/>
  <c r="D17" i="27"/>
  <c r="D43" i="27" s="1"/>
  <c r="D17" i="25"/>
  <c r="D43" i="25" s="1"/>
  <c r="D17" i="24"/>
  <c r="D43" i="24" s="1"/>
  <c r="D17" i="3"/>
  <c r="D43" i="3" s="1"/>
  <c r="D17" i="23"/>
  <c r="D43" i="23" s="1"/>
  <c r="D17" i="31"/>
  <c r="D43" i="31" s="1"/>
  <c r="D17" i="22"/>
  <c r="D43" i="22" s="1"/>
  <c r="D17" i="30"/>
  <c r="D43" i="30" s="1"/>
  <c r="D17" i="29"/>
  <c r="D43" i="29" s="1"/>
  <c r="D17" i="19"/>
  <c r="D43" i="19" s="1"/>
  <c r="D83" i="28"/>
  <c r="D86" i="27"/>
  <c r="D99" i="25"/>
  <c r="D79" i="20"/>
  <c r="D82" i="18"/>
  <c r="D97" i="18" s="1"/>
  <c r="D82" i="19"/>
  <c r="D97" i="19" s="1"/>
  <c r="D82" i="20"/>
  <c r="D97" i="20" s="1"/>
  <c r="C102" i="21"/>
  <c r="C101" i="21"/>
  <c r="C100" i="21"/>
  <c r="C99" i="21"/>
  <c r="C98" i="21"/>
  <c r="C97" i="21"/>
  <c r="C95" i="21"/>
  <c r="C94" i="21"/>
  <c r="C93" i="21"/>
  <c r="C92" i="21"/>
  <c r="C90" i="21"/>
  <c r="C89" i="21"/>
  <c r="C88" i="21"/>
  <c r="C86" i="21"/>
  <c r="C85" i="21"/>
  <c r="C84" i="21"/>
  <c r="C83" i="21"/>
  <c r="C82" i="21"/>
  <c r="C80" i="21"/>
  <c r="C79" i="21"/>
  <c r="B102" i="21"/>
  <c r="B101" i="21"/>
  <c r="B100" i="21"/>
  <c r="B99" i="21"/>
  <c r="B98" i="21"/>
  <c r="B97" i="21"/>
  <c r="B95" i="21"/>
  <c r="B94" i="21"/>
  <c r="B93" i="21"/>
  <c r="B92" i="21"/>
  <c r="B88" i="21"/>
  <c r="B86" i="21"/>
  <c r="B85" i="21"/>
  <c r="B84" i="21"/>
  <c r="B83" i="21"/>
  <c r="B82" i="21"/>
  <c r="B80" i="21"/>
  <c r="B79" i="21"/>
  <c r="E78" i="21"/>
  <c r="F78" i="21"/>
  <c r="G78" i="21"/>
  <c r="H78" i="21"/>
  <c r="I78" i="21"/>
  <c r="J78" i="21"/>
  <c r="K78" i="21"/>
  <c r="L78" i="21"/>
  <c r="M78" i="21"/>
  <c r="AA5" i="3"/>
  <c r="AA5" i="18"/>
  <c r="AA5" i="19"/>
  <c r="AA5" i="20"/>
  <c r="AA5" i="22"/>
  <c r="AA5" i="23"/>
  <c r="AA5" i="26"/>
  <c r="AA5" i="24"/>
  <c r="AA5" i="25"/>
  <c r="AA5" i="27"/>
  <c r="AA5" i="28"/>
  <c r="AA5" i="29"/>
  <c r="AA5" i="30"/>
  <c r="AA5" i="31"/>
  <c r="AA5" i="21"/>
  <c r="D78" i="21"/>
  <c r="C45" i="21"/>
  <c r="C55" i="21"/>
  <c r="C54" i="21"/>
  <c r="C53" i="21"/>
  <c r="C52" i="21"/>
  <c r="C51" i="21"/>
  <c r="C50" i="21"/>
  <c r="C48" i="21"/>
  <c r="C47" i="21"/>
  <c r="C46" i="21"/>
  <c r="C43" i="21"/>
  <c r="C42" i="21"/>
  <c r="C41" i="21"/>
  <c r="C39" i="21"/>
  <c r="C38" i="21"/>
  <c r="C37" i="21"/>
  <c r="C36" i="21"/>
  <c r="C35" i="21"/>
  <c r="C33" i="21"/>
  <c r="C32" i="21"/>
  <c r="BB56" i="31"/>
  <c r="AY56" i="31"/>
  <c r="AV56" i="31"/>
  <c r="AS56" i="31"/>
  <c r="AP56" i="31"/>
  <c r="AM56" i="31"/>
  <c r="AJ56" i="31"/>
  <c r="AG56" i="31"/>
  <c r="AD56" i="31"/>
  <c r="AA56" i="31"/>
  <c r="BB55" i="31"/>
  <c r="AY55" i="31"/>
  <c r="AV55" i="31"/>
  <c r="AS55" i="31"/>
  <c r="AP55" i="31"/>
  <c r="AM55" i="31"/>
  <c r="AJ55" i="31"/>
  <c r="AG55" i="31"/>
  <c r="AD55" i="31"/>
  <c r="AA55" i="31"/>
  <c r="BB54" i="31"/>
  <c r="AY54" i="31"/>
  <c r="AV54" i="31"/>
  <c r="AS54" i="31"/>
  <c r="AP54" i="31"/>
  <c r="AM54" i="31"/>
  <c r="AJ54" i="31"/>
  <c r="AG54" i="31"/>
  <c r="AD54" i="31"/>
  <c r="AA54" i="31"/>
  <c r="BB53" i="31"/>
  <c r="AY53" i="31"/>
  <c r="AV53" i="31"/>
  <c r="AS53" i="31"/>
  <c r="AP53" i="31"/>
  <c r="AM53" i="31"/>
  <c r="AJ53" i="31"/>
  <c r="AG53" i="31"/>
  <c r="AD53" i="31"/>
  <c r="AA53" i="31"/>
  <c r="BB52" i="31"/>
  <c r="AY52" i="31"/>
  <c r="AV52" i="31"/>
  <c r="AS52" i="31"/>
  <c r="AP52" i="31"/>
  <c r="AM52" i="31"/>
  <c r="AJ52" i="31"/>
  <c r="AG52" i="31"/>
  <c r="AD52" i="31"/>
  <c r="AA52" i="31"/>
  <c r="BB51" i="31"/>
  <c r="AY51" i="31"/>
  <c r="AV51" i="31"/>
  <c r="AS51" i="31"/>
  <c r="AP51" i="31"/>
  <c r="AM51" i="31"/>
  <c r="AJ51" i="31"/>
  <c r="AG51" i="31"/>
  <c r="AD51" i="31"/>
  <c r="AA51" i="31"/>
  <c r="BB50" i="31"/>
  <c r="AY50" i="31"/>
  <c r="AV50" i="31"/>
  <c r="AS50" i="31"/>
  <c r="AP50" i="31"/>
  <c r="AM50" i="31"/>
  <c r="AJ50" i="31"/>
  <c r="AG50" i="31"/>
  <c r="AD50" i="31"/>
  <c r="AA50" i="31"/>
  <c r="BB49" i="31"/>
  <c r="AY49" i="31"/>
  <c r="AV49" i="31"/>
  <c r="AS49" i="31"/>
  <c r="AP49" i="31"/>
  <c r="AM49" i="31"/>
  <c r="AJ49" i="31"/>
  <c r="AG49" i="31"/>
  <c r="AD49" i="31"/>
  <c r="AA49" i="31"/>
  <c r="BB48" i="31"/>
  <c r="AY48" i="31"/>
  <c r="AV48" i="31"/>
  <c r="AS48" i="31"/>
  <c r="AP48" i="31"/>
  <c r="AM48" i="31"/>
  <c r="AJ48" i="31"/>
  <c r="AG48" i="31"/>
  <c r="AD48" i="31"/>
  <c r="AA48" i="31"/>
  <c r="BB47" i="31"/>
  <c r="AY47" i="31"/>
  <c r="AV47" i="31"/>
  <c r="AS47" i="31"/>
  <c r="AP47" i="31"/>
  <c r="AM47" i="31"/>
  <c r="AJ47" i="31"/>
  <c r="AG47" i="31"/>
  <c r="AD47" i="31"/>
  <c r="AA47" i="31"/>
  <c r="BB46" i="31"/>
  <c r="AY46" i="31"/>
  <c r="AV46" i="31"/>
  <c r="AS46" i="31"/>
  <c r="AP46" i="31"/>
  <c r="AM46" i="31"/>
  <c r="AJ46" i="31"/>
  <c r="AG46" i="31"/>
  <c r="AD46" i="31"/>
  <c r="AA46" i="31"/>
  <c r="BB45" i="31"/>
  <c r="AY45" i="31"/>
  <c r="AV45" i="31"/>
  <c r="AS45" i="31"/>
  <c r="AP45" i="31"/>
  <c r="AM45" i="31"/>
  <c r="AJ45" i="31"/>
  <c r="AG45" i="31"/>
  <c r="AD45" i="31"/>
  <c r="AA45" i="31"/>
  <c r="BB44" i="31"/>
  <c r="AY44" i="31"/>
  <c r="AV44" i="31"/>
  <c r="AS44" i="31"/>
  <c r="AP44" i="31"/>
  <c r="AM44" i="31"/>
  <c r="AJ44" i="31"/>
  <c r="AG44" i="31"/>
  <c r="AD44" i="31"/>
  <c r="AA44" i="31"/>
  <c r="BB43" i="31"/>
  <c r="AY43" i="31"/>
  <c r="AV43" i="31"/>
  <c r="AS43" i="31"/>
  <c r="AP43" i="31"/>
  <c r="AM43" i="31"/>
  <c r="AJ43" i="31"/>
  <c r="AG43" i="31"/>
  <c r="AD43" i="31"/>
  <c r="AA43" i="31"/>
  <c r="BB42" i="31"/>
  <c r="AY42" i="31"/>
  <c r="AV42" i="31"/>
  <c r="AS42" i="31"/>
  <c r="AP42" i="31"/>
  <c r="AM42" i="31"/>
  <c r="AJ42" i="31"/>
  <c r="AG42" i="31"/>
  <c r="AD42" i="31"/>
  <c r="AA42" i="31"/>
  <c r="BB41" i="31"/>
  <c r="AY41" i="31"/>
  <c r="AV41" i="31"/>
  <c r="AS41" i="31"/>
  <c r="AP41" i="31"/>
  <c r="AM41" i="31"/>
  <c r="AJ41" i="31"/>
  <c r="AG41" i="31"/>
  <c r="AD41" i="31"/>
  <c r="AA41" i="31"/>
  <c r="BB40" i="31"/>
  <c r="AY40" i="31"/>
  <c r="AV40" i="31"/>
  <c r="AS40" i="31"/>
  <c r="AP40" i="31"/>
  <c r="AM40" i="31"/>
  <c r="AJ40" i="31"/>
  <c r="AG40" i="31"/>
  <c r="AD40" i="31"/>
  <c r="AA40" i="31"/>
  <c r="BB39" i="31"/>
  <c r="AY39" i="31"/>
  <c r="AV39" i="31"/>
  <c r="AS39" i="31"/>
  <c r="AP39" i="31"/>
  <c r="AM39" i="31"/>
  <c r="AJ39" i="31"/>
  <c r="AG39" i="31"/>
  <c r="AD39" i="31"/>
  <c r="AA39" i="31"/>
  <c r="BB38" i="31"/>
  <c r="AY38" i="31"/>
  <c r="AV38" i="31"/>
  <c r="AS38" i="31"/>
  <c r="AP38" i="31"/>
  <c r="AM38" i="31"/>
  <c r="AJ38" i="31"/>
  <c r="AG38" i="31"/>
  <c r="AD38" i="31"/>
  <c r="AA38" i="31"/>
  <c r="BB37" i="31"/>
  <c r="AY37" i="31"/>
  <c r="AV37" i="31"/>
  <c r="AS37" i="31"/>
  <c r="AP37" i="31"/>
  <c r="AM37" i="31"/>
  <c r="AJ37" i="31"/>
  <c r="AG37" i="31"/>
  <c r="AD37" i="31"/>
  <c r="AA37" i="31"/>
  <c r="BB36" i="31"/>
  <c r="AY36" i="31"/>
  <c r="AV36" i="31"/>
  <c r="AS36" i="31"/>
  <c r="AP36" i="31"/>
  <c r="AM36" i="31"/>
  <c r="AJ36" i="31"/>
  <c r="AG36" i="31"/>
  <c r="AD36" i="31"/>
  <c r="AA36" i="31"/>
  <c r="BB35" i="31"/>
  <c r="AY35" i="31"/>
  <c r="AV35" i="31"/>
  <c r="AS35" i="31"/>
  <c r="AP35" i="31"/>
  <c r="AM35" i="31"/>
  <c r="AJ35" i="31"/>
  <c r="AG35" i="31"/>
  <c r="AD35" i="31"/>
  <c r="AA35" i="31"/>
  <c r="BB34" i="31"/>
  <c r="AY34" i="31"/>
  <c r="AV34" i="31"/>
  <c r="AS34" i="31"/>
  <c r="AP34" i="31"/>
  <c r="AM34" i="31"/>
  <c r="AJ34" i="31"/>
  <c r="AG34" i="31"/>
  <c r="AD34" i="31"/>
  <c r="AA34" i="31"/>
  <c r="BB33" i="31"/>
  <c r="AY33" i="31"/>
  <c r="AV33" i="31"/>
  <c r="AS33" i="31"/>
  <c r="AP33" i="31"/>
  <c r="AM33" i="31"/>
  <c r="AJ33" i="31"/>
  <c r="AG33" i="31"/>
  <c r="AD33" i="31"/>
  <c r="AA33" i="31"/>
  <c r="BB32" i="31"/>
  <c r="AY32" i="31"/>
  <c r="AV32" i="31"/>
  <c r="AS32" i="31"/>
  <c r="AP32" i="31"/>
  <c r="AM32" i="31"/>
  <c r="AJ32" i="31"/>
  <c r="AG32" i="31"/>
  <c r="AD32" i="31"/>
  <c r="AA32" i="31"/>
  <c r="BB31" i="31"/>
  <c r="AY31" i="31"/>
  <c r="AV31" i="31"/>
  <c r="AS31" i="31"/>
  <c r="AP31" i="31"/>
  <c r="AM31" i="31"/>
  <c r="AJ31" i="31"/>
  <c r="AG31" i="31"/>
  <c r="AD31" i="31"/>
  <c r="AA31" i="31"/>
  <c r="BB30" i="31"/>
  <c r="AY30" i="31"/>
  <c r="AV30" i="31"/>
  <c r="AS30" i="31"/>
  <c r="AP30" i="31"/>
  <c r="AM30" i="31"/>
  <c r="AJ30" i="31"/>
  <c r="AG30" i="31"/>
  <c r="AD30" i="31"/>
  <c r="AA30" i="31"/>
  <c r="BB29" i="31"/>
  <c r="AY29" i="31"/>
  <c r="AV29" i="31"/>
  <c r="AS29" i="31"/>
  <c r="AP29" i="31"/>
  <c r="AM29" i="31"/>
  <c r="AJ29" i="31"/>
  <c r="AG29" i="31"/>
  <c r="AD29" i="31"/>
  <c r="AA29" i="31"/>
  <c r="BB28" i="31"/>
  <c r="AY28" i="31"/>
  <c r="AV28" i="31"/>
  <c r="AS28" i="31"/>
  <c r="AP28" i="31"/>
  <c r="AM28" i="31"/>
  <c r="AJ28" i="31"/>
  <c r="AG28" i="31"/>
  <c r="AD28" i="31"/>
  <c r="AA28" i="31"/>
  <c r="BB27" i="31"/>
  <c r="AY27" i="31"/>
  <c r="AV27" i="31"/>
  <c r="AS27" i="31"/>
  <c r="AP27" i="31"/>
  <c r="AM27" i="31"/>
  <c r="AJ27" i="31"/>
  <c r="AG27" i="31"/>
  <c r="AD27" i="31"/>
  <c r="AA27" i="31"/>
  <c r="BB26" i="31"/>
  <c r="AY26" i="31"/>
  <c r="AV26" i="31"/>
  <c r="AS26" i="31"/>
  <c r="AP26" i="31"/>
  <c r="AM26" i="31"/>
  <c r="AJ26" i="31"/>
  <c r="AG26" i="31"/>
  <c r="AD26" i="31"/>
  <c r="AA26" i="31"/>
  <c r="BB25" i="31"/>
  <c r="AY25" i="31"/>
  <c r="AV25" i="31"/>
  <c r="AS25" i="31"/>
  <c r="AP25" i="31"/>
  <c r="AM25" i="31"/>
  <c r="AJ25" i="31"/>
  <c r="AG25" i="31"/>
  <c r="AD25" i="31"/>
  <c r="AA25" i="31"/>
  <c r="BB24" i="31"/>
  <c r="AY24" i="31"/>
  <c r="AV24" i="31"/>
  <c r="AS24" i="31"/>
  <c r="AP24" i="31"/>
  <c r="AM24" i="31"/>
  <c r="AJ24" i="31"/>
  <c r="AG24" i="31"/>
  <c r="AD24" i="31"/>
  <c r="AA24" i="31"/>
  <c r="BB23" i="31"/>
  <c r="AY23" i="31"/>
  <c r="AV23" i="31"/>
  <c r="AS23" i="31"/>
  <c r="AP23" i="31"/>
  <c r="AM23" i="31"/>
  <c r="AJ23" i="31"/>
  <c r="AG23" i="31"/>
  <c r="AD23" i="31"/>
  <c r="AA23" i="31"/>
  <c r="BB22" i="31"/>
  <c r="AY22" i="31"/>
  <c r="AV22" i="31"/>
  <c r="AS22" i="31"/>
  <c r="AP22" i="31"/>
  <c r="AM22" i="31"/>
  <c r="AJ22" i="31"/>
  <c r="AG22" i="31"/>
  <c r="AD22" i="31"/>
  <c r="AA22" i="31"/>
  <c r="BB21" i="31"/>
  <c r="AY21" i="31"/>
  <c r="AV21" i="31"/>
  <c r="AS21" i="31"/>
  <c r="AP21" i="31"/>
  <c r="AM21" i="31"/>
  <c r="AJ21" i="31"/>
  <c r="AG21" i="31"/>
  <c r="AD21" i="31"/>
  <c r="AA21" i="31"/>
  <c r="BB20" i="31"/>
  <c r="AY20" i="31"/>
  <c r="AV20" i="31"/>
  <c r="AS20" i="31"/>
  <c r="AP20" i="31"/>
  <c r="AM20" i="31"/>
  <c r="AJ20" i="31"/>
  <c r="AG20" i="31"/>
  <c r="AD20" i="31"/>
  <c r="AA20" i="31"/>
  <c r="BB19" i="31"/>
  <c r="AY19" i="31"/>
  <c r="AV19" i="31"/>
  <c r="AS19" i="31"/>
  <c r="AP19" i="31"/>
  <c r="AM19" i="31"/>
  <c r="AJ19" i="31"/>
  <c r="AG19" i="31"/>
  <c r="AD19" i="31"/>
  <c r="AA19" i="31"/>
  <c r="BB18" i="31"/>
  <c r="AY18" i="31"/>
  <c r="AV18" i="31"/>
  <c r="AS18" i="31"/>
  <c r="AP18" i="31"/>
  <c r="AM18" i="31"/>
  <c r="AJ18" i="31"/>
  <c r="AG18" i="31"/>
  <c r="AD18" i="31"/>
  <c r="AA18" i="31"/>
  <c r="BB17" i="31"/>
  <c r="AY17" i="31"/>
  <c r="AV17" i="31"/>
  <c r="AS17" i="31"/>
  <c r="AP17" i="31"/>
  <c r="AM17" i="31"/>
  <c r="AJ17" i="31"/>
  <c r="AG17" i="31"/>
  <c r="AD17" i="31"/>
  <c r="AA17" i="31"/>
  <c r="BB16" i="31"/>
  <c r="AY16" i="31"/>
  <c r="AV16" i="31"/>
  <c r="AS16" i="31"/>
  <c r="AP16" i="31"/>
  <c r="AM16" i="31"/>
  <c r="AJ16" i="31"/>
  <c r="AG16" i="31"/>
  <c r="AD16" i="31"/>
  <c r="AA16" i="31"/>
  <c r="BB15" i="31"/>
  <c r="AY15" i="31"/>
  <c r="AV15" i="31"/>
  <c r="AS15" i="31"/>
  <c r="AP15" i="31"/>
  <c r="AM15" i="31"/>
  <c r="AJ15" i="31"/>
  <c r="AG15" i="31"/>
  <c r="AD15" i="31"/>
  <c r="AA15" i="31"/>
  <c r="BB14" i="31"/>
  <c r="AY14" i="31"/>
  <c r="AV14" i="31"/>
  <c r="AS14" i="31"/>
  <c r="AP14" i="31"/>
  <c r="AM14" i="31"/>
  <c r="AJ14" i="31"/>
  <c r="AG14" i="31"/>
  <c r="AD14" i="31"/>
  <c r="AA14" i="31"/>
  <c r="BB13" i="31"/>
  <c r="AY13" i="31"/>
  <c r="AV13" i="31"/>
  <c r="AS13" i="31"/>
  <c r="AP13" i="31"/>
  <c r="AM13" i="31"/>
  <c r="AJ13" i="31"/>
  <c r="AG13" i="31"/>
  <c r="AD13" i="31"/>
  <c r="AA13" i="31"/>
  <c r="BB12" i="31"/>
  <c r="AY12" i="31"/>
  <c r="AV12" i="31"/>
  <c r="AS12" i="31"/>
  <c r="AP12" i="31"/>
  <c r="AM12" i="31"/>
  <c r="AJ12" i="31"/>
  <c r="AG12" i="31"/>
  <c r="AD12" i="31"/>
  <c r="AA12" i="31"/>
  <c r="BB11" i="31"/>
  <c r="AY11" i="31"/>
  <c r="AV11" i="31"/>
  <c r="AS11" i="31"/>
  <c r="AP11" i="31"/>
  <c r="AM11" i="31"/>
  <c r="AJ11" i="31"/>
  <c r="AG11" i="31"/>
  <c r="AD11" i="31"/>
  <c r="AA11" i="31"/>
  <c r="BB10" i="31"/>
  <c r="AY10" i="31"/>
  <c r="AV10" i="31"/>
  <c r="AS10" i="31"/>
  <c r="AP10" i="31"/>
  <c r="AM10" i="31"/>
  <c r="AJ10" i="31"/>
  <c r="AG10" i="31"/>
  <c r="AD10" i="31"/>
  <c r="AA10" i="31"/>
  <c r="BB9" i="31"/>
  <c r="AY9" i="31"/>
  <c r="AV9" i="31"/>
  <c r="AS9" i="31"/>
  <c r="AP9" i="31"/>
  <c r="AM9" i="31"/>
  <c r="AJ9" i="31"/>
  <c r="AG9" i="31"/>
  <c r="AD9" i="31"/>
  <c r="AA9" i="31"/>
  <c r="BB8" i="31"/>
  <c r="AY8" i="31"/>
  <c r="AV8" i="31"/>
  <c r="AS8" i="31"/>
  <c r="AP8" i="31"/>
  <c r="AM8" i="31"/>
  <c r="AJ8" i="31"/>
  <c r="AG8" i="31"/>
  <c r="AD8" i="31"/>
  <c r="AA8" i="31"/>
  <c r="BB7" i="31"/>
  <c r="AY7" i="31"/>
  <c r="AV7" i="31"/>
  <c r="AS7" i="31"/>
  <c r="AP7" i="31"/>
  <c r="AM7" i="31"/>
  <c r="AJ7" i="31"/>
  <c r="AG7" i="31"/>
  <c r="AD7" i="31"/>
  <c r="AA7" i="31"/>
  <c r="BB6" i="31"/>
  <c r="AY6" i="31"/>
  <c r="AV6" i="31"/>
  <c r="AS6" i="31"/>
  <c r="AP6" i="31"/>
  <c r="AM6" i="31"/>
  <c r="AJ6" i="31"/>
  <c r="AG6" i="31"/>
  <c r="AD6" i="31"/>
  <c r="AA6" i="31"/>
  <c r="AB5" i="31"/>
  <c r="AE5" i="31" s="1"/>
  <c r="AG5" i="31" s="1"/>
  <c r="Z5" i="31"/>
  <c r="D83" i="31" s="1"/>
  <c r="D29" i="31"/>
  <c r="D28" i="31"/>
  <c r="D27" i="31"/>
  <c r="D26" i="31"/>
  <c r="D25" i="31"/>
  <c r="D22" i="31"/>
  <c r="D21" i="31"/>
  <c r="D20" i="31"/>
  <c r="D13" i="31"/>
  <c r="D39" i="31" s="1"/>
  <c r="D12" i="31"/>
  <c r="D11" i="31"/>
  <c r="D37" i="31" s="1"/>
  <c r="D10" i="31"/>
  <c r="D36" i="31" s="1"/>
  <c r="D9" i="31"/>
  <c r="D7" i="31"/>
  <c r="D6" i="31"/>
  <c r="B55" i="31"/>
  <c r="B54" i="31"/>
  <c r="B53" i="31"/>
  <c r="B52" i="31"/>
  <c r="B51" i="31"/>
  <c r="B48" i="31"/>
  <c r="B47" i="31"/>
  <c r="B46" i="31"/>
  <c r="B39" i="31"/>
  <c r="B38" i="31"/>
  <c r="B37" i="31"/>
  <c r="B36" i="31"/>
  <c r="B35" i="31"/>
  <c r="B33" i="31"/>
  <c r="B32" i="31"/>
  <c r="BB56" i="30"/>
  <c r="AY56" i="30"/>
  <c r="AV56" i="30"/>
  <c r="AS56" i="30"/>
  <c r="AP56" i="30"/>
  <c r="AM56" i="30"/>
  <c r="AJ56" i="30"/>
  <c r="AG56" i="30"/>
  <c r="AD56" i="30"/>
  <c r="AA56" i="30"/>
  <c r="BB55" i="30"/>
  <c r="AY55" i="30"/>
  <c r="AV55" i="30"/>
  <c r="AS55" i="30"/>
  <c r="AP55" i="30"/>
  <c r="AM55" i="30"/>
  <c r="AJ55" i="30"/>
  <c r="AG55" i="30"/>
  <c r="AD55" i="30"/>
  <c r="AA55" i="30"/>
  <c r="BB54" i="30"/>
  <c r="AY54" i="30"/>
  <c r="AV54" i="30"/>
  <c r="AS54" i="30"/>
  <c r="AP54" i="30"/>
  <c r="AM54" i="30"/>
  <c r="AJ54" i="30"/>
  <c r="AG54" i="30"/>
  <c r="AD54" i="30"/>
  <c r="AA54" i="30"/>
  <c r="BB53" i="30"/>
  <c r="AY53" i="30"/>
  <c r="AV53" i="30"/>
  <c r="AS53" i="30"/>
  <c r="AP53" i="30"/>
  <c r="AM53" i="30"/>
  <c r="AJ53" i="30"/>
  <c r="AG53" i="30"/>
  <c r="AD53" i="30"/>
  <c r="AA53" i="30"/>
  <c r="BB52" i="30"/>
  <c r="AY52" i="30"/>
  <c r="AV52" i="30"/>
  <c r="AS52" i="30"/>
  <c r="AP52" i="30"/>
  <c r="AM52" i="30"/>
  <c r="AJ52" i="30"/>
  <c r="AG52" i="30"/>
  <c r="AD52" i="30"/>
  <c r="AA52" i="30"/>
  <c r="BB51" i="30"/>
  <c r="AY51" i="30"/>
  <c r="AV51" i="30"/>
  <c r="AS51" i="30"/>
  <c r="AP51" i="30"/>
  <c r="AM51" i="30"/>
  <c r="AJ51" i="30"/>
  <c r="AG51" i="30"/>
  <c r="AD51" i="30"/>
  <c r="AA51" i="30"/>
  <c r="BB50" i="30"/>
  <c r="AY50" i="30"/>
  <c r="AV50" i="30"/>
  <c r="AS50" i="30"/>
  <c r="AP50" i="30"/>
  <c r="AM50" i="30"/>
  <c r="AJ50" i="30"/>
  <c r="AG50" i="30"/>
  <c r="AD50" i="30"/>
  <c r="AA50" i="30"/>
  <c r="BB49" i="30"/>
  <c r="AY49" i="30"/>
  <c r="AV49" i="30"/>
  <c r="AS49" i="30"/>
  <c r="AP49" i="30"/>
  <c r="AM49" i="30"/>
  <c r="AJ49" i="30"/>
  <c r="AG49" i="30"/>
  <c r="AD49" i="30"/>
  <c r="AA49" i="30"/>
  <c r="BB48" i="30"/>
  <c r="AY48" i="30"/>
  <c r="AV48" i="30"/>
  <c r="AS48" i="30"/>
  <c r="AP48" i="30"/>
  <c r="AM48" i="30"/>
  <c r="AJ48" i="30"/>
  <c r="AG48" i="30"/>
  <c r="AD48" i="30"/>
  <c r="AA48" i="30"/>
  <c r="BB47" i="30"/>
  <c r="AY47" i="30"/>
  <c r="AV47" i="30"/>
  <c r="AS47" i="30"/>
  <c r="AP47" i="30"/>
  <c r="AM47" i="30"/>
  <c r="AJ47" i="30"/>
  <c r="AG47" i="30"/>
  <c r="AD47" i="30"/>
  <c r="AA47" i="30"/>
  <c r="BB46" i="30"/>
  <c r="AY46" i="30"/>
  <c r="AV46" i="30"/>
  <c r="AS46" i="30"/>
  <c r="AP46" i="30"/>
  <c r="AM46" i="30"/>
  <c r="AJ46" i="30"/>
  <c r="AG46" i="30"/>
  <c r="AD46" i="30"/>
  <c r="AA46" i="30"/>
  <c r="BB45" i="30"/>
  <c r="AY45" i="30"/>
  <c r="AV45" i="30"/>
  <c r="AS45" i="30"/>
  <c r="AP45" i="30"/>
  <c r="AM45" i="30"/>
  <c r="AJ45" i="30"/>
  <c r="AG45" i="30"/>
  <c r="AD45" i="30"/>
  <c r="AA45" i="30"/>
  <c r="BB44" i="30"/>
  <c r="AY44" i="30"/>
  <c r="AV44" i="30"/>
  <c r="AS44" i="30"/>
  <c r="AP44" i="30"/>
  <c r="AM44" i="30"/>
  <c r="AJ44" i="30"/>
  <c r="AG44" i="30"/>
  <c r="AD44" i="30"/>
  <c r="AA44" i="30"/>
  <c r="BB43" i="30"/>
  <c r="AY43" i="30"/>
  <c r="AV43" i="30"/>
  <c r="AS43" i="30"/>
  <c r="AP43" i="30"/>
  <c r="AM43" i="30"/>
  <c r="AJ43" i="30"/>
  <c r="AG43" i="30"/>
  <c r="AD43" i="30"/>
  <c r="AA43" i="30"/>
  <c r="BB42" i="30"/>
  <c r="AY42" i="30"/>
  <c r="AV42" i="30"/>
  <c r="AS42" i="30"/>
  <c r="AP42" i="30"/>
  <c r="AM42" i="30"/>
  <c r="AJ42" i="30"/>
  <c r="AG42" i="30"/>
  <c r="AD42" i="30"/>
  <c r="AA42" i="30"/>
  <c r="BB41" i="30"/>
  <c r="AY41" i="30"/>
  <c r="AV41" i="30"/>
  <c r="AS41" i="30"/>
  <c r="AP41" i="30"/>
  <c r="AM41" i="30"/>
  <c r="AJ41" i="30"/>
  <c r="AG41" i="30"/>
  <c r="AD41" i="30"/>
  <c r="AA41" i="30"/>
  <c r="BB40" i="30"/>
  <c r="AY40" i="30"/>
  <c r="AV40" i="30"/>
  <c r="AS40" i="30"/>
  <c r="AP40" i="30"/>
  <c r="AM40" i="30"/>
  <c r="AJ40" i="30"/>
  <c r="AG40" i="30"/>
  <c r="AD40" i="30"/>
  <c r="AA40" i="30"/>
  <c r="BB39" i="30"/>
  <c r="AY39" i="30"/>
  <c r="AV39" i="30"/>
  <c r="AS39" i="30"/>
  <c r="AP39" i="30"/>
  <c r="AM39" i="30"/>
  <c r="AJ39" i="30"/>
  <c r="AG39" i="30"/>
  <c r="AD39" i="30"/>
  <c r="AA39" i="30"/>
  <c r="BB38" i="30"/>
  <c r="AY38" i="30"/>
  <c r="AV38" i="30"/>
  <c r="AS38" i="30"/>
  <c r="AP38" i="30"/>
  <c r="AM38" i="30"/>
  <c r="AJ38" i="30"/>
  <c r="AG38" i="30"/>
  <c r="AD38" i="30"/>
  <c r="AA38" i="30"/>
  <c r="BB37" i="30"/>
  <c r="AY37" i="30"/>
  <c r="AV37" i="30"/>
  <c r="AS37" i="30"/>
  <c r="AP37" i="30"/>
  <c r="AM37" i="30"/>
  <c r="AJ37" i="30"/>
  <c r="AG37" i="30"/>
  <c r="AD37" i="30"/>
  <c r="AA37" i="30"/>
  <c r="BB36" i="30"/>
  <c r="AY36" i="30"/>
  <c r="AV36" i="30"/>
  <c r="AS36" i="30"/>
  <c r="AP36" i="30"/>
  <c r="AM36" i="30"/>
  <c r="AJ36" i="30"/>
  <c r="AG36" i="30"/>
  <c r="AD36" i="30"/>
  <c r="AA36" i="30"/>
  <c r="BB35" i="30"/>
  <c r="AY35" i="30"/>
  <c r="AV35" i="30"/>
  <c r="AS35" i="30"/>
  <c r="AP35" i="30"/>
  <c r="AM35" i="30"/>
  <c r="AJ35" i="30"/>
  <c r="AG35" i="30"/>
  <c r="AD35" i="30"/>
  <c r="AA35" i="30"/>
  <c r="BB34" i="30"/>
  <c r="AY34" i="30"/>
  <c r="AV34" i="30"/>
  <c r="AS34" i="30"/>
  <c r="AP34" i="30"/>
  <c r="AM34" i="30"/>
  <c r="AJ34" i="30"/>
  <c r="AG34" i="30"/>
  <c r="AD34" i="30"/>
  <c r="AA34" i="30"/>
  <c r="BB33" i="30"/>
  <c r="AY33" i="30"/>
  <c r="AV33" i="30"/>
  <c r="AS33" i="30"/>
  <c r="AP33" i="30"/>
  <c r="AM33" i="30"/>
  <c r="AJ33" i="30"/>
  <c r="AG33" i="30"/>
  <c r="AD33" i="30"/>
  <c r="AA33" i="30"/>
  <c r="BB32" i="30"/>
  <c r="AY32" i="30"/>
  <c r="AV32" i="30"/>
  <c r="AS32" i="30"/>
  <c r="AP32" i="30"/>
  <c r="AM32" i="30"/>
  <c r="AJ32" i="30"/>
  <c r="AG32" i="30"/>
  <c r="AD32" i="30"/>
  <c r="AA32" i="30"/>
  <c r="BB31" i="30"/>
  <c r="AY31" i="30"/>
  <c r="AV31" i="30"/>
  <c r="AS31" i="30"/>
  <c r="AP31" i="30"/>
  <c r="AM31" i="30"/>
  <c r="AJ31" i="30"/>
  <c r="AG31" i="30"/>
  <c r="AD31" i="30"/>
  <c r="AA31" i="30"/>
  <c r="BB30" i="30"/>
  <c r="AY30" i="30"/>
  <c r="AV30" i="30"/>
  <c r="AS30" i="30"/>
  <c r="AP30" i="30"/>
  <c r="AM30" i="30"/>
  <c r="AJ30" i="30"/>
  <c r="AG30" i="30"/>
  <c r="AD30" i="30"/>
  <c r="AA30" i="30"/>
  <c r="BB29" i="30"/>
  <c r="AY29" i="30"/>
  <c r="AV29" i="30"/>
  <c r="AS29" i="30"/>
  <c r="AP29" i="30"/>
  <c r="AM29" i="30"/>
  <c r="AJ29" i="30"/>
  <c r="AG29" i="30"/>
  <c r="AD29" i="30"/>
  <c r="AA29" i="30"/>
  <c r="BB28" i="30"/>
  <c r="AY28" i="30"/>
  <c r="AV28" i="30"/>
  <c r="AS28" i="30"/>
  <c r="AP28" i="30"/>
  <c r="AM28" i="30"/>
  <c r="AJ28" i="30"/>
  <c r="AG28" i="30"/>
  <c r="AD28" i="30"/>
  <c r="AA28" i="30"/>
  <c r="BB27" i="30"/>
  <c r="AY27" i="30"/>
  <c r="AV27" i="30"/>
  <c r="AS27" i="30"/>
  <c r="AP27" i="30"/>
  <c r="AM27" i="30"/>
  <c r="AJ27" i="30"/>
  <c r="AG27" i="30"/>
  <c r="AD27" i="30"/>
  <c r="AA27" i="30"/>
  <c r="BB26" i="30"/>
  <c r="AY26" i="30"/>
  <c r="AV26" i="30"/>
  <c r="AS26" i="30"/>
  <c r="AP26" i="30"/>
  <c r="AM26" i="30"/>
  <c r="AJ26" i="30"/>
  <c r="AG26" i="30"/>
  <c r="AD26" i="30"/>
  <c r="AA26" i="30"/>
  <c r="BB25" i="30"/>
  <c r="AY25" i="30"/>
  <c r="AV25" i="30"/>
  <c r="AS25" i="30"/>
  <c r="AP25" i="30"/>
  <c r="AM25" i="30"/>
  <c r="AJ25" i="30"/>
  <c r="AG25" i="30"/>
  <c r="AD25" i="30"/>
  <c r="AA25" i="30"/>
  <c r="BB24" i="30"/>
  <c r="AY24" i="30"/>
  <c r="AV24" i="30"/>
  <c r="AS24" i="30"/>
  <c r="AP24" i="30"/>
  <c r="AM24" i="30"/>
  <c r="AJ24" i="30"/>
  <c r="AG24" i="30"/>
  <c r="AD24" i="30"/>
  <c r="AA24" i="30"/>
  <c r="BB23" i="30"/>
  <c r="AY23" i="30"/>
  <c r="AV23" i="30"/>
  <c r="AS23" i="30"/>
  <c r="AP23" i="30"/>
  <c r="AM23" i="30"/>
  <c r="AJ23" i="30"/>
  <c r="AG23" i="30"/>
  <c r="AD23" i="30"/>
  <c r="AA23" i="30"/>
  <c r="BB22" i="30"/>
  <c r="AY22" i="30"/>
  <c r="AV22" i="30"/>
  <c r="AS22" i="30"/>
  <c r="AP22" i="30"/>
  <c r="AM22" i="30"/>
  <c r="AJ22" i="30"/>
  <c r="AG22" i="30"/>
  <c r="AD22" i="30"/>
  <c r="AA22" i="30"/>
  <c r="BB21" i="30"/>
  <c r="AY21" i="30"/>
  <c r="AV21" i="30"/>
  <c r="AS21" i="30"/>
  <c r="AP21" i="30"/>
  <c r="AM21" i="30"/>
  <c r="AJ21" i="30"/>
  <c r="AG21" i="30"/>
  <c r="AD21" i="30"/>
  <c r="AA21" i="30"/>
  <c r="BB20" i="30"/>
  <c r="AY20" i="30"/>
  <c r="AV20" i="30"/>
  <c r="AS20" i="30"/>
  <c r="AP20" i="30"/>
  <c r="AM20" i="30"/>
  <c r="AJ20" i="30"/>
  <c r="AG20" i="30"/>
  <c r="AD20" i="30"/>
  <c r="AA20" i="30"/>
  <c r="BB19" i="30"/>
  <c r="AY19" i="30"/>
  <c r="AV19" i="30"/>
  <c r="AS19" i="30"/>
  <c r="AP19" i="30"/>
  <c r="AM19" i="30"/>
  <c r="AJ19" i="30"/>
  <c r="AG19" i="30"/>
  <c r="AD19" i="30"/>
  <c r="AA19" i="30"/>
  <c r="BB18" i="30"/>
  <c r="AY18" i="30"/>
  <c r="AV18" i="30"/>
  <c r="AS18" i="30"/>
  <c r="AP18" i="30"/>
  <c r="AM18" i="30"/>
  <c r="AJ18" i="30"/>
  <c r="AG18" i="30"/>
  <c r="AD18" i="30"/>
  <c r="AA18" i="30"/>
  <c r="BB17" i="30"/>
  <c r="AY17" i="30"/>
  <c r="AV17" i="30"/>
  <c r="AS17" i="30"/>
  <c r="AP17" i="30"/>
  <c r="AM17" i="30"/>
  <c r="AJ17" i="30"/>
  <c r="AG17" i="30"/>
  <c r="AD17" i="30"/>
  <c r="AA17" i="30"/>
  <c r="BB16" i="30"/>
  <c r="AY16" i="30"/>
  <c r="AV16" i="30"/>
  <c r="AS16" i="30"/>
  <c r="AP16" i="30"/>
  <c r="AM16" i="30"/>
  <c r="AJ16" i="30"/>
  <c r="AG16" i="30"/>
  <c r="AD16" i="30"/>
  <c r="AA16" i="30"/>
  <c r="BB15" i="30"/>
  <c r="AY15" i="30"/>
  <c r="AV15" i="30"/>
  <c r="AS15" i="30"/>
  <c r="AP15" i="30"/>
  <c r="AM15" i="30"/>
  <c r="AJ15" i="30"/>
  <c r="AG15" i="30"/>
  <c r="AD15" i="30"/>
  <c r="AA15" i="30"/>
  <c r="BB14" i="30"/>
  <c r="AY14" i="30"/>
  <c r="AV14" i="30"/>
  <c r="AS14" i="30"/>
  <c r="AP14" i="30"/>
  <c r="AM14" i="30"/>
  <c r="AJ14" i="30"/>
  <c r="AG14" i="30"/>
  <c r="AD14" i="30"/>
  <c r="AA14" i="30"/>
  <c r="BB13" i="30"/>
  <c r="AY13" i="30"/>
  <c r="AV13" i="30"/>
  <c r="AS13" i="30"/>
  <c r="AP13" i="30"/>
  <c r="AM13" i="30"/>
  <c r="AJ13" i="30"/>
  <c r="AG13" i="30"/>
  <c r="AD13" i="30"/>
  <c r="AA13" i="30"/>
  <c r="BB12" i="30"/>
  <c r="AY12" i="30"/>
  <c r="AV12" i="30"/>
  <c r="AS12" i="30"/>
  <c r="AP12" i="30"/>
  <c r="AM12" i="30"/>
  <c r="AJ12" i="30"/>
  <c r="AG12" i="30"/>
  <c r="AD12" i="30"/>
  <c r="AA12" i="30"/>
  <c r="BB11" i="30"/>
  <c r="AY11" i="30"/>
  <c r="AV11" i="30"/>
  <c r="AS11" i="30"/>
  <c r="AP11" i="30"/>
  <c r="AM11" i="30"/>
  <c r="AJ11" i="30"/>
  <c r="AG11" i="30"/>
  <c r="AD11" i="30"/>
  <c r="AA11" i="30"/>
  <c r="BB10" i="30"/>
  <c r="AY10" i="30"/>
  <c r="AV10" i="30"/>
  <c r="AS10" i="30"/>
  <c r="AP10" i="30"/>
  <c r="AM10" i="30"/>
  <c r="AJ10" i="30"/>
  <c r="AG10" i="30"/>
  <c r="AD10" i="30"/>
  <c r="AA10" i="30"/>
  <c r="BB9" i="30"/>
  <c r="AY9" i="30"/>
  <c r="AV9" i="30"/>
  <c r="AS9" i="30"/>
  <c r="AP9" i="30"/>
  <c r="AM9" i="30"/>
  <c r="AJ9" i="30"/>
  <c r="AG9" i="30"/>
  <c r="AD9" i="30"/>
  <c r="AA9" i="30"/>
  <c r="BB8" i="30"/>
  <c r="AY8" i="30"/>
  <c r="AV8" i="30"/>
  <c r="AS8" i="30"/>
  <c r="AP8" i="30"/>
  <c r="AM8" i="30"/>
  <c r="AJ8" i="30"/>
  <c r="AG8" i="30"/>
  <c r="AD8" i="30"/>
  <c r="AA8" i="30"/>
  <c r="BB7" i="30"/>
  <c r="AY7" i="30"/>
  <c r="AV7" i="30"/>
  <c r="AS7" i="30"/>
  <c r="AP7" i="30"/>
  <c r="AM7" i="30"/>
  <c r="AJ7" i="30"/>
  <c r="AG7" i="30"/>
  <c r="AD7" i="30"/>
  <c r="AA7" i="30"/>
  <c r="BB6" i="30"/>
  <c r="AY6" i="30"/>
  <c r="AV6" i="30"/>
  <c r="AS6" i="30"/>
  <c r="AP6" i="30"/>
  <c r="AM6" i="30"/>
  <c r="AJ6" i="30"/>
  <c r="AG6" i="30"/>
  <c r="AD6" i="30"/>
  <c r="AA6" i="30"/>
  <c r="AB5" i="30"/>
  <c r="AE5" i="30" s="1"/>
  <c r="AG5" i="30" s="1"/>
  <c r="Z5" i="30"/>
  <c r="B55" i="30"/>
  <c r="B54" i="30"/>
  <c r="B53" i="30"/>
  <c r="B52" i="30"/>
  <c r="B51" i="30"/>
  <c r="D13" i="30"/>
  <c r="D39" i="30" s="1"/>
  <c r="D12" i="30"/>
  <c r="B48" i="30"/>
  <c r="D11" i="30"/>
  <c r="B47" i="30"/>
  <c r="D10" i="30"/>
  <c r="B46" i="30"/>
  <c r="D29" i="30"/>
  <c r="D28" i="30"/>
  <c r="D27" i="30"/>
  <c r="D26" i="30"/>
  <c r="D25" i="30"/>
  <c r="D9" i="30"/>
  <c r="D22" i="30"/>
  <c r="B39" i="30"/>
  <c r="D21" i="30"/>
  <c r="B38" i="30"/>
  <c r="D20" i="30"/>
  <c r="B37" i="30"/>
  <c r="B36" i="30"/>
  <c r="B35" i="30"/>
  <c r="D7" i="30"/>
  <c r="B33" i="30"/>
  <c r="D6" i="30"/>
  <c r="B32" i="30"/>
  <c r="BB56" i="29"/>
  <c r="AY56" i="29"/>
  <c r="AV56" i="29"/>
  <c r="AS56" i="29"/>
  <c r="AP56" i="29"/>
  <c r="AM56" i="29"/>
  <c r="AJ56" i="29"/>
  <c r="AG56" i="29"/>
  <c r="AD56" i="29"/>
  <c r="AA56" i="29"/>
  <c r="BB55" i="29"/>
  <c r="AY55" i="29"/>
  <c r="AV55" i="29"/>
  <c r="AS55" i="29"/>
  <c r="AP55" i="29"/>
  <c r="AM55" i="29"/>
  <c r="AJ55" i="29"/>
  <c r="AG55" i="29"/>
  <c r="AD55" i="29"/>
  <c r="AA55" i="29"/>
  <c r="BB54" i="29"/>
  <c r="AY54" i="29"/>
  <c r="AV54" i="29"/>
  <c r="AS54" i="29"/>
  <c r="AP54" i="29"/>
  <c r="AM54" i="29"/>
  <c r="AJ54" i="29"/>
  <c r="AG54" i="29"/>
  <c r="AD54" i="29"/>
  <c r="AA54" i="29"/>
  <c r="BB53" i="29"/>
  <c r="AY53" i="29"/>
  <c r="AV53" i="29"/>
  <c r="AS53" i="29"/>
  <c r="AP53" i="29"/>
  <c r="AM53" i="29"/>
  <c r="AJ53" i="29"/>
  <c r="AG53" i="29"/>
  <c r="AD53" i="29"/>
  <c r="AA53" i="29"/>
  <c r="BB52" i="29"/>
  <c r="AY52" i="29"/>
  <c r="AV52" i="29"/>
  <c r="AS52" i="29"/>
  <c r="AP52" i="29"/>
  <c r="AM52" i="29"/>
  <c r="AJ52" i="29"/>
  <c r="AG52" i="29"/>
  <c r="AD52" i="29"/>
  <c r="AA52" i="29"/>
  <c r="BB51" i="29"/>
  <c r="AY51" i="29"/>
  <c r="AV51" i="29"/>
  <c r="AS51" i="29"/>
  <c r="AP51" i="29"/>
  <c r="AM51" i="29"/>
  <c r="AJ51" i="29"/>
  <c r="AG51" i="29"/>
  <c r="AD51" i="29"/>
  <c r="AA51" i="29"/>
  <c r="BB50" i="29"/>
  <c r="AY50" i="29"/>
  <c r="AV50" i="29"/>
  <c r="AS50" i="29"/>
  <c r="AP50" i="29"/>
  <c r="AM50" i="29"/>
  <c r="AJ50" i="29"/>
  <c r="AG50" i="29"/>
  <c r="AD50" i="29"/>
  <c r="AA50" i="29"/>
  <c r="BB49" i="29"/>
  <c r="AY49" i="29"/>
  <c r="AV49" i="29"/>
  <c r="AS49" i="29"/>
  <c r="AP49" i="29"/>
  <c r="AM49" i="29"/>
  <c r="AJ49" i="29"/>
  <c r="AG49" i="29"/>
  <c r="AD49" i="29"/>
  <c r="AA49" i="29"/>
  <c r="BB48" i="29"/>
  <c r="AY48" i="29"/>
  <c r="AV48" i="29"/>
  <c r="AS48" i="29"/>
  <c r="AP48" i="29"/>
  <c r="AM48" i="29"/>
  <c r="AJ48" i="29"/>
  <c r="AG48" i="29"/>
  <c r="AD48" i="29"/>
  <c r="AA48" i="29"/>
  <c r="BB47" i="29"/>
  <c r="AY47" i="29"/>
  <c r="AV47" i="29"/>
  <c r="AS47" i="29"/>
  <c r="AP47" i="29"/>
  <c r="AM47" i="29"/>
  <c r="AJ47" i="29"/>
  <c r="AG47" i="29"/>
  <c r="AD47" i="29"/>
  <c r="AA47" i="29"/>
  <c r="BB46" i="29"/>
  <c r="AY46" i="29"/>
  <c r="AV46" i="29"/>
  <c r="AS46" i="29"/>
  <c r="AP46" i="29"/>
  <c r="AM46" i="29"/>
  <c r="AJ46" i="29"/>
  <c r="AG46" i="29"/>
  <c r="AD46" i="29"/>
  <c r="AA46" i="29"/>
  <c r="BB45" i="29"/>
  <c r="AY45" i="29"/>
  <c r="AV45" i="29"/>
  <c r="AS45" i="29"/>
  <c r="AP45" i="29"/>
  <c r="AM45" i="29"/>
  <c r="AJ45" i="29"/>
  <c r="AG45" i="29"/>
  <c r="AD45" i="29"/>
  <c r="AA45" i="29"/>
  <c r="BB44" i="29"/>
  <c r="AY44" i="29"/>
  <c r="AV44" i="29"/>
  <c r="AS44" i="29"/>
  <c r="AP44" i="29"/>
  <c r="AM44" i="29"/>
  <c r="AJ44" i="29"/>
  <c r="AG44" i="29"/>
  <c r="AD44" i="29"/>
  <c r="AA44" i="29"/>
  <c r="BB43" i="29"/>
  <c r="AY43" i="29"/>
  <c r="AV43" i="29"/>
  <c r="AS43" i="29"/>
  <c r="AP43" i="29"/>
  <c r="AM43" i="29"/>
  <c r="AJ43" i="29"/>
  <c r="AG43" i="29"/>
  <c r="AD43" i="29"/>
  <c r="AA43" i="29"/>
  <c r="BB42" i="29"/>
  <c r="AY42" i="29"/>
  <c r="AV42" i="29"/>
  <c r="AS42" i="29"/>
  <c r="AP42" i="29"/>
  <c r="AM42" i="29"/>
  <c r="AJ42" i="29"/>
  <c r="AG42" i="29"/>
  <c r="AD42" i="29"/>
  <c r="AA42" i="29"/>
  <c r="BB41" i="29"/>
  <c r="AY41" i="29"/>
  <c r="AV41" i="29"/>
  <c r="AS41" i="29"/>
  <c r="AP41" i="29"/>
  <c r="AM41" i="29"/>
  <c r="AJ41" i="29"/>
  <c r="AG41" i="29"/>
  <c r="AD41" i="29"/>
  <c r="AA41" i="29"/>
  <c r="BB40" i="29"/>
  <c r="AY40" i="29"/>
  <c r="AV40" i="29"/>
  <c r="AS40" i="29"/>
  <c r="AP40" i="29"/>
  <c r="AM40" i="29"/>
  <c r="AJ40" i="29"/>
  <c r="AG40" i="29"/>
  <c r="AD40" i="29"/>
  <c r="AA40" i="29"/>
  <c r="BB39" i="29"/>
  <c r="AY39" i="29"/>
  <c r="AV39" i="29"/>
  <c r="AS39" i="29"/>
  <c r="AP39" i="29"/>
  <c r="AM39" i="29"/>
  <c r="AJ39" i="29"/>
  <c r="AG39" i="29"/>
  <c r="AD39" i="29"/>
  <c r="AA39" i="29"/>
  <c r="BB38" i="29"/>
  <c r="AY38" i="29"/>
  <c r="AV38" i="29"/>
  <c r="AS38" i="29"/>
  <c r="AP38" i="29"/>
  <c r="AM38" i="29"/>
  <c r="AJ38" i="29"/>
  <c r="AG38" i="29"/>
  <c r="AD38" i="29"/>
  <c r="AA38" i="29"/>
  <c r="BB37" i="29"/>
  <c r="AY37" i="29"/>
  <c r="AV37" i="29"/>
  <c r="AS37" i="29"/>
  <c r="AP37" i="29"/>
  <c r="AM37" i="29"/>
  <c r="AJ37" i="29"/>
  <c r="AG37" i="29"/>
  <c r="AD37" i="29"/>
  <c r="AA37" i="29"/>
  <c r="BB36" i="29"/>
  <c r="AY36" i="29"/>
  <c r="AV36" i="29"/>
  <c r="AS36" i="29"/>
  <c r="AP36" i="29"/>
  <c r="AM36" i="29"/>
  <c r="AJ36" i="29"/>
  <c r="AG36" i="29"/>
  <c r="AD36" i="29"/>
  <c r="AA36" i="29"/>
  <c r="BB35" i="29"/>
  <c r="AY35" i="29"/>
  <c r="AV35" i="29"/>
  <c r="AS35" i="29"/>
  <c r="AP35" i="29"/>
  <c r="AM35" i="29"/>
  <c r="AJ35" i="29"/>
  <c r="AG35" i="29"/>
  <c r="AD35" i="29"/>
  <c r="AA35" i="29"/>
  <c r="BB34" i="29"/>
  <c r="AY34" i="29"/>
  <c r="AV34" i="29"/>
  <c r="AS34" i="29"/>
  <c r="AP34" i="29"/>
  <c r="AM34" i="29"/>
  <c r="AJ34" i="29"/>
  <c r="AG34" i="29"/>
  <c r="AD34" i="29"/>
  <c r="AA34" i="29"/>
  <c r="BB33" i="29"/>
  <c r="AY33" i="29"/>
  <c r="AV33" i="29"/>
  <c r="AS33" i="29"/>
  <c r="AP33" i="29"/>
  <c r="AM33" i="29"/>
  <c r="AJ33" i="29"/>
  <c r="AG33" i="29"/>
  <c r="AD33" i="29"/>
  <c r="AA33" i="29"/>
  <c r="BB32" i="29"/>
  <c r="AY32" i="29"/>
  <c r="AV32" i="29"/>
  <c r="AS32" i="29"/>
  <c r="AP32" i="29"/>
  <c r="AM32" i="29"/>
  <c r="AJ32" i="29"/>
  <c r="AG32" i="29"/>
  <c r="AD32" i="29"/>
  <c r="AA32" i="29"/>
  <c r="BB31" i="29"/>
  <c r="AY31" i="29"/>
  <c r="AV31" i="29"/>
  <c r="AS31" i="29"/>
  <c r="AP31" i="29"/>
  <c r="AM31" i="29"/>
  <c r="AJ31" i="29"/>
  <c r="AG31" i="29"/>
  <c r="AD31" i="29"/>
  <c r="AA31" i="29"/>
  <c r="BB30" i="29"/>
  <c r="AY30" i="29"/>
  <c r="AV30" i="29"/>
  <c r="AS30" i="29"/>
  <c r="AP30" i="29"/>
  <c r="AM30" i="29"/>
  <c r="AJ30" i="29"/>
  <c r="AG30" i="29"/>
  <c r="AD30" i="29"/>
  <c r="AA30" i="29"/>
  <c r="BB29" i="29"/>
  <c r="AY29" i="29"/>
  <c r="AV29" i="29"/>
  <c r="AS29" i="29"/>
  <c r="AP29" i="29"/>
  <c r="AM29" i="29"/>
  <c r="AJ29" i="29"/>
  <c r="AG29" i="29"/>
  <c r="AD29" i="29"/>
  <c r="AA29" i="29"/>
  <c r="BB28" i="29"/>
  <c r="AY28" i="29"/>
  <c r="AV28" i="29"/>
  <c r="AS28" i="29"/>
  <c r="AP28" i="29"/>
  <c r="AM28" i="29"/>
  <c r="AJ28" i="29"/>
  <c r="AG28" i="29"/>
  <c r="AD28" i="29"/>
  <c r="AA28" i="29"/>
  <c r="BB27" i="29"/>
  <c r="AY27" i="29"/>
  <c r="AV27" i="29"/>
  <c r="AS27" i="29"/>
  <c r="AP27" i="29"/>
  <c r="AM27" i="29"/>
  <c r="AJ27" i="29"/>
  <c r="AG27" i="29"/>
  <c r="AD27" i="29"/>
  <c r="AA27" i="29"/>
  <c r="BB26" i="29"/>
  <c r="AY26" i="29"/>
  <c r="AV26" i="29"/>
  <c r="AS26" i="29"/>
  <c r="AP26" i="29"/>
  <c r="AM26" i="29"/>
  <c r="AJ26" i="29"/>
  <c r="AG26" i="29"/>
  <c r="AD26" i="29"/>
  <c r="AA26" i="29"/>
  <c r="BB25" i="29"/>
  <c r="AY25" i="29"/>
  <c r="AV25" i="29"/>
  <c r="AS25" i="29"/>
  <c r="AP25" i="29"/>
  <c r="AM25" i="29"/>
  <c r="AJ25" i="29"/>
  <c r="AG25" i="29"/>
  <c r="AD25" i="29"/>
  <c r="AA25" i="29"/>
  <c r="BB24" i="29"/>
  <c r="AY24" i="29"/>
  <c r="AV24" i="29"/>
  <c r="AS24" i="29"/>
  <c r="AP24" i="29"/>
  <c r="AM24" i="29"/>
  <c r="AJ24" i="29"/>
  <c r="AG24" i="29"/>
  <c r="AD24" i="29"/>
  <c r="AA24" i="29"/>
  <c r="BB23" i="29"/>
  <c r="AY23" i="29"/>
  <c r="AV23" i="29"/>
  <c r="AS23" i="29"/>
  <c r="AP23" i="29"/>
  <c r="AM23" i="29"/>
  <c r="AJ23" i="29"/>
  <c r="AG23" i="29"/>
  <c r="AD23" i="29"/>
  <c r="AA23" i="29"/>
  <c r="BB22" i="29"/>
  <c r="AY22" i="29"/>
  <c r="AV22" i="29"/>
  <c r="AS22" i="29"/>
  <c r="AP22" i="29"/>
  <c r="AM22" i="29"/>
  <c r="AJ22" i="29"/>
  <c r="AG22" i="29"/>
  <c r="AD22" i="29"/>
  <c r="AA22" i="29"/>
  <c r="BB21" i="29"/>
  <c r="AY21" i="29"/>
  <c r="AV21" i="29"/>
  <c r="AS21" i="29"/>
  <c r="AP21" i="29"/>
  <c r="AM21" i="29"/>
  <c r="AJ21" i="29"/>
  <c r="AG21" i="29"/>
  <c r="AD21" i="29"/>
  <c r="AA21" i="29"/>
  <c r="BB20" i="29"/>
  <c r="AY20" i="29"/>
  <c r="AV20" i="29"/>
  <c r="AS20" i="29"/>
  <c r="AP20" i="29"/>
  <c r="AM20" i="29"/>
  <c r="AJ20" i="29"/>
  <c r="AG20" i="29"/>
  <c r="AD20" i="29"/>
  <c r="AA20" i="29"/>
  <c r="BB19" i="29"/>
  <c r="AY19" i="29"/>
  <c r="AV19" i="29"/>
  <c r="AS19" i="29"/>
  <c r="AP19" i="29"/>
  <c r="AM19" i="29"/>
  <c r="AJ19" i="29"/>
  <c r="AG19" i="29"/>
  <c r="AD19" i="29"/>
  <c r="AA19" i="29"/>
  <c r="BB18" i="29"/>
  <c r="AY18" i="29"/>
  <c r="AV18" i="29"/>
  <c r="AS18" i="29"/>
  <c r="AP18" i="29"/>
  <c r="AM18" i="29"/>
  <c r="AJ18" i="29"/>
  <c r="AG18" i="29"/>
  <c r="AD18" i="29"/>
  <c r="AA18" i="29"/>
  <c r="BB17" i="29"/>
  <c r="AY17" i="29"/>
  <c r="AV17" i="29"/>
  <c r="AS17" i="29"/>
  <c r="AP17" i="29"/>
  <c r="AM17" i="29"/>
  <c r="AJ17" i="29"/>
  <c r="AG17" i="29"/>
  <c r="AD17" i="29"/>
  <c r="AA17" i="29"/>
  <c r="BB16" i="29"/>
  <c r="AY16" i="29"/>
  <c r="AV16" i="29"/>
  <c r="AS16" i="29"/>
  <c r="AP16" i="29"/>
  <c r="AM16" i="29"/>
  <c r="AJ16" i="29"/>
  <c r="AG16" i="29"/>
  <c r="AD16" i="29"/>
  <c r="AA16" i="29"/>
  <c r="BB15" i="29"/>
  <c r="AY15" i="29"/>
  <c r="AV15" i="29"/>
  <c r="AS15" i="29"/>
  <c r="AP15" i="29"/>
  <c r="AM15" i="29"/>
  <c r="AJ15" i="29"/>
  <c r="AG15" i="29"/>
  <c r="AD15" i="29"/>
  <c r="AA15" i="29"/>
  <c r="BB14" i="29"/>
  <c r="AY14" i="29"/>
  <c r="AV14" i="29"/>
  <c r="AS14" i="29"/>
  <c r="AP14" i="29"/>
  <c r="AM14" i="29"/>
  <c r="AJ14" i="29"/>
  <c r="AG14" i="29"/>
  <c r="AD14" i="29"/>
  <c r="AA14" i="29"/>
  <c r="BB13" i="29"/>
  <c r="AY13" i="29"/>
  <c r="AV13" i="29"/>
  <c r="AS13" i="29"/>
  <c r="AP13" i="29"/>
  <c r="AM13" i="29"/>
  <c r="AJ13" i="29"/>
  <c r="AG13" i="29"/>
  <c r="AD13" i="29"/>
  <c r="AA13" i="29"/>
  <c r="BB12" i="29"/>
  <c r="AY12" i="29"/>
  <c r="AV12" i="29"/>
  <c r="AS12" i="29"/>
  <c r="AP12" i="29"/>
  <c r="AM12" i="29"/>
  <c r="AJ12" i="29"/>
  <c r="AG12" i="29"/>
  <c r="AD12" i="29"/>
  <c r="AA12" i="29"/>
  <c r="BB11" i="29"/>
  <c r="AY11" i="29"/>
  <c r="AV11" i="29"/>
  <c r="AS11" i="29"/>
  <c r="AP11" i="29"/>
  <c r="AM11" i="29"/>
  <c r="AJ11" i="29"/>
  <c r="AG11" i="29"/>
  <c r="AD11" i="29"/>
  <c r="AA11" i="29"/>
  <c r="BB10" i="29"/>
  <c r="AY10" i="29"/>
  <c r="AV10" i="29"/>
  <c r="AS10" i="29"/>
  <c r="AP10" i="29"/>
  <c r="AM10" i="29"/>
  <c r="AJ10" i="29"/>
  <c r="AG10" i="29"/>
  <c r="AD10" i="29"/>
  <c r="AA10" i="29"/>
  <c r="BB9" i="29"/>
  <c r="AY9" i="29"/>
  <c r="AV9" i="29"/>
  <c r="AS9" i="29"/>
  <c r="AP9" i="29"/>
  <c r="AM9" i="29"/>
  <c r="AJ9" i="29"/>
  <c r="AG9" i="29"/>
  <c r="AD9" i="29"/>
  <c r="AA9" i="29"/>
  <c r="BB8" i="29"/>
  <c r="AY8" i="29"/>
  <c r="AV8" i="29"/>
  <c r="AS8" i="29"/>
  <c r="AP8" i="29"/>
  <c r="AM8" i="29"/>
  <c r="AJ8" i="29"/>
  <c r="AG8" i="29"/>
  <c r="AD8" i="29"/>
  <c r="AA8" i="29"/>
  <c r="BB7" i="29"/>
  <c r="AY7" i="29"/>
  <c r="AV7" i="29"/>
  <c r="AS7" i="29"/>
  <c r="AP7" i="29"/>
  <c r="AM7" i="29"/>
  <c r="AJ7" i="29"/>
  <c r="AG7" i="29"/>
  <c r="AD7" i="29"/>
  <c r="AA7" i="29"/>
  <c r="BB6" i="29"/>
  <c r="AY6" i="29"/>
  <c r="AV6" i="29"/>
  <c r="AS6" i="29"/>
  <c r="AP6" i="29"/>
  <c r="AM6" i="29"/>
  <c r="AJ6" i="29"/>
  <c r="AG6" i="29"/>
  <c r="AD6" i="29"/>
  <c r="AA6" i="29"/>
  <c r="AB5" i="29"/>
  <c r="AE5" i="29" s="1"/>
  <c r="AG5" i="29" s="1"/>
  <c r="Z5" i="29"/>
  <c r="D29" i="29"/>
  <c r="D28" i="29"/>
  <c r="D27" i="29"/>
  <c r="D26" i="29"/>
  <c r="D25" i="29"/>
  <c r="D22" i="29"/>
  <c r="D21" i="29"/>
  <c r="D20" i="29"/>
  <c r="D13" i="29"/>
  <c r="D12" i="29"/>
  <c r="D11" i="29"/>
  <c r="D10" i="29"/>
  <c r="D9" i="29"/>
  <c r="D7" i="29"/>
  <c r="D6" i="29"/>
  <c r="B55" i="29"/>
  <c r="B54" i="29"/>
  <c r="B53" i="29"/>
  <c r="B52" i="29"/>
  <c r="B51" i="29"/>
  <c r="B48" i="29"/>
  <c r="B47" i="29"/>
  <c r="B46" i="29"/>
  <c r="B39" i="29"/>
  <c r="B38" i="29"/>
  <c r="B37" i="29"/>
  <c r="B36" i="29"/>
  <c r="B35" i="29"/>
  <c r="B33" i="29"/>
  <c r="B32" i="29"/>
  <c r="BB56" i="28"/>
  <c r="AY56" i="28"/>
  <c r="AV56" i="28"/>
  <c r="AS56" i="28"/>
  <c r="AP56" i="28"/>
  <c r="AM56" i="28"/>
  <c r="AJ56" i="28"/>
  <c r="AG56" i="28"/>
  <c r="AD56" i="28"/>
  <c r="AA56" i="28"/>
  <c r="BB55" i="28"/>
  <c r="AY55" i="28"/>
  <c r="AV55" i="28"/>
  <c r="AS55" i="28"/>
  <c r="AP55" i="28"/>
  <c r="AM55" i="28"/>
  <c r="AJ55" i="28"/>
  <c r="AG55" i="28"/>
  <c r="AD55" i="28"/>
  <c r="AA55" i="28"/>
  <c r="BB54" i="28"/>
  <c r="AY54" i="28"/>
  <c r="AV54" i="28"/>
  <c r="AS54" i="28"/>
  <c r="AP54" i="28"/>
  <c r="AM54" i="28"/>
  <c r="AJ54" i="28"/>
  <c r="AG54" i="28"/>
  <c r="AD54" i="28"/>
  <c r="AA54" i="28"/>
  <c r="BB53" i="28"/>
  <c r="AY53" i="28"/>
  <c r="AV53" i="28"/>
  <c r="AS53" i="28"/>
  <c r="AP53" i="28"/>
  <c r="AM53" i="28"/>
  <c r="AJ53" i="28"/>
  <c r="AG53" i="28"/>
  <c r="AD53" i="28"/>
  <c r="AA53" i="28"/>
  <c r="BB52" i="28"/>
  <c r="AY52" i="28"/>
  <c r="AV52" i="28"/>
  <c r="AS52" i="28"/>
  <c r="AP52" i="28"/>
  <c r="AM52" i="28"/>
  <c r="AJ52" i="28"/>
  <c r="AG52" i="28"/>
  <c r="AD52" i="28"/>
  <c r="AA52" i="28"/>
  <c r="BB51" i="28"/>
  <c r="AY51" i="28"/>
  <c r="AV51" i="28"/>
  <c r="AS51" i="28"/>
  <c r="AP51" i="28"/>
  <c r="AM51" i="28"/>
  <c r="AJ51" i="28"/>
  <c r="AG51" i="28"/>
  <c r="AD51" i="28"/>
  <c r="AA51" i="28"/>
  <c r="BB50" i="28"/>
  <c r="AY50" i="28"/>
  <c r="AV50" i="28"/>
  <c r="AS50" i="28"/>
  <c r="AP50" i="28"/>
  <c r="AM50" i="28"/>
  <c r="AJ50" i="28"/>
  <c r="AG50" i="28"/>
  <c r="AD50" i="28"/>
  <c r="AA50" i="28"/>
  <c r="BB49" i="28"/>
  <c r="AY49" i="28"/>
  <c r="AV49" i="28"/>
  <c r="AS49" i="28"/>
  <c r="AP49" i="28"/>
  <c r="AM49" i="28"/>
  <c r="AJ49" i="28"/>
  <c r="AG49" i="28"/>
  <c r="AD49" i="28"/>
  <c r="AA49" i="28"/>
  <c r="BB48" i="28"/>
  <c r="AY48" i="28"/>
  <c r="AV48" i="28"/>
  <c r="AS48" i="28"/>
  <c r="AP48" i="28"/>
  <c r="AM48" i="28"/>
  <c r="AJ48" i="28"/>
  <c r="AG48" i="28"/>
  <c r="AD48" i="28"/>
  <c r="AA48" i="28"/>
  <c r="BB47" i="28"/>
  <c r="AY47" i="28"/>
  <c r="AV47" i="28"/>
  <c r="AS47" i="28"/>
  <c r="AP47" i="28"/>
  <c r="AM47" i="28"/>
  <c r="AJ47" i="28"/>
  <c r="AG47" i="28"/>
  <c r="AD47" i="28"/>
  <c r="AA47" i="28"/>
  <c r="BB46" i="28"/>
  <c r="AY46" i="28"/>
  <c r="AV46" i="28"/>
  <c r="AS46" i="28"/>
  <c r="AP46" i="28"/>
  <c r="AM46" i="28"/>
  <c r="AJ46" i="28"/>
  <c r="AG46" i="28"/>
  <c r="AD46" i="28"/>
  <c r="AA46" i="28"/>
  <c r="BB45" i="28"/>
  <c r="AY45" i="28"/>
  <c r="AV45" i="28"/>
  <c r="AS45" i="28"/>
  <c r="AP45" i="28"/>
  <c r="AM45" i="28"/>
  <c r="AJ45" i="28"/>
  <c r="AG45" i="28"/>
  <c r="AD45" i="28"/>
  <c r="AA45" i="28"/>
  <c r="BB44" i="28"/>
  <c r="AY44" i="28"/>
  <c r="AV44" i="28"/>
  <c r="AS44" i="28"/>
  <c r="AP44" i="28"/>
  <c r="AM44" i="28"/>
  <c r="AJ44" i="28"/>
  <c r="AG44" i="28"/>
  <c r="AD44" i="28"/>
  <c r="AA44" i="28"/>
  <c r="BB43" i="28"/>
  <c r="AY43" i="28"/>
  <c r="AV43" i="28"/>
  <c r="AS43" i="28"/>
  <c r="AP43" i="28"/>
  <c r="AM43" i="28"/>
  <c r="AJ43" i="28"/>
  <c r="AG43" i="28"/>
  <c r="AD43" i="28"/>
  <c r="AA43" i="28"/>
  <c r="BB42" i="28"/>
  <c r="AY42" i="28"/>
  <c r="AV42" i="28"/>
  <c r="AS42" i="28"/>
  <c r="AP42" i="28"/>
  <c r="AM42" i="28"/>
  <c r="AJ42" i="28"/>
  <c r="AG42" i="28"/>
  <c r="AD42" i="28"/>
  <c r="AA42" i="28"/>
  <c r="BB41" i="28"/>
  <c r="AY41" i="28"/>
  <c r="AV41" i="28"/>
  <c r="AS41" i="28"/>
  <c r="AP41" i="28"/>
  <c r="AM41" i="28"/>
  <c r="AJ41" i="28"/>
  <c r="AG41" i="28"/>
  <c r="AD41" i="28"/>
  <c r="AA41" i="28"/>
  <c r="BB40" i="28"/>
  <c r="AY40" i="28"/>
  <c r="AV40" i="28"/>
  <c r="AS40" i="28"/>
  <c r="AP40" i="28"/>
  <c r="AM40" i="28"/>
  <c r="AJ40" i="28"/>
  <c r="AG40" i="28"/>
  <c r="AD40" i="28"/>
  <c r="AA40" i="28"/>
  <c r="BB39" i="28"/>
  <c r="AY39" i="28"/>
  <c r="AV39" i="28"/>
  <c r="AS39" i="28"/>
  <c r="AP39" i="28"/>
  <c r="AM39" i="28"/>
  <c r="AJ39" i="28"/>
  <c r="AG39" i="28"/>
  <c r="AD39" i="28"/>
  <c r="AA39" i="28"/>
  <c r="BB38" i="28"/>
  <c r="AY38" i="28"/>
  <c r="AV38" i="28"/>
  <c r="AS38" i="28"/>
  <c r="AP38" i="28"/>
  <c r="AM38" i="28"/>
  <c r="AJ38" i="28"/>
  <c r="AG38" i="28"/>
  <c r="AD38" i="28"/>
  <c r="AA38" i="28"/>
  <c r="BB37" i="28"/>
  <c r="AY37" i="28"/>
  <c r="AV37" i="28"/>
  <c r="AS37" i="28"/>
  <c r="AP37" i="28"/>
  <c r="AM37" i="28"/>
  <c r="AJ37" i="28"/>
  <c r="AG37" i="28"/>
  <c r="AD37" i="28"/>
  <c r="AA37" i="28"/>
  <c r="BB36" i="28"/>
  <c r="AY36" i="28"/>
  <c r="AV36" i="28"/>
  <c r="AS36" i="28"/>
  <c r="AP36" i="28"/>
  <c r="AM36" i="28"/>
  <c r="AJ36" i="28"/>
  <c r="AG36" i="28"/>
  <c r="AD36" i="28"/>
  <c r="AA36" i="28"/>
  <c r="BB35" i="28"/>
  <c r="AY35" i="28"/>
  <c r="AV35" i="28"/>
  <c r="AS35" i="28"/>
  <c r="AP35" i="28"/>
  <c r="AM35" i="28"/>
  <c r="AJ35" i="28"/>
  <c r="AG35" i="28"/>
  <c r="AD35" i="28"/>
  <c r="AA35" i="28"/>
  <c r="BB34" i="28"/>
  <c r="AY34" i="28"/>
  <c r="AV34" i="28"/>
  <c r="AS34" i="28"/>
  <c r="AP34" i="28"/>
  <c r="AM34" i="28"/>
  <c r="AJ34" i="28"/>
  <c r="AG34" i="28"/>
  <c r="AD34" i="28"/>
  <c r="AA34" i="28"/>
  <c r="BB33" i="28"/>
  <c r="AY33" i="28"/>
  <c r="AV33" i="28"/>
  <c r="AS33" i="28"/>
  <c r="AP33" i="28"/>
  <c r="AM33" i="28"/>
  <c r="AJ33" i="28"/>
  <c r="AG33" i="28"/>
  <c r="AD33" i="28"/>
  <c r="AA33" i="28"/>
  <c r="BB32" i="28"/>
  <c r="AY32" i="28"/>
  <c r="AV32" i="28"/>
  <c r="AS32" i="28"/>
  <c r="AP32" i="28"/>
  <c r="AM32" i="28"/>
  <c r="AJ32" i="28"/>
  <c r="AG32" i="28"/>
  <c r="AD32" i="28"/>
  <c r="AA32" i="28"/>
  <c r="BB31" i="28"/>
  <c r="AY31" i="28"/>
  <c r="AV31" i="28"/>
  <c r="AS31" i="28"/>
  <c r="AP31" i="28"/>
  <c r="AM31" i="28"/>
  <c r="AJ31" i="28"/>
  <c r="AG31" i="28"/>
  <c r="AD31" i="28"/>
  <c r="AA31" i="28"/>
  <c r="BB30" i="28"/>
  <c r="AY30" i="28"/>
  <c r="AV30" i="28"/>
  <c r="AS30" i="28"/>
  <c r="AP30" i="28"/>
  <c r="AM30" i="28"/>
  <c r="AJ30" i="28"/>
  <c r="AG30" i="28"/>
  <c r="AD30" i="28"/>
  <c r="AA30" i="28"/>
  <c r="BB29" i="28"/>
  <c r="AY29" i="28"/>
  <c r="AV29" i="28"/>
  <c r="AS29" i="28"/>
  <c r="AP29" i="28"/>
  <c r="AM29" i="28"/>
  <c r="AJ29" i="28"/>
  <c r="AG29" i="28"/>
  <c r="AD29" i="28"/>
  <c r="AA29" i="28"/>
  <c r="BB28" i="28"/>
  <c r="AY28" i="28"/>
  <c r="AV28" i="28"/>
  <c r="AS28" i="28"/>
  <c r="AP28" i="28"/>
  <c r="AM28" i="28"/>
  <c r="AJ28" i="28"/>
  <c r="AG28" i="28"/>
  <c r="AD28" i="28"/>
  <c r="AA28" i="28"/>
  <c r="BB27" i="28"/>
  <c r="AY27" i="28"/>
  <c r="AV27" i="28"/>
  <c r="AS27" i="28"/>
  <c r="AP27" i="28"/>
  <c r="AM27" i="28"/>
  <c r="AJ27" i="28"/>
  <c r="AG27" i="28"/>
  <c r="AD27" i="28"/>
  <c r="AA27" i="28"/>
  <c r="BB26" i="28"/>
  <c r="AY26" i="28"/>
  <c r="AV26" i="28"/>
  <c r="AS26" i="28"/>
  <c r="AP26" i="28"/>
  <c r="AM26" i="28"/>
  <c r="AJ26" i="28"/>
  <c r="AG26" i="28"/>
  <c r="AD26" i="28"/>
  <c r="AA26" i="28"/>
  <c r="BB25" i="28"/>
  <c r="AY25" i="28"/>
  <c r="AV25" i="28"/>
  <c r="AS25" i="28"/>
  <c r="AP25" i="28"/>
  <c r="AM25" i="28"/>
  <c r="AJ25" i="28"/>
  <c r="AG25" i="28"/>
  <c r="AD25" i="28"/>
  <c r="AA25" i="28"/>
  <c r="BB24" i="28"/>
  <c r="AY24" i="28"/>
  <c r="AV24" i="28"/>
  <c r="AS24" i="28"/>
  <c r="AP24" i="28"/>
  <c r="AM24" i="28"/>
  <c r="AJ24" i="28"/>
  <c r="AG24" i="28"/>
  <c r="AD24" i="28"/>
  <c r="AA24" i="28"/>
  <c r="BB23" i="28"/>
  <c r="AY23" i="28"/>
  <c r="AV23" i="28"/>
  <c r="AS23" i="28"/>
  <c r="AP23" i="28"/>
  <c r="AM23" i="28"/>
  <c r="AJ23" i="28"/>
  <c r="AG23" i="28"/>
  <c r="AD23" i="28"/>
  <c r="AA23" i="28"/>
  <c r="BB22" i="28"/>
  <c r="AY22" i="28"/>
  <c r="AV22" i="28"/>
  <c r="AS22" i="28"/>
  <c r="AP22" i="28"/>
  <c r="AM22" i="28"/>
  <c r="AJ22" i="28"/>
  <c r="AG22" i="28"/>
  <c r="AD22" i="28"/>
  <c r="AA22" i="28"/>
  <c r="BB21" i="28"/>
  <c r="AY21" i="28"/>
  <c r="AV21" i="28"/>
  <c r="AS21" i="28"/>
  <c r="AP21" i="28"/>
  <c r="AM21" i="28"/>
  <c r="AJ21" i="28"/>
  <c r="AG21" i="28"/>
  <c r="AD21" i="28"/>
  <c r="AA21" i="28"/>
  <c r="BB20" i="28"/>
  <c r="AY20" i="28"/>
  <c r="AV20" i="28"/>
  <c r="AS20" i="28"/>
  <c r="AP20" i="28"/>
  <c r="AM20" i="28"/>
  <c r="AJ20" i="28"/>
  <c r="AG20" i="28"/>
  <c r="AD20" i="28"/>
  <c r="AA20" i="28"/>
  <c r="BB19" i="28"/>
  <c r="AY19" i="28"/>
  <c r="AV19" i="28"/>
  <c r="AS19" i="28"/>
  <c r="AP19" i="28"/>
  <c r="AM19" i="28"/>
  <c r="AJ19" i="28"/>
  <c r="AG19" i="28"/>
  <c r="AD19" i="28"/>
  <c r="AA19" i="28"/>
  <c r="BB18" i="28"/>
  <c r="AY18" i="28"/>
  <c r="AV18" i="28"/>
  <c r="AS18" i="28"/>
  <c r="AP18" i="28"/>
  <c r="AM18" i="28"/>
  <c r="AJ18" i="28"/>
  <c r="AG18" i="28"/>
  <c r="AD18" i="28"/>
  <c r="AA18" i="28"/>
  <c r="BB17" i="28"/>
  <c r="AY17" i="28"/>
  <c r="AV17" i="28"/>
  <c r="AS17" i="28"/>
  <c r="AP17" i="28"/>
  <c r="AM17" i="28"/>
  <c r="AJ17" i="28"/>
  <c r="AG17" i="28"/>
  <c r="AD17" i="28"/>
  <c r="AA17" i="28"/>
  <c r="BB16" i="28"/>
  <c r="AY16" i="28"/>
  <c r="AV16" i="28"/>
  <c r="AS16" i="28"/>
  <c r="AP16" i="28"/>
  <c r="AM16" i="28"/>
  <c r="AJ16" i="28"/>
  <c r="AG16" i="28"/>
  <c r="AD16" i="28"/>
  <c r="AA16" i="28"/>
  <c r="BB15" i="28"/>
  <c r="AY15" i="28"/>
  <c r="AV15" i="28"/>
  <c r="AS15" i="28"/>
  <c r="AP15" i="28"/>
  <c r="AM15" i="28"/>
  <c r="AJ15" i="28"/>
  <c r="AG15" i="28"/>
  <c r="AD15" i="28"/>
  <c r="AA15" i="28"/>
  <c r="BB14" i="28"/>
  <c r="AY14" i="28"/>
  <c r="AV14" i="28"/>
  <c r="AS14" i="28"/>
  <c r="AP14" i="28"/>
  <c r="AM14" i="28"/>
  <c r="AJ14" i="28"/>
  <c r="AG14" i="28"/>
  <c r="AD14" i="28"/>
  <c r="AA14" i="28"/>
  <c r="BB13" i="28"/>
  <c r="AY13" i="28"/>
  <c r="AV13" i="28"/>
  <c r="AS13" i="28"/>
  <c r="AP13" i="28"/>
  <c r="AM13" i="28"/>
  <c r="AJ13" i="28"/>
  <c r="AG13" i="28"/>
  <c r="AD13" i="28"/>
  <c r="AA13" i="28"/>
  <c r="BB12" i="28"/>
  <c r="AY12" i="28"/>
  <c r="AV12" i="28"/>
  <c r="AS12" i="28"/>
  <c r="AP12" i="28"/>
  <c r="AM12" i="28"/>
  <c r="AJ12" i="28"/>
  <c r="AG12" i="28"/>
  <c r="AD12" i="28"/>
  <c r="AA12" i="28"/>
  <c r="BB11" i="28"/>
  <c r="AY11" i="28"/>
  <c r="AV11" i="28"/>
  <c r="AS11" i="28"/>
  <c r="AP11" i="28"/>
  <c r="AM11" i="28"/>
  <c r="AJ11" i="28"/>
  <c r="AG11" i="28"/>
  <c r="AD11" i="28"/>
  <c r="AA11" i="28"/>
  <c r="BB10" i="28"/>
  <c r="AY10" i="28"/>
  <c r="AV10" i="28"/>
  <c r="AS10" i="28"/>
  <c r="AP10" i="28"/>
  <c r="AM10" i="28"/>
  <c r="AJ10" i="28"/>
  <c r="AG10" i="28"/>
  <c r="AD10" i="28"/>
  <c r="AA10" i="28"/>
  <c r="BB9" i="28"/>
  <c r="AY9" i="28"/>
  <c r="AV9" i="28"/>
  <c r="AS9" i="28"/>
  <c r="AP9" i="28"/>
  <c r="AM9" i="28"/>
  <c r="AJ9" i="28"/>
  <c r="AG9" i="28"/>
  <c r="AD9" i="28"/>
  <c r="AA9" i="28"/>
  <c r="BB8" i="28"/>
  <c r="AY8" i="28"/>
  <c r="AV8" i="28"/>
  <c r="AS8" i="28"/>
  <c r="AP8" i="28"/>
  <c r="AM8" i="28"/>
  <c r="AJ8" i="28"/>
  <c r="AG8" i="28"/>
  <c r="AD8" i="28"/>
  <c r="AA8" i="28"/>
  <c r="BB7" i="28"/>
  <c r="AY7" i="28"/>
  <c r="AV7" i="28"/>
  <c r="AS7" i="28"/>
  <c r="AP7" i="28"/>
  <c r="AM7" i="28"/>
  <c r="AJ7" i="28"/>
  <c r="AG7" i="28"/>
  <c r="AD7" i="28"/>
  <c r="AA7" i="28"/>
  <c r="BB6" i="28"/>
  <c r="AY6" i="28"/>
  <c r="AV6" i="28"/>
  <c r="AS6" i="28"/>
  <c r="AP6" i="28"/>
  <c r="AM6" i="28"/>
  <c r="AJ6" i="28"/>
  <c r="AG6" i="28"/>
  <c r="AD6" i="28"/>
  <c r="AA6" i="28"/>
  <c r="AB5" i="28"/>
  <c r="AC5" i="28" s="1"/>
  <c r="Z5" i="28"/>
  <c r="D29" i="28"/>
  <c r="D28" i="28"/>
  <c r="D27" i="28"/>
  <c r="D26" i="28"/>
  <c r="D25" i="28"/>
  <c r="D22" i="28"/>
  <c r="D21" i="28"/>
  <c r="D20" i="28"/>
  <c r="D13" i="28"/>
  <c r="D39" i="28" s="1"/>
  <c r="D12" i="28"/>
  <c r="D38" i="28" s="1"/>
  <c r="D11" i="28"/>
  <c r="D10" i="28"/>
  <c r="D9" i="28"/>
  <c r="D7" i="28"/>
  <c r="D6" i="28"/>
  <c r="B55" i="28"/>
  <c r="B54" i="28"/>
  <c r="B53" i="28"/>
  <c r="B52" i="28"/>
  <c r="B51" i="28"/>
  <c r="B48" i="28"/>
  <c r="B47" i="28"/>
  <c r="B46" i="28"/>
  <c r="B39" i="28"/>
  <c r="B38" i="28"/>
  <c r="B37" i="28"/>
  <c r="B36" i="28"/>
  <c r="B35" i="28"/>
  <c r="B33" i="28"/>
  <c r="B32" i="28"/>
  <c r="BB56" i="27"/>
  <c r="AY56" i="27"/>
  <c r="AV56" i="27"/>
  <c r="AS56" i="27"/>
  <c r="AP56" i="27"/>
  <c r="AM56" i="27"/>
  <c r="AJ56" i="27"/>
  <c r="AG56" i="27"/>
  <c r="AD56" i="27"/>
  <c r="AA56" i="27"/>
  <c r="BB55" i="27"/>
  <c r="AY55" i="27"/>
  <c r="AV55" i="27"/>
  <c r="AS55" i="27"/>
  <c r="AP55" i="27"/>
  <c r="AM55" i="27"/>
  <c r="AJ55" i="27"/>
  <c r="AG55" i="27"/>
  <c r="AD55" i="27"/>
  <c r="AA55" i="27"/>
  <c r="BB54" i="27"/>
  <c r="AY54" i="27"/>
  <c r="AV54" i="27"/>
  <c r="AS54" i="27"/>
  <c r="AP54" i="27"/>
  <c r="AM54" i="27"/>
  <c r="AJ54" i="27"/>
  <c r="AG54" i="27"/>
  <c r="AD54" i="27"/>
  <c r="AA54" i="27"/>
  <c r="BB53" i="27"/>
  <c r="AY53" i="27"/>
  <c r="AV53" i="27"/>
  <c r="AS53" i="27"/>
  <c r="AP53" i="27"/>
  <c r="AM53" i="27"/>
  <c r="AJ53" i="27"/>
  <c r="AG53" i="27"/>
  <c r="AD53" i="27"/>
  <c r="AA53" i="27"/>
  <c r="BB52" i="27"/>
  <c r="AY52" i="27"/>
  <c r="AV52" i="27"/>
  <c r="AS52" i="27"/>
  <c r="AP52" i="27"/>
  <c r="AM52" i="27"/>
  <c r="AJ52" i="27"/>
  <c r="AG52" i="27"/>
  <c r="AD52" i="27"/>
  <c r="AA52" i="27"/>
  <c r="BB51" i="27"/>
  <c r="AY51" i="27"/>
  <c r="AV51" i="27"/>
  <c r="AS51" i="27"/>
  <c r="AP51" i="27"/>
  <c r="AM51" i="27"/>
  <c r="AJ51" i="27"/>
  <c r="AG51" i="27"/>
  <c r="AD51" i="27"/>
  <c r="AA51" i="27"/>
  <c r="BB50" i="27"/>
  <c r="AY50" i="27"/>
  <c r="AV50" i="27"/>
  <c r="AS50" i="27"/>
  <c r="AP50" i="27"/>
  <c r="AM50" i="27"/>
  <c r="AJ50" i="27"/>
  <c r="AG50" i="27"/>
  <c r="AD50" i="27"/>
  <c r="AA50" i="27"/>
  <c r="BB49" i="27"/>
  <c r="AY49" i="27"/>
  <c r="AV49" i="27"/>
  <c r="AS49" i="27"/>
  <c r="AP49" i="27"/>
  <c r="AM49" i="27"/>
  <c r="AJ49" i="27"/>
  <c r="AG49" i="27"/>
  <c r="AD49" i="27"/>
  <c r="AA49" i="27"/>
  <c r="BB48" i="27"/>
  <c r="AY48" i="27"/>
  <c r="AV48" i="27"/>
  <c r="AS48" i="27"/>
  <c r="AP48" i="27"/>
  <c r="AM48" i="27"/>
  <c r="AJ48" i="27"/>
  <c r="AG48" i="27"/>
  <c r="AD48" i="27"/>
  <c r="AA48" i="27"/>
  <c r="BB47" i="27"/>
  <c r="AY47" i="27"/>
  <c r="AV47" i="27"/>
  <c r="AS47" i="27"/>
  <c r="AP47" i="27"/>
  <c r="AM47" i="27"/>
  <c r="AJ47" i="27"/>
  <c r="AG47" i="27"/>
  <c r="AD47" i="27"/>
  <c r="AA47" i="27"/>
  <c r="BB46" i="27"/>
  <c r="AY46" i="27"/>
  <c r="AV46" i="27"/>
  <c r="AS46" i="27"/>
  <c r="AP46" i="27"/>
  <c r="AM46" i="27"/>
  <c r="AJ46" i="27"/>
  <c r="AG46" i="27"/>
  <c r="AD46" i="27"/>
  <c r="AA46" i="27"/>
  <c r="BB45" i="27"/>
  <c r="AY45" i="27"/>
  <c r="AV45" i="27"/>
  <c r="AS45" i="27"/>
  <c r="AP45" i="27"/>
  <c r="AM45" i="27"/>
  <c r="AJ45" i="27"/>
  <c r="AG45" i="27"/>
  <c r="AD45" i="27"/>
  <c r="AA45" i="27"/>
  <c r="BB44" i="27"/>
  <c r="AY44" i="27"/>
  <c r="AV44" i="27"/>
  <c r="AS44" i="27"/>
  <c r="AP44" i="27"/>
  <c r="AM44" i="27"/>
  <c r="AJ44" i="27"/>
  <c r="AG44" i="27"/>
  <c r="AD44" i="27"/>
  <c r="AA44" i="27"/>
  <c r="BB43" i="27"/>
  <c r="AY43" i="27"/>
  <c r="AV43" i="27"/>
  <c r="AS43" i="27"/>
  <c r="AP43" i="27"/>
  <c r="AM43" i="27"/>
  <c r="AJ43" i="27"/>
  <c r="AG43" i="27"/>
  <c r="AD43" i="27"/>
  <c r="AA43" i="27"/>
  <c r="BB42" i="27"/>
  <c r="AY42" i="27"/>
  <c r="AV42" i="27"/>
  <c r="AS42" i="27"/>
  <c r="AP42" i="27"/>
  <c r="AM42" i="27"/>
  <c r="AJ42" i="27"/>
  <c r="AG42" i="27"/>
  <c r="AD42" i="27"/>
  <c r="AA42" i="27"/>
  <c r="BB41" i="27"/>
  <c r="AY41" i="27"/>
  <c r="AV41" i="27"/>
  <c r="AS41" i="27"/>
  <c r="AP41" i="27"/>
  <c r="AM41" i="27"/>
  <c r="AJ41" i="27"/>
  <c r="AG41" i="27"/>
  <c r="AD41" i="27"/>
  <c r="AA41" i="27"/>
  <c r="BB40" i="27"/>
  <c r="AY40" i="27"/>
  <c r="AV40" i="27"/>
  <c r="AS40" i="27"/>
  <c r="AP40" i="27"/>
  <c r="AM40" i="27"/>
  <c r="AJ40" i="27"/>
  <c r="AG40" i="27"/>
  <c r="AD40" i="27"/>
  <c r="AA40" i="27"/>
  <c r="BB39" i="27"/>
  <c r="AY39" i="27"/>
  <c r="AV39" i="27"/>
  <c r="AS39" i="27"/>
  <c r="AP39" i="27"/>
  <c r="AM39" i="27"/>
  <c r="AJ39" i="27"/>
  <c r="AG39" i="27"/>
  <c r="AD39" i="27"/>
  <c r="AA39" i="27"/>
  <c r="BB38" i="27"/>
  <c r="AY38" i="27"/>
  <c r="AV38" i="27"/>
  <c r="AS38" i="27"/>
  <c r="AP38" i="27"/>
  <c r="AM38" i="27"/>
  <c r="AJ38" i="27"/>
  <c r="AG38" i="27"/>
  <c r="AD38" i="27"/>
  <c r="AA38" i="27"/>
  <c r="BB37" i="27"/>
  <c r="AY37" i="27"/>
  <c r="AV37" i="27"/>
  <c r="AS37" i="27"/>
  <c r="AP37" i="27"/>
  <c r="AM37" i="27"/>
  <c r="AJ37" i="27"/>
  <c r="AG37" i="27"/>
  <c r="AD37" i="27"/>
  <c r="AA37" i="27"/>
  <c r="BB36" i="27"/>
  <c r="AY36" i="27"/>
  <c r="AV36" i="27"/>
  <c r="AS36" i="27"/>
  <c r="AP36" i="27"/>
  <c r="AM36" i="27"/>
  <c r="AJ36" i="27"/>
  <c r="AG36" i="27"/>
  <c r="AD36" i="27"/>
  <c r="AA36" i="27"/>
  <c r="BB35" i="27"/>
  <c r="AY35" i="27"/>
  <c r="AV35" i="27"/>
  <c r="AS35" i="27"/>
  <c r="AP35" i="27"/>
  <c r="AM35" i="27"/>
  <c r="AJ35" i="27"/>
  <c r="AG35" i="27"/>
  <c r="AD35" i="27"/>
  <c r="AA35" i="27"/>
  <c r="BB34" i="27"/>
  <c r="AY34" i="27"/>
  <c r="AV34" i="27"/>
  <c r="AS34" i="27"/>
  <c r="AP34" i="27"/>
  <c r="AM34" i="27"/>
  <c r="AJ34" i="27"/>
  <c r="AG34" i="27"/>
  <c r="AD34" i="27"/>
  <c r="AA34" i="27"/>
  <c r="BB33" i="27"/>
  <c r="AY33" i="27"/>
  <c r="AV33" i="27"/>
  <c r="AS33" i="27"/>
  <c r="AP33" i="27"/>
  <c r="AM33" i="27"/>
  <c r="AJ33" i="27"/>
  <c r="AG33" i="27"/>
  <c r="AD33" i="27"/>
  <c r="AA33" i="27"/>
  <c r="BB32" i="27"/>
  <c r="AY32" i="27"/>
  <c r="AV32" i="27"/>
  <c r="AS32" i="27"/>
  <c r="AP32" i="27"/>
  <c r="AM32" i="27"/>
  <c r="AJ32" i="27"/>
  <c r="AG32" i="27"/>
  <c r="AD32" i="27"/>
  <c r="AA32" i="27"/>
  <c r="BB31" i="27"/>
  <c r="AY31" i="27"/>
  <c r="AV31" i="27"/>
  <c r="AS31" i="27"/>
  <c r="AP31" i="27"/>
  <c r="AM31" i="27"/>
  <c r="AJ31" i="27"/>
  <c r="AG31" i="27"/>
  <c r="AD31" i="27"/>
  <c r="AA31" i="27"/>
  <c r="BB30" i="27"/>
  <c r="AY30" i="27"/>
  <c r="AV30" i="27"/>
  <c r="AS30" i="27"/>
  <c r="AP30" i="27"/>
  <c r="AM30" i="27"/>
  <c r="AJ30" i="27"/>
  <c r="AG30" i="27"/>
  <c r="AD30" i="27"/>
  <c r="AA30" i="27"/>
  <c r="BB29" i="27"/>
  <c r="AY29" i="27"/>
  <c r="AV29" i="27"/>
  <c r="AS29" i="27"/>
  <c r="AP29" i="27"/>
  <c r="AM29" i="27"/>
  <c r="AJ29" i="27"/>
  <c r="AG29" i="27"/>
  <c r="AD29" i="27"/>
  <c r="AA29" i="27"/>
  <c r="BB28" i="27"/>
  <c r="AY28" i="27"/>
  <c r="AV28" i="27"/>
  <c r="AS28" i="27"/>
  <c r="AP28" i="27"/>
  <c r="AM28" i="27"/>
  <c r="AJ28" i="27"/>
  <c r="AG28" i="27"/>
  <c r="AD28" i="27"/>
  <c r="AA28" i="27"/>
  <c r="BB27" i="27"/>
  <c r="AY27" i="27"/>
  <c r="AV27" i="27"/>
  <c r="AS27" i="27"/>
  <c r="AP27" i="27"/>
  <c r="AM27" i="27"/>
  <c r="AJ27" i="27"/>
  <c r="AG27" i="27"/>
  <c r="AD27" i="27"/>
  <c r="AA27" i="27"/>
  <c r="BB26" i="27"/>
  <c r="AY26" i="27"/>
  <c r="AV26" i="27"/>
  <c r="AS26" i="27"/>
  <c r="AP26" i="27"/>
  <c r="AM26" i="27"/>
  <c r="AJ26" i="27"/>
  <c r="AG26" i="27"/>
  <c r="AD26" i="27"/>
  <c r="AA26" i="27"/>
  <c r="BB25" i="27"/>
  <c r="AY25" i="27"/>
  <c r="AV25" i="27"/>
  <c r="AS25" i="27"/>
  <c r="AP25" i="27"/>
  <c r="AM25" i="27"/>
  <c r="AJ25" i="27"/>
  <c r="AG25" i="27"/>
  <c r="AD25" i="27"/>
  <c r="AA25" i="27"/>
  <c r="BB24" i="27"/>
  <c r="AY24" i="27"/>
  <c r="AV24" i="27"/>
  <c r="AS24" i="27"/>
  <c r="AP24" i="27"/>
  <c r="AM24" i="27"/>
  <c r="AJ24" i="27"/>
  <c r="AG24" i="27"/>
  <c r="AD24" i="27"/>
  <c r="AA24" i="27"/>
  <c r="BB23" i="27"/>
  <c r="AY23" i="27"/>
  <c r="AV23" i="27"/>
  <c r="AS23" i="27"/>
  <c r="AP23" i="27"/>
  <c r="AM23" i="27"/>
  <c r="AJ23" i="27"/>
  <c r="AG23" i="27"/>
  <c r="AD23" i="27"/>
  <c r="AA23" i="27"/>
  <c r="BB22" i="27"/>
  <c r="AY22" i="27"/>
  <c r="AV22" i="27"/>
  <c r="AS22" i="27"/>
  <c r="AP22" i="27"/>
  <c r="AM22" i="27"/>
  <c r="AJ22" i="27"/>
  <c r="AG22" i="27"/>
  <c r="AD22" i="27"/>
  <c r="AA22" i="27"/>
  <c r="BB21" i="27"/>
  <c r="AY21" i="27"/>
  <c r="AV21" i="27"/>
  <c r="AS21" i="27"/>
  <c r="AP21" i="27"/>
  <c r="AM21" i="27"/>
  <c r="AJ21" i="27"/>
  <c r="AG21" i="27"/>
  <c r="AD21" i="27"/>
  <c r="AA21" i="27"/>
  <c r="BB20" i="27"/>
  <c r="AY20" i="27"/>
  <c r="AV20" i="27"/>
  <c r="AS20" i="27"/>
  <c r="AP20" i="27"/>
  <c r="AM20" i="27"/>
  <c r="AJ20" i="27"/>
  <c r="AG20" i="27"/>
  <c r="AD20" i="27"/>
  <c r="AA20" i="27"/>
  <c r="BB19" i="27"/>
  <c r="AY19" i="27"/>
  <c r="AV19" i="27"/>
  <c r="AS19" i="27"/>
  <c r="AP19" i="27"/>
  <c r="AM19" i="27"/>
  <c r="AJ19" i="27"/>
  <c r="AG19" i="27"/>
  <c r="AD19" i="27"/>
  <c r="AA19" i="27"/>
  <c r="BB18" i="27"/>
  <c r="AY18" i="27"/>
  <c r="AV18" i="27"/>
  <c r="AS18" i="27"/>
  <c r="AP18" i="27"/>
  <c r="AM18" i="27"/>
  <c r="AJ18" i="27"/>
  <c r="AG18" i="27"/>
  <c r="AD18" i="27"/>
  <c r="AA18" i="27"/>
  <c r="BB17" i="27"/>
  <c r="AY17" i="27"/>
  <c r="AV17" i="27"/>
  <c r="AS17" i="27"/>
  <c r="AP17" i="27"/>
  <c r="AM17" i="27"/>
  <c r="AJ17" i="27"/>
  <c r="AG17" i="27"/>
  <c r="AD17" i="27"/>
  <c r="AA17" i="27"/>
  <c r="BB16" i="27"/>
  <c r="AY16" i="27"/>
  <c r="AV16" i="27"/>
  <c r="AS16" i="27"/>
  <c r="AP16" i="27"/>
  <c r="AM16" i="27"/>
  <c r="AJ16" i="27"/>
  <c r="AG16" i="27"/>
  <c r="AD16" i="27"/>
  <c r="AA16" i="27"/>
  <c r="BB15" i="27"/>
  <c r="AY15" i="27"/>
  <c r="AV15" i="27"/>
  <c r="AS15" i="27"/>
  <c r="AP15" i="27"/>
  <c r="AM15" i="27"/>
  <c r="AJ15" i="27"/>
  <c r="AG15" i="27"/>
  <c r="AD15" i="27"/>
  <c r="AA15" i="27"/>
  <c r="BB14" i="27"/>
  <c r="AY14" i="27"/>
  <c r="AV14" i="27"/>
  <c r="AS14" i="27"/>
  <c r="AP14" i="27"/>
  <c r="AM14" i="27"/>
  <c r="AJ14" i="27"/>
  <c r="AG14" i="27"/>
  <c r="AD14" i="27"/>
  <c r="AA14" i="27"/>
  <c r="BB13" i="27"/>
  <c r="AY13" i="27"/>
  <c r="AV13" i="27"/>
  <c r="AS13" i="27"/>
  <c r="AP13" i="27"/>
  <c r="AM13" i="27"/>
  <c r="AJ13" i="27"/>
  <c r="AG13" i="27"/>
  <c r="AD13" i="27"/>
  <c r="AA13" i="27"/>
  <c r="BB12" i="27"/>
  <c r="AY12" i="27"/>
  <c r="AV12" i="27"/>
  <c r="AS12" i="27"/>
  <c r="AP12" i="27"/>
  <c r="AM12" i="27"/>
  <c r="AJ12" i="27"/>
  <c r="AG12" i="27"/>
  <c r="AD12" i="27"/>
  <c r="AA12" i="27"/>
  <c r="BB11" i="27"/>
  <c r="AY11" i="27"/>
  <c r="AV11" i="27"/>
  <c r="AS11" i="27"/>
  <c r="AP11" i="27"/>
  <c r="AM11" i="27"/>
  <c r="AJ11" i="27"/>
  <c r="AG11" i="27"/>
  <c r="AD11" i="27"/>
  <c r="AA11" i="27"/>
  <c r="BB10" i="27"/>
  <c r="AY10" i="27"/>
  <c r="AV10" i="27"/>
  <c r="AS10" i="27"/>
  <c r="AP10" i="27"/>
  <c r="AM10" i="27"/>
  <c r="AJ10" i="27"/>
  <c r="AG10" i="27"/>
  <c r="AD10" i="27"/>
  <c r="AA10" i="27"/>
  <c r="BB9" i="27"/>
  <c r="AY9" i="27"/>
  <c r="AV9" i="27"/>
  <c r="AS9" i="27"/>
  <c r="AP9" i="27"/>
  <c r="AM9" i="27"/>
  <c r="AJ9" i="27"/>
  <c r="AG9" i="27"/>
  <c r="AD9" i="27"/>
  <c r="AA9" i="27"/>
  <c r="BB8" i="27"/>
  <c r="AY8" i="27"/>
  <c r="AV8" i="27"/>
  <c r="AS8" i="27"/>
  <c r="AP8" i="27"/>
  <c r="AM8" i="27"/>
  <c r="AJ8" i="27"/>
  <c r="AG8" i="27"/>
  <c r="AD8" i="27"/>
  <c r="AA8" i="27"/>
  <c r="BB7" i="27"/>
  <c r="AY7" i="27"/>
  <c r="AV7" i="27"/>
  <c r="AS7" i="27"/>
  <c r="AP7" i="27"/>
  <c r="AM7" i="27"/>
  <c r="AJ7" i="27"/>
  <c r="AG7" i="27"/>
  <c r="AD7" i="27"/>
  <c r="AA7" i="27"/>
  <c r="BB6" i="27"/>
  <c r="AY6" i="27"/>
  <c r="AV6" i="27"/>
  <c r="AS6" i="27"/>
  <c r="AP6" i="27"/>
  <c r="AM6" i="27"/>
  <c r="AJ6" i="27"/>
  <c r="AG6" i="27"/>
  <c r="AD6" i="27"/>
  <c r="AA6" i="27"/>
  <c r="AB5" i="27"/>
  <c r="AE5" i="27" s="1"/>
  <c r="AG5" i="27" s="1"/>
  <c r="Z5" i="27"/>
  <c r="D29" i="27"/>
  <c r="D28" i="27"/>
  <c r="D27" i="27"/>
  <c r="D26" i="27"/>
  <c r="D25" i="27"/>
  <c r="D22" i="27"/>
  <c r="D21" i="27"/>
  <c r="D20" i="27"/>
  <c r="D13" i="27"/>
  <c r="D12" i="27"/>
  <c r="D11" i="27"/>
  <c r="D37" i="27" s="1"/>
  <c r="D10" i="27"/>
  <c r="D36" i="27" s="1"/>
  <c r="D9" i="27"/>
  <c r="D7" i="27"/>
  <c r="D6" i="27"/>
  <c r="D41" i="27" s="1"/>
  <c r="B55" i="27"/>
  <c r="B54" i="27"/>
  <c r="B53" i="27"/>
  <c r="B52" i="27"/>
  <c r="B51" i="27"/>
  <c r="B48" i="27"/>
  <c r="B47" i="27"/>
  <c r="B46" i="27"/>
  <c r="B39" i="27"/>
  <c r="B38" i="27"/>
  <c r="B37" i="27"/>
  <c r="B36" i="27"/>
  <c r="B35" i="27"/>
  <c r="B33" i="27"/>
  <c r="B32" i="27"/>
  <c r="BA56" i="26"/>
  <c r="AZ56" i="26"/>
  <c r="BA55" i="26"/>
  <c r="AZ55" i="26"/>
  <c r="BA54" i="26"/>
  <c r="AZ54" i="26"/>
  <c r="BB54" i="26" s="1"/>
  <c r="BA53" i="26"/>
  <c r="BB53" i="26" s="1"/>
  <c r="AZ53" i="26"/>
  <c r="BA52" i="26"/>
  <c r="AZ52" i="26"/>
  <c r="BA51" i="26"/>
  <c r="AZ51" i="26"/>
  <c r="BA50" i="26"/>
  <c r="AZ50" i="26"/>
  <c r="BA49" i="26"/>
  <c r="AZ49" i="26"/>
  <c r="BA48" i="26"/>
  <c r="AZ48" i="26"/>
  <c r="BA47" i="26"/>
  <c r="AZ47" i="26"/>
  <c r="BA46" i="26"/>
  <c r="BB46" i="26" s="1"/>
  <c r="AZ46" i="26"/>
  <c r="BA45" i="26"/>
  <c r="BB45" i="26" s="1"/>
  <c r="AZ45" i="26"/>
  <c r="BA44" i="26"/>
  <c r="AZ44" i="26"/>
  <c r="BA43" i="26"/>
  <c r="AZ43" i="26"/>
  <c r="BA42" i="26"/>
  <c r="AZ42" i="26"/>
  <c r="BA41" i="26"/>
  <c r="BB41" i="26" s="1"/>
  <c r="AZ41" i="26"/>
  <c r="BA40" i="26"/>
  <c r="AZ40" i="26"/>
  <c r="BA39" i="26"/>
  <c r="AZ39" i="26"/>
  <c r="BA38" i="26"/>
  <c r="AZ38" i="26"/>
  <c r="BA37" i="26"/>
  <c r="BB37" i="26" s="1"/>
  <c r="AZ37" i="26"/>
  <c r="BA36" i="26"/>
  <c r="AZ36" i="26"/>
  <c r="BA35" i="26"/>
  <c r="AZ35" i="26"/>
  <c r="BA34" i="26"/>
  <c r="BB34" i="26" s="1"/>
  <c r="AZ34" i="26"/>
  <c r="BA33" i="26"/>
  <c r="BB33" i="26" s="1"/>
  <c r="AZ33" i="26"/>
  <c r="BA32" i="26"/>
  <c r="AZ32" i="26"/>
  <c r="BA31" i="26"/>
  <c r="AZ31" i="26"/>
  <c r="BA30" i="26"/>
  <c r="BB30" i="26" s="1"/>
  <c r="AZ30" i="26"/>
  <c r="BA29" i="26"/>
  <c r="BB29" i="26" s="1"/>
  <c r="AZ29" i="26"/>
  <c r="BA28" i="26"/>
  <c r="AZ28" i="26"/>
  <c r="BA27" i="26"/>
  <c r="AZ27" i="26"/>
  <c r="BA26" i="26"/>
  <c r="AZ26" i="26"/>
  <c r="BA25" i="26"/>
  <c r="BB25" i="26" s="1"/>
  <c r="AZ25" i="26"/>
  <c r="BA24" i="26"/>
  <c r="AZ24" i="26"/>
  <c r="BA23" i="26"/>
  <c r="AZ23" i="26"/>
  <c r="BA22" i="26"/>
  <c r="AZ22" i="26"/>
  <c r="BA21" i="26"/>
  <c r="AZ21" i="26"/>
  <c r="BA20" i="26"/>
  <c r="AZ20" i="26"/>
  <c r="BA19" i="26"/>
  <c r="AZ19" i="26"/>
  <c r="BA18" i="26"/>
  <c r="AZ18" i="26"/>
  <c r="BA17" i="26"/>
  <c r="BB17" i="26" s="1"/>
  <c r="AZ17" i="26"/>
  <c r="BA16" i="26"/>
  <c r="AZ16" i="26"/>
  <c r="BA15" i="26"/>
  <c r="AZ15" i="26"/>
  <c r="BA14" i="26"/>
  <c r="BB14" i="26" s="1"/>
  <c r="AZ14" i="26"/>
  <c r="BA13" i="26"/>
  <c r="BB13" i="26" s="1"/>
  <c r="AZ13" i="26"/>
  <c r="BA12" i="26"/>
  <c r="AZ12" i="26"/>
  <c r="BA11" i="26"/>
  <c r="AZ11" i="26"/>
  <c r="BA10" i="26"/>
  <c r="BB10" i="26" s="1"/>
  <c r="AZ10" i="26"/>
  <c r="BA9" i="26"/>
  <c r="AZ9" i="26"/>
  <c r="BA8" i="26"/>
  <c r="AZ8" i="26"/>
  <c r="BA7" i="26"/>
  <c r="AZ7" i="26"/>
  <c r="BA6" i="26"/>
  <c r="BB6" i="26" s="1"/>
  <c r="AZ6" i="26"/>
  <c r="AX56" i="26"/>
  <c r="AY56" i="26" s="1"/>
  <c r="AW56" i="26"/>
  <c r="AX55" i="26"/>
  <c r="AW55" i="26"/>
  <c r="AX54" i="26"/>
  <c r="AW54" i="26"/>
  <c r="AX53" i="26"/>
  <c r="AW53" i="26"/>
  <c r="AX52" i="26"/>
  <c r="AW52" i="26"/>
  <c r="AX51" i="26"/>
  <c r="AW51" i="26"/>
  <c r="AX50" i="26"/>
  <c r="AW50" i="26"/>
  <c r="AX49" i="26"/>
  <c r="AW49" i="26"/>
  <c r="AX48" i="26"/>
  <c r="AW48" i="26"/>
  <c r="AX47" i="26"/>
  <c r="AW47" i="26"/>
  <c r="AX46" i="26"/>
  <c r="AW46" i="26"/>
  <c r="AX45" i="26"/>
  <c r="AW45" i="26"/>
  <c r="AX44" i="26"/>
  <c r="AW44" i="26"/>
  <c r="AX43" i="26"/>
  <c r="AW43" i="26"/>
  <c r="AX42" i="26"/>
  <c r="AW42" i="26"/>
  <c r="AX41" i="26"/>
  <c r="AW41" i="26"/>
  <c r="AX40" i="26"/>
  <c r="AW40" i="26"/>
  <c r="AX39" i="26"/>
  <c r="AW39" i="26"/>
  <c r="AX38" i="26"/>
  <c r="AW38" i="26"/>
  <c r="AX37" i="26"/>
  <c r="AY37" i="26" s="1"/>
  <c r="AW37" i="26"/>
  <c r="AX36" i="26"/>
  <c r="AW36" i="26"/>
  <c r="AX35" i="26"/>
  <c r="AW35" i="26"/>
  <c r="AX34" i="26"/>
  <c r="AW34" i="26"/>
  <c r="AX33" i="26"/>
  <c r="AW33" i="26"/>
  <c r="AX32" i="26"/>
  <c r="AW32" i="26"/>
  <c r="AX31" i="26"/>
  <c r="AW31" i="26"/>
  <c r="AX30" i="26"/>
  <c r="AW30" i="26"/>
  <c r="AX29" i="26"/>
  <c r="AW29" i="26"/>
  <c r="AX28" i="26"/>
  <c r="AW28" i="26"/>
  <c r="AX27" i="26"/>
  <c r="AW27" i="26"/>
  <c r="AX26" i="26"/>
  <c r="AW26" i="26"/>
  <c r="AX25" i="26"/>
  <c r="AY25" i="26" s="1"/>
  <c r="AW25" i="26"/>
  <c r="AX24" i="26"/>
  <c r="AW24" i="26"/>
  <c r="AX23" i="26"/>
  <c r="AW23" i="26"/>
  <c r="AX22" i="26"/>
  <c r="AW22" i="26"/>
  <c r="AX21" i="26"/>
  <c r="AW21" i="26"/>
  <c r="AX20" i="26"/>
  <c r="AY20" i="26" s="1"/>
  <c r="AW20" i="26"/>
  <c r="AX19" i="26"/>
  <c r="AW19" i="26"/>
  <c r="AX18" i="26"/>
  <c r="AW18" i="26"/>
  <c r="AX17" i="26"/>
  <c r="AW17" i="26"/>
  <c r="AX16" i="26"/>
  <c r="AY16" i="26" s="1"/>
  <c r="AW16" i="26"/>
  <c r="AX15" i="26"/>
  <c r="AW15" i="26"/>
  <c r="AX14" i="26"/>
  <c r="AW14" i="26"/>
  <c r="AX13" i="26"/>
  <c r="AW13" i="26"/>
  <c r="AX12" i="26"/>
  <c r="AY12" i="26" s="1"/>
  <c r="AW12" i="26"/>
  <c r="AX11" i="26"/>
  <c r="AW11" i="26"/>
  <c r="AX10" i="26"/>
  <c r="AW10" i="26"/>
  <c r="AX9" i="26"/>
  <c r="AW9" i="26"/>
  <c r="AX8" i="26"/>
  <c r="AY8" i="26" s="1"/>
  <c r="AW8" i="26"/>
  <c r="AX7" i="26"/>
  <c r="AW7" i="26"/>
  <c r="AX6" i="26"/>
  <c r="AW6" i="26"/>
  <c r="AU56" i="26"/>
  <c r="AV56" i="26" s="1"/>
  <c r="AT56" i="26"/>
  <c r="AU55" i="26"/>
  <c r="AV55" i="26" s="1"/>
  <c r="AT55" i="26"/>
  <c r="AU54" i="26"/>
  <c r="AT54" i="26"/>
  <c r="AU53" i="26"/>
  <c r="AT53" i="26"/>
  <c r="AU52" i="26"/>
  <c r="AV52" i="26" s="1"/>
  <c r="AT52" i="26"/>
  <c r="AU51" i="26"/>
  <c r="AV51" i="26" s="1"/>
  <c r="AT51" i="26"/>
  <c r="AU50" i="26"/>
  <c r="AT50" i="26"/>
  <c r="AU49" i="26"/>
  <c r="AT49" i="26"/>
  <c r="AU48" i="26"/>
  <c r="AV48" i="26" s="1"/>
  <c r="AT48" i="26"/>
  <c r="AU47" i="26"/>
  <c r="AV47" i="26" s="1"/>
  <c r="AT47" i="26"/>
  <c r="AU46" i="26"/>
  <c r="AT46" i="26"/>
  <c r="AU45" i="26"/>
  <c r="AT45" i="26"/>
  <c r="AU44" i="26"/>
  <c r="AV44" i="26" s="1"/>
  <c r="AT44" i="26"/>
  <c r="AU43" i="26"/>
  <c r="AV43" i="26" s="1"/>
  <c r="AT43" i="26"/>
  <c r="AU42" i="26"/>
  <c r="AT42" i="26"/>
  <c r="AU41" i="26"/>
  <c r="AT41" i="26"/>
  <c r="AU40" i="26"/>
  <c r="AT40" i="26"/>
  <c r="AU39" i="26"/>
  <c r="AV39" i="26" s="1"/>
  <c r="AT39" i="26"/>
  <c r="AU38" i="26"/>
  <c r="AT38" i="26"/>
  <c r="AU37" i="26"/>
  <c r="AT37" i="26"/>
  <c r="AU36" i="26"/>
  <c r="AV36" i="26" s="1"/>
  <c r="AT36" i="26"/>
  <c r="AU35" i="26"/>
  <c r="AV35" i="26" s="1"/>
  <c r="AT35" i="26"/>
  <c r="AU34" i="26"/>
  <c r="AT34" i="26"/>
  <c r="AU33" i="26"/>
  <c r="AT33" i="26"/>
  <c r="AU32" i="26"/>
  <c r="AT32" i="26"/>
  <c r="AU31" i="26"/>
  <c r="AV31" i="26" s="1"/>
  <c r="AT31" i="26"/>
  <c r="AU30" i="26"/>
  <c r="AT30" i="26"/>
  <c r="AU29" i="26"/>
  <c r="AT29" i="26"/>
  <c r="AU28" i="26"/>
  <c r="AV28" i="26" s="1"/>
  <c r="AT28" i="26"/>
  <c r="AU27" i="26"/>
  <c r="AV27" i="26" s="1"/>
  <c r="AT27" i="26"/>
  <c r="AU26" i="26"/>
  <c r="AT26" i="26"/>
  <c r="AU25" i="26"/>
  <c r="AT25" i="26"/>
  <c r="AU24" i="26"/>
  <c r="AV24" i="26" s="1"/>
  <c r="AT24" i="26"/>
  <c r="AU23" i="26"/>
  <c r="AV23" i="26" s="1"/>
  <c r="AT23" i="26"/>
  <c r="AU22" i="26"/>
  <c r="AT22" i="26"/>
  <c r="AU21" i="26"/>
  <c r="AT21" i="26"/>
  <c r="AU20" i="26"/>
  <c r="AT20" i="26"/>
  <c r="AV20" i="26" s="1"/>
  <c r="AU19" i="26"/>
  <c r="AV19" i="26" s="1"/>
  <c r="AT19" i="26"/>
  <c r="AU18" i="26"/>
  <c r="AT18" i="26"/>
  <c r="AU17" i="26"/>
  <c r="AT17" i="26"/>
  <c r="AU16" i="26"/>
  <c r="AT16" i="26"/>
  <c r="AU15" i="26"/>
  <c r="AV15" i="26" s="1"/>
  <c r="AT15" i="26"/>
  <c r="AU14" i="26"/>
  <c r="AT14" i="26"/>
  <c r="AU13" i="26"/>
  <c r="AT13" i="26"/>
  <c r="AU12" i="26"/>
  <c r="AV12" i="26" s="1"/>
  <c r="AT12" i="26"/>
  <c r="AU11" i="26"/>
  <c r="AV11" i="26" s="1"/>
  <c r="AT11" i="26"/>
  <c r="AU10" i="26"/>
  <c r="AT10" i="26"/>
  <c r="AU9" i="26"/>
  <c r="AT9" i="26"/>
  <c r="AU8" i="26"/>
  <c r="AV8" i="26" s="1"/>
  <c r="AT8" i="26"/>
  <c r="AU7" i="26"/>
  <c r="AV7" i="26" s="1"/>
  <c r="AT7" i="26"/>
  <c r="AU6" i="26"/>
  <c r="AT6" i="26"/>
  <c r="AR56" i="26"/>
  <c r="AS56" i="26" s="1"/>
  <c r="AQ56" i="26"/>
  <c r="AR55" i="26"/>
  <c r="AS55" i="26" s="1"/>
  <c r="AQ55" i="26"/>
  <c r="AR54" i="26"/>
  <c r="AQ54" i="26"/>
  <c r="AR53" i="26"/>
  <c r="AQ53" i="26"/>
  <c r="AR52" i="26"/>
  <c r="AQ52" i="26"/>
  <c r="AR51" i="26"/>
  <c r="AS51" i="26" s="1"/>
  <c r="AQ51" i="26"/>
  <c r="AR50" i="26"/>
  <c r="AS50" i="26" s="1"/>
  <c r="AQ50" i="26"/>
  <c r="AR49" i="26"/>
  <c r="AQ49" i="26"/>
  <c r="AR48" i="26"/>
  <c r="AQ48" i="26"/>
  <c r="AR47" i="26"/>
  <c r="AS47" i="26" s="1"/>
  <c r="AQ47" i="26"/>
  <c r="AR46" i="26"/>
  <c r="AS46" i="26" s="1"/>
  <c r="AQ46" i="26"/>
  <c r="AR45" i="26"/>
  <c r="AQ45" i="26"/>
  <c r="AR44" i="26"/>
  <c r="AQ44" i="26"/>
  <c r="AR43" i="26"/>
  <c r="AS43" i="26" s="1"/>
  <c r="AQ43" i="26"/>
  <c r="AR42" i="26"/>
  <c r="AS42" i="26" s="1"/>
  <c r="AQ42" i="26"/>
  <c r="AR41" i="26"/>
  <c r="AQ41" i="26"/>
  <c r="AR40" i="26"/>
  <c r="AQ40" i="26"/>
  <c r="AR39" i="26"/>
  <c r="AS39" i="26" s="1"/>
  <c r="AQ39" i="26"/>
  <c r="AR38" i="26"/>
  <c r="AS38" i="26" s="1"/>
  <c r="AQ38" i="26"/>
  <c r="AR37" i="26"/>
  <c r="AQ37" i="26"/>
  <c r="AR36" i="26"/>
  <c r="AQ36" i="26"/>
  <c r="AR35" i="26"/>
  <c r="AQ35" i="26"/>
  <c r="AR34" i="26"/>
  <c r="AQ34" i="26"/>
  <c r="AR33" i="26"/>
  <c r="AQ33" i="26"/>
  <c r="AR32" i="26"/>
  <c r="AQ32" i="26"/>
  <c r="AR31" i="26"/>
  <c r="AQ31" i="26"/>
  <c r="AR30" i="26"/>
  <c r="AS30" i="26" s="1"/>
  <c r="AQ30" i="26"/>
  <c r="AR29" i="26"/>
  <c r="AQ29" i="26"/>
  <c r="AR28" i="26"/>
  <c r="AQ28" i="26"/>
  <c r="AR27" i="26"/>
  <c r="AS27" i="26" s="1"/>
  <c r="AQ27" i="26"/>
  <c r="AR26" i="26"/>
  <c r="AS26" i="26" s="1"/>
  <c r="AQ26" i="26"/>
  <c r="AR25" i="26"/>
  <c r="AQ25" i="26"/>
  <c r="AR24" i="26"/>
  <c r="AQ24" i="26"/>
  <c r="AR23" i="26"/>
  <c r="AS23" i="26" s="1"/>
  <c r="AQ23" i="26"/>
  <c r="AR22" i="26"/>
  <c r="AS22" i="26" s="1"/>
  <c r="AQ22" i="26"/>
  <c r="AR21" i="26"/>
  <c r="AQ21" i="26"/>
  <c r="AR20" i="26"/>
  <c r="AQ20" i="26"/>
  <c r="AR19" i="26"/>
  <c r="AS19" i="26" s="1"/>
  <c r="AQ19" i="26"/>
  <c r="AR18" i="26"/>
  <c r="AS18" i="26" s="1"/>
  <c r="AQ18" i="26"/>
  <c r="AR17" i="26"/>
  <c r="AQ17" i="26"/>
  <c r="AR16" i="26"/>
  <c r="AQ16" i="26"/>
  <c r="AR15" i="26"/>
  <c r="AS15" i="26" s="1"/>
  <c r="AQ15" i="26"/>
  <c r="AR14" i="26"/>
  <c r="AS14" i="26" s="1"/>
  <c r="AQ14" i="26"/>
  <c r="AR13" i="26"/>
  <c r="AQ13" i="26"/>
  <c r="AR12" i="26"/>
  <c r="AQ12" i="26"/>
  <c r="AR11" i="26"/>
  <c r="AS11" i="26" s="1"/>
  <c r="AQ11" i="26"/>
  <c r="AR10" i="26"/>
  <c r="AS10" i="26" s="1"/>
  <c r="AQ10" i="26"/>
  <c r="AR9" i="26"/>
  <c r="AQ9" i="26"/>
  <c r="AR8" i="26"/>
  <c r="AQ8" i="26"/>
  <c r="AR7" i="26"/>
  <c r="AQ7" i="26"/>
  <c r="AS7" i="26" s="1"/>
  <c r="AR6" i="26"/>
  <c r="AS6" i="26" s="1"/>
  <c r="AQ6" i="26"/>
  <c r="AO56" i="26"/>
  <c r="AN56" i="26"/>
  <c r="AO55" i="26"/>
  <c r="AN55" i="26"/>
  <c r="AO54" i="26"/>
  <c r="AN54" i="26"/>
  <c r="AO53" i="26"/>
  <c r="AP53" i="26" s="1"/>
  <c r="AN53" i="26"/>
  <c r="AO52" i="26"/>
  <c r="AN52" i="26"/>
  <c r="AO51" i="26"/>
  <c r="AN51" i="26"/>
  <c r="AO50" i="26"/>
  <c r="AN50" i="26"/>
  <c r="AO49" i="26"/>
  <c r="AP49" i="26" s="1"/>
  <c r="AN49" i="26"/>
  <c r="AO48" i="26"/>
  <c r="AN48" i="26"/>
  <c r="AO47" i="26"/>
  <c r="AN47" i="26"/>
  <c r="AO46" i="26"/>
  <c r="AN46" i="26"/>
  <c r="AO45" i="26"/>
  <c r="AP45" i="26" s="1"/>
  <c r="AN45" i="26"/>
  <c r="AO44" i="26"/>
  <c r="AN44" i="26"/>
  <c r="AO43" i="26"/>
  <c r="AN43" i="26"/>
  <c r="AO42" i="26"/>
  <c r="AN42" i="26"/>
  <c r="AP42" i="26" s="1"/>
  <c r="AO41" i="26"/>
  <c r="AP41" i="26" s="1"/>
  <c r="AN41" i="26"/>
  <c r="AO40" i="26"/>
  <c r="AN40" i="26"/>
  <c r="AO39" i="26"/>
  <c r="AN39" i="26"/>
  <c r="AO38" i="26"/>
  <c r="AP38" i="26" s="1"/>
  <c r="AN38" i="26"/>
  <c r="AO37" i="26"/>
  <c r="AP37" i="26" s="1"/>
  <c r="AN37" i="26"/>
  <c r="AO36" i="26"/>
  <c r="AN36" i="26"/>
  <c r="AO35" i="26"/>
  <c r="AN35" i="26"/>
  <c r="AO34" i="26"/>
  <c r="AN34" i="26"/>
  <c r="AO33" i="26"/>
  <c r="AP33" i="26" s="1"/>
  <c r="AN33" i="26"/>
  <c r="AO32" i="26"/>
  <c r="AN32" i="26"/>
  <c r="AO31" i="26"/>
  <c r="AN31" i="26"/>
  <c r="AO30" i="26"/>
  <c r="AN30" i="26"/>
  <c r="AO29" i="26"/>
  <c r="AP29" i="26" s="1"/>
  <c r="AN29" i="26"/>
  <c r="AO28" i="26"/>
  <c r="AN28" i="26"/>
  <c r="AO27" i="26"/>
  <c r="AN27" i="26"/>
  <c r="AO26" i="26"/>
  <c r="AP26" i="26" s="1"/>
  <c r="AN26" i="26"/>
  <c r="AO25" i="26"/>
  <c r="AN25" i="26"/>
  <c r="AO24" i="26"/>
  <c r="AN24" i="26"/>
  <c r="AO23" i="26"/>
  <c r="AN23" i="26"/>
  <c r="AO22" i="26"/>
  <c r="AP22" i="26" s="1"/>
  <c r="AN22" i="26"/>
  <c r="AO21" i="26"/>
  <c r="AP21" i="26" s="1"/>
  <c r="AN21" i="26"/>
  <c r="AO20" i="26"/>
  <c r="AN20" i="26"/>
  <c r="AO19" i="26"/>
  <c r="AN19" i="26"/>
  <c r="AO18" i="26"/>
  <c r="AN18" i="26"/>
  <c r="AO17" i="26"/>
  <c r="AP17" i="26" s="1"/>
  <c r="AN17" i="26"/>
  <c r="AO16" i="26"/>
  <c r="AN16" i="26"/>
  <c r="AO15" i="26"/>
  <c r="AN15" i="26"/>
  <c r="AO14" i="26"/>
  <c r="AN14" i="26"/>
  <c r="AO13" i="26"/>
  <c r="AP13" i="26" s="1"/>
  <c r="AN13" i="26"/>
  <c r="AO12" i="26"/>
  <c r="AN12" i="26"/>
  <c r="AO11" i="26"/>
  <c r="AN11" i="26"/>
  <c r="AO10" i="26"/>
  <c r="AP10" i="26" s="1"/>
  <c r="AN10" i="26"/>
  <c r="AO9" i="26"/>
  <c r="AN9" i="26"/>
  <c r="AO8" i="26"/>
  <c r="AN8" i="26"/>
  <c r="AO7" i="26"/>
  <c r="AN7" i="26"/>
  <c r="AO6" i="26"/>
  <c r="AP6" i="26" s="1"/>
  <c r="AN6" i="26"/>
  <c r="AL56" i="26"/>
  <c r="AM56" i="26" s="1"/>
  <c r="AK56" i="26"/>
  <c r="AL55" i="26"/>
  <c r="AK55" i="26"/>
  <c r="AL54" i="26"/>
  <c r="AK54" i="26"/>
  <c r="AL53" i="26"/>
  <c r="AK53" i="26"/>
  <c r="AL52" i="26"/>
  <c r="AM52" i="26" s="1"/>
  <c r="AK52" i="26"/>
  <c r="AL51" i="26"/>
  <c r="AK51" i="26"/>
  <c r="AL50" i="26"/>
  <c r="AK50" i="26"/>
  <c r="AL49" i="26"/>
  <c r="AM49" i="26" s="1"/>
  <c r="AK49" i="26"/>
  <c r="AL48" i="26"/>
  <c r="AM48" i="26" s="1"/>
  <c r="AK48" i="26"/>
  <c r="AL47" i="26"/>
  <c r="AK47" i="26"/>
  <c r="AL46" i="26"/>
  <c r="AK46" i="26"/>
  <c r="AL45" i="26"/>
  <c r="AK45" i="26"/>
  <c r="AL44" i="26"/>
  <c r="AM44" i="26" s="1"/>
  <c r="AK44" i="26"/>
  <c r="AL43" i="26"/>
  <c r="AK43" i="26"/>
  <c r="AL42" i="26"/>
  <c r="AK42" i="26"/>
  <c r="AL41" i="26"/>
  <c r="AK41" i="26"/>
  <c r="AL40" i="26"/>
  <c r="AK40" i="26"/>
  <c r="AL39" i="26"/>
  <c r="AK39" i="26"/>
  <c r="AL38" i="26"/>
  <c r="AK38" i="26"/>
  <c r="AL37" i="26"/>
  <c r="AK37" i="26"/>
  <c r="AL36" i="26"/>
  <c r="AK36" i="26"/>
  <c r="AL35" i="26"/>
  <c r="AK35" i="26"/>
  <c r="AL34" i="26"/>
  <c r="AK34" i="26"/>
  <c r="AL33" i="26"/>
  <c r="AK33" i="26"/>
  <c r="AL32" i="26"/>
  <c r="AM32" i="26" s="1"/>
  <c r="AK32" i="26"/>
  <c r="AL31" i="26"/>
  <c r="AK31" i="26"/>
  <c r="AL30" i="26"/>
  <c r="AK30" i="26"/>
  <c r="AL29" i="26"/>
  <c r="AK29" i="26"/>
  <c r="AL28" i="26"/>
  <c r="AM28" i="26" s="1"/>
  <c r="AK28" i="26"/>
  <c r="AL27" i="26"/>
  <c r="AK27" i="26"/>
  <c r="AL26" i="26"/>
  <c r="AK26" i="26"/>
  <c r="AL25" i="26"/>
  <c r="AK25" i="26"/>
  <c r="AL24" i="26"/>
  <c r="AM24" i="26" s="1"/>
  <c r="AK24" i="26"/>
  <c r="AL23" i="26"/>
  <c r="AK23" i="26"/>
  <c r="AL22" i="26"/>
  <c r="AK22" i="26"/>
  <c r="AL21" i="26"/>
  <c r="AK21" i="26"/>
  <c r="AL20" i="26"/>
  <c r="AM20" i="26" s="1"/>
  <c r="AK20" i="26"/>
  <c r="AL19" i="26"/>
  <c r="AK19" i="26"/>
  <c r="AL18" i="26"/>
  <c r="AK18" i="26"/>
  <c r="AL17" i="26"/>
  <c r="AK17" i="26"/>
  <c r="AL16" i="26"/>
  <c r="AM16" i="26" s="1"/>
  <c r="AK16" i="26"/>
  <c r="AL15" i="26"/>
  <c r="AK15" i="26"/>
  <c r="AL14" i="26"/>
  <c r="AK14" i="26"/>
  <c r="AL13" i="26"/>
  <c r="AK13" i="26"/>
  <c r="AM13" i="26" s="1"/>
  <c r="AL12" i="26"/>
  <c r="AM12" i="26" s="1"/>
  <c r="AK12" i="26"/>
  <c r="AL11" i="26"/>
  <c r="AK11" i="26"/>
  <c r="AL10" i="26"/>
  <c r="AK10" i="26"/>
  <c r="AL9" i="26"/>
  <c r="AM9" i="26" s="1"/>
  <c r="AK9" i="26"/>
  <c r="AL8" i="26"/>
  <c r="AM8" i="26" s="1"/>
  <c r="AK8" i="26"/>
  <c r="AL7" i="26"/>
  <c r="AK7" i="26"/>
  <c r="AL6" i="26"/>
  <c r="AK6" i="26"/>
  <c r="AI56" i="26"/>
  <c r="AH56" i="26"/>
  <c r="AI55" i="26"/>
  <c r="AJ55" i="26" s="1"/>
  <c r="AH55" i="26"/>
  <c r="AI54" i="26"/>
  <c r="AH54" i="26"/>
  <c r="AI53" i="26"/>
  <c r="AH53" i="26"/>
  <c r="AI52" i="26"/>
  <c r="AJ52" i="26" s="1"/>
  <c r="AH52" i="26"/>
  <c r="AI51" i="26"/>
  <c r="AJ51" i="26" s="1"/>
  <c r="AH51" i="26"/>
  <c r="AI50" i="26"/>
  <c r="AH50" i="26"/>
  <c r="AI49" i="26"/>
  <c r="AH49" i="26"/>
  <c r="AI48" i="26"/>
  <c r="AH48" i="26"/>
  <c r="AJ48" i="26" s="1"/>
  <c r="AI47" i="26"/>
  <c r="AJ47" i="26" s="1"/>
  <c r="AH47" i="26"/>
  <c r="AI46" i="26"/>
  <c r="AH46" i="26"/>
  <c r="AI45" i="26"/>
  <c r="AH45" i="26"/>
  <c r="AI44" i="26"/>
  <c r="AH44" i="26"/>
  <c r="AI43" i="26"/>
  <c r="AJ43" i="26" s="1"/>
  <c r="AH43" i="26"/>
  <c r="AI42" i="26"/>
  <c r="AH42" i="26"/>
  <c r="AI41" i="26"/>
  <c r="AH41" i="26"/>
  <c r="AI40" i="26"/>
  <c r="AJ40" i="26" s="1"/>
  <c r="AH40" i="26"/>
  <c r="AI39" i="26"/>
  <c r="AJ39" i="26" s="1"/>
  <c r="AH39" i="26"/>
  <c r="AI38" i="26"/>
  <c r="AH38" i="26"/>
  <c r="AI37" i="26"/>
  <c r="AH37" i="26"/>
  <c r="AI36" i="26"/>
  <c r="AJ36" i="26" s="1"/>
  <c r="AH36" i="26"/>
  <c r="AI35" i="26"/>
  <c r="AJ35" i="26" s="1"/>
  <c r="AH35" i="26"/>
  <c r="AI34" i="26"/>
  <c r="AH34" i="26"/>
  <c r="AI33" i="26"/>
  <c r="AH33" i="26"/>
  <c r="AI32" i="26"/>
  <c r="AH32" i="26"/>
  <c r="AI31" i="26"/>
  <c r="AJ31" i="26" s="1"/>
  <c r="AH31" i="26"/>
  <c r="AI30" i="26"/>
  <c r="AH30" i="26"/>
  <c r="AI29" i="26"/>
  <c r="AH29" i="26"/>
  <c r="AI28" i="26"/>
  <c r="AJ28" i="26" s="1"/>
  <c r="AH28" i="26"/>
  <c r="AI27" i="26"/>
  <c r="AJ27" i="26" s="1"/>
  <c r="AH27" i="26"/>
  <c r="AI26" i="26"/>
  <c r="AH26" i="26"/>
  <c r="AI25" i="26"/>
  <c r="AH25" i="26"/>
  <c r="AI24" i="26"/>
  <c r="AJ24" i="26" s="1"/>
  <c r="AH24" i="26"/>
  <c r="AI23" i="26"/>
  <c r="AJ23" i="26" s="1"/>
  <c r="AH23" i="26"/>
  <c r="AI22" i="26"/>
  <c r="AH22" i="26"/>
  <c r="AI21" i="26"/>
  <c r="AH21" i="26"/>
  <c r="AI20" i="26"/>
  <c r="AH20" i="26"/>
  <c r="AJ20" i="26" s="1"/>
  <c r="AI19" i="26"/>
  <c r="AJ19" i="26" s="1"/>
  <c r="AH19" i="26"/>
  <c r="AI18" i="26"/>
  <c r="AH18" i="26"/>
  <c r="AI17" i="26"/>
  <c r="AH17" i="26"/>
  <c r="AI16" i="26"/>
  <c r="AH16" i="26"/>
  <c r="AJ16" i="26" s="1"/>
  <c r="AI15" i="26"/>
  <c r="AJ15" i="26" s="1"/>
  <c r="AH15" i="26"/>
  <c r="AI14" i="26"/>
  <c r="AH14" i="26"/>
  <c r="AI13" i="26"/>
  <c r="AH13" i="26"/>
  <c r="AI12" i="26"/>
  <c r="AH12" i="26"/>
  <c r="AJ12" i="26" s="1"/>
  <c r="AI11" i="26"/>
  <c r="AJ11" i="26" s="1"/>
  <c r="AH11" i="26"/>
  <c r="AI10" i="26"/>
  <c r="AH10" i="26"/>
  <c r="AI9" i="26"/>
  <c r="AH9" i="26"/>
  <c r="AI8" i="26"/>
  <c r="AJ8" i="26" s="1"/>
  <c r="AH8" i="26"/>
  <c r="AI7" i="26"/>
  <c r="AJ7" i="26" s="1"/>
  <c r="AH7" i="26"/>
  <c r="AI6" i="26"/>
  <c r="AH6" i="26"/>
  <c r="AF56" i="26"/>
  <c r="AE56" i="26"/>
  <c r="AF55" i="26"/>
  <c r="AG55" i="26" s="1"/>
  <c r="AE55" i="26"/>
  <c r="AF54" i="26"/>
  <c r="AG54" i="26" s="1"/>
  <c r="AE54" i="26"/>
  <c r="AF53" i="26"/>
  <c r="AE53" i="26"/>
  <c r="AF52" i="26"/>
  <c r="AE52" i="26"/>
  <c r="AF51" i="26"/>
  <c r="AE51" i="26"/>
  <c r="AG51" i="26" s="1"/>
  <c r="AF50" i="26"/>
  <c r="AG50" i="26" s="1"/>
  <c r="AE50" i="26"/>
  <c r="AF49" i="26"/>
  <c r="AE49" i="26"/>
  <c r="AF48" i="26"/>
  <c r="AE48" i="26"/>
  <c r="AF47" i="26"/>
  <c r="AG47" i="26" s="1"/>
  <c r="AE47" i="26"/>
  <c r="AF46" i="26"/>
  <c r="AG46" i="26" s="1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G39" i="26" s="1"/>
  <c r="AE39" i="26"/>
  <c r="AF38" i="26"/>
  <c r="AG38" i="26" s="1"/>
  <c r="AE38" i="26"/>
  <c r="AF37" i="26"/>
  <c r="AE37" i="26"/>
  <c r="AF36" i="26"/>
  <c r="AE36" i="26"/>
  <c r="AF35" i="26"/>
  <c r="AG35" i="26" s="1"/>
  <c r="AE35" i="26"/>
  <c r="AF34" i="26"/>
  <c r="AG34" i="26" s="1"/>
  <c r="AE34" i="26"/>
  <c r="AF33" i="26"/>
  <c r="AE33" i="26"/>
  <c r="AF32" i="26"/>
  <c r="AE32" i="26"/>
  <c r="AF31" i="26"/>
  <c r="AG31" i="26" s="1"/>
  <c r="AE31" i="26"/>
  <c r="AF30" i="26"/>
  <c r="AG30" i="26" s="1"/>
  <c r="AE30" i="26"/>
  <c r="AF29" i="26"/>
  <c r="AE29" i="26"/>
  <c r="AF28" i="26"/>
  <c r="AE28" i="26"/>
  <c r="AF27" i="26"/>
  <c r="AE27" i="26"/>
  <c r="AG27" i="26" s="1"/>
  <c r="AF26" i="26"/>
  <c r="AG26" i="26" s="1"/>
  <c r="AE26" i="26"/>
  <c r="AF25" i="26"/>
  <c r="AE25" i="26"/>
  <c r="AF24" i="26"/>
  <c r="AE24" i="26"/>
  <c r="AF23" i="26"/>
  <c r="AG23" i="26" s="1"/>
  <c r="AE23" i="26"/>
  <c r="AF22" i="26"/>
  <c r="AG22" i="26" s="1"/>
  <c r="AE22" i="26"/>
  <c r="AF21" i="26"/>
  <c r="AE21" i="26"/>
  <c r="AF20" i="26"/>
  <c r="AE20" i="26"/>
  <c r="AF19" i="26"/>
  <c r="AG19" i="26" s="1"/>
  <c r="AE19" i="26"/>
  <c r="AF18" i="26"/>
  <c r="AG18" i="26" s="1"/>
  <c r="AE18" i="26"/>
  <c r="AF17" i="26"/>
  <c r="AE17" i="26"/>
  <c r="AF16" i="26"/>
  <c r="AE16" i="26"/>
  <c r="AF15" i="26"/>
  <c r="AG15" i="26" s="1"/>
  <c r="AE15" i="26"/>
  <c r="AF14" i="26"/>
  <c r="AG14" i="26" s="1"/>
  <c r="AE14" i="26"/>
  <c r="AF13" i="26"/>
  <c r="AE13" i="26"/>
  <c r="AF12" i="26"/>
  <c r="AE12" i="26"/>
  <c r="AF11" i="26"/>
  <c r="AE11" i="26"/>
  <c r="AF10" i="26"/>
  <c r="AG10" i="26" s="1"/>
  <c r="AE10" i="26"/>
  <c r="AF9" i="26"/>
  <c r="AE9" i="26"/>
  <c r="AF8" i="26"/>
  <c r="AE8" i="26"/>
  <c r="AF7" i="26"/>
  <c r="AE7" i="26"/>
  <c r="AF6" i="26"/>
  <c r="AG6" i="26" s="1"/>
  <c r="AE6" i="26"/>
  <c r="AC56" i="26"/>
  <c r="AB56" i="26"/>
  <c r="AC55" i="26"/>
  <c r="AB55" i="26"/>
  <c r="AC54" i="26"/>
  <c r="AD54" i="26" s="1"/>
  <c r="AB54" i="26"/>
  <c r="AC53" i="26"/>
  <c r="AB53" i="26"/>
  <c r="AC52" i="26"/>
  <c r="AB52" i="26"/>
  <c r="AC51" i="26"/>
  <c r="AB51" i="26"/>
  <c r="AC50" i="26"/>
  <c r="AD50" i="26" s="1"/>
  <c r="AB50" i="26"/>
  <c r="AC49" i="26"/>
  <c r="AD49" i="26" s="1"/>
  <c r="AB49" i="26"/>
  <c r="AC48" i="26"/>
  <c r="AB48" i="26"/>
  <c r="AC47" i="26"/>
  <c r="AB47" i="26"/>
  <c r="AC46" i="26"/>
  <c r="AD46" i="26" s="1"/>
  <c r="AB46" i="26"/>
  <c r="AC45" i="26"/>
  <c r="AB45" i="26"/>
  <c r="AC44" i="26"/>
  <c r="AB44" i="26"/>
  <c r="AC43" i="26"/>
  <c r="AB43" i="26"/>
  <c r="AC42" i="26"/>
  <c r="AB42" i="26"/>
  <c r="AD42" i="26" s="1"/>
  <c r="AC41" i="26"/>
  <c r="AB41" i="26"/>
  <c r="AC40" i="26"/>
  <c r="AB40" i="26"/>
  <c r="AC39" i="26"/>
  <c r="AB39" i="26"/>
  <c r="AC38" i="26"/>
  <c r="AD38" i="26" s="1"/>
  <c r="AB38" i="26"/>
  <c r="AC37" i="26"/>
  <c r="AB37" i="26"/>
  <c r="AC36" i="26"/>
  <c r="AB36" i="26"/>
  <c r="AC35" i="26"/>
  <c r="AB35" i="26"/>
  <c r="AC34" i="26"/>
  <c r="AB34" i="26"/>
  <c r="AD34" i="26" s="1"/>
  <c r="AC33" i="26"/>
  <c r="AB33" i="26"/>
  <c r="AC32" i="26"/>
  <c r="AB32" i="26"/>
  <c r="AC31" i="26"/>
  <c r="AB31" i="26"/>
  <c r="AC30" i="26"/>
  <c r="AB30" i="26"/>
  <c r="AC29" i="26"/>
  <c r="AB29" i="26"/>
  <c r="AC28" i="26"/>
  <c r="AB28" i="26"/>
  <c r="AC27" i="26"/>
  <c r="AB27" i="26"/>
  <c r="AC26" i="26"/>
  <c r="AB26" i="26"/>
  <c r="AC25" i="26"/>
  <c r="AB25" i="26"/>
  <c r="AC24" i="26"/>
  <c r="AB24" i="26"/>
  <c r="AC23" i="26"/>
  <c r="AB23" i="26"/>
  <c r="AC22" i="26"/>
  <c r="AB22" i="26"/>
  <c r="AC21" i="26"/>
  <c r="AB21" i="26"/>
  <c r="AC20" i="26"/>
  <c r="AB20" i="26"/>
  <c r="AC19" i="26"/>
  <c r="AB19" i="26"/>
  <c r="AC18" i="26"/>
  <c r="AB18" i="26"/>
  <c r="AC17" i="26"/>
  <c r="AB17" i="26"/>
  <c r="AC16" i="26"/>
  <c r="AB16" i="26"/>
  <c r="AC15" i="26"/>
  <c r="AB15" i="26"/>
  <c r="AC14" i="26"/>
  <c r="AB14" i="26"/>
  <c r="AC13" i="26"/>
  <c r="AB13" i="26"/>
  <c r="AC12" i="26"/>
  <c r="AB12" i="26"/>
  <c r="AC11" i="26"/>
  <c r="AB11" i="26"/>
  <c r="AC10" i="26"/>
  <c r="AD10" i="26" s="1"/>
  <c r="AB10" i="26"/>
  <c r="AC9" i="26"/>
  <c r="AB9" i="26"/>
  <c r="AC8" i="26"/>
  <c r="AB8" i="26"/>
  <c r="AC7" i="26"/>
  <c r="AB7" i="26"/>
  <c r="AC6" i="26"/>
  <c r="AB6" i="26"/>
  <c r="Z56" i="26"/>
  <c r="Y56" i="26"/>
  <c r="Z55" i="26"/>
  <c r="Y55" i="26"/>
  <c r="Z54" i="26"/>
  <c r="Y54" i="26"/>
  <c r="Z53" i="26"/>
  <c r="Y53" i="26"/>
  <c r="Z52" i="26"/>
  <c r="AA52" i="26" s="1"/>
  <c r="Y52" i="26"/>
  <c r="Z51" i="26"/>
  <c r="Y51" i="26"/>
  <c r="Z50" i="26"/>
  <c r="Y50" i="26"/>
  <c r="Z49" i="26"/>
  <c r="Y49" i="26"/>
  <c r="Z48" i="26"/>
  <c r="AA48" i="26" s="1"/>
  <c r="Y48" i="26"/>
  <c r="Z47" i="26"/>
  <c r="Y47" i="26"/>
  <c r="Z46" i="26"/>
  <c r="Y46" i="26"/>
  <c r="Z45" i="26"/>
  <c r="Y45" i="26"/>
  <c r="Z44" i="26"/>
  <c r="AA44" i="26" s="1"/>
  <c r="Y44" i="26"/>
  <c r="Z43" i="26"/>
  <c r="Y43" i="26"/>
  <c r="Z42" i="26"/>
  <c r="Y42" i="26"/>
  <c r="Z41" i="26"/>
  <c r="Y41" i="26"/>
  <c r="Z40" i="26"/>
  <c r="AA40" i="26" s="1"/>
  <c r="Y40" i="26"/>
  <c r="Z39" i="26"/>
  <c r="Y39" i="26"/>
  <c r="Z38" i="26"/>
  <c r="Y38" i="26"/>
  <c r="Z37" i="26"/>
  <c r="Y37" i="26"/>
  <c r="Z36" i="26"/>
  <c r="AA36" i="26" s="1"/>
  <c r="Y36" i="26"/>
  <c r="Z35" i="26"/>
  <c r="Y35" i="26"/>
  <c r="AA35" i="26" s="1"/>
  <c r="Z34" i="26"/>
  <c r="Y34" i="26"/>
  <c r="Z33" i="26"/>
  <c r="Y33" i="26"/>
  <c r="Z32" i="26"/>
  <c r="AA32" i="26" s="1"/>
  <c r="Y32" i="26"/>
  <c r="Z31" i="26"/>
  <c r="Y31" i="26"/>
  <c r="Z30" i="26"/>
  <c r="Y30" i="26"/>
  <c r="Z29" i="26"/>
  <c r="Y29" i="26"/>
  <c r="Z28" i="26"/>
  <c r="AA28" i="26" s="1"/>
  <c r="Y28" i="26"/>
  <c r="Z27" i="26"/>
  <c r="Y27" i="26"/>
  <c r="Z26" i="26"/>
  <c r="Y26" i="26"/>
  <c r="Z25" i="26"/>
  <c r="Y25" i="26"/>
  <c r="Z24" i="26"/>
  <c r="AA24" i="26" s="1"/>
  <c r="Y24" i="26"/>
  <c r="Z23" i="26"/>
  <c r="Y23" i="26"/>
  <c r="Z22" i="26"/>
  <c r="Y22" i="26"/>
  <c r="D13" i="26" s="1"/>
  <c r="Z21" i="26"/>
  <c r="Y21" i="26"/>
  <c r="D12" i="26" s="1"/>
  <c r="D38" i="26" s="1"/>
  <c r="Z20" i="26"/>
  <c r="AA20" i="26" s="1"/>
  <c r="Y20" i="26"/>
  <c r="Z19" i="26"/>
  <c r="Y19" i="26"/>
  <c r="D10" i="26" s="1"/>
  <c r="Z18" i="26"/>
  <c r="Y18" i="26"/>
  <c r="D29" i="26" s="1"/>
  <c r="Z17" i="26"/>
  <c r="Y17" i="26"/>
  <c r="D28" i="26" s="1"/>
  <c r="Z16" i="26"/>
  <c r="AA16" i="26" s="1"/>
  <c r="Y16" i="26"/>
  <c r="Z15" i="26"/>
  <c r="Y15" i="26"/>
  <c r="D26" i="26" s="1"/>
  <c r="Z14" i="26"/>
  <c r="Y14" i="26"/>
  <c r="D25" i="26" s="1"/>
  <c r="Z13" i="26"/>
  <c r="AA13" i="26" s="1"/>
  <c r="Y13" i="26"/>
  <c r="D9" i="26" s="1"/>
  <c r="D35" i="26" s="1"/>
  <c r="Z12" i="26"/>
  <c r="AA12" i="26" s="1"/>
  <c r="Y12" i="26"/>
  <c r="Z11" i="26"/>
  <c r="Y11" i="26"/>
  <c r="D21" i="26" s="1"/>
  <c r="Z10" i="26"/>
  <c r="Y10" i="26"/>
  <c r="D20" i="26" s="1"/>
  <c r="Z9" i="26"/>
  <c r="Y9" i="26"/>
  <c r="D8" i="26" s="1"/>
  <c r="Z8" i="26"/>
  <c r="AA8" i="26" s="1"/>
  <c r="Y8" i="26"/>
  <c r="Z7" i="26"/>
  <c r="Y7" i="26"/>
  <c r="Z6" i="26"/>
  <c r="Y6" i="26"/>
  <c r="D6" i="26" s="1"/>
  <c r="BB26" i="26"/>
  <c r="AV16" i="26"/>
  <c r="AP54" i="26"/>
  <c r="AJ56" i="26"/>
  <c r="BB50" i="26"/>
  <c r="AV40" i="26"/>
  <c r="AV32" i="26"/>
  <c r="B55" i="26"/>
  <c r="B54" i="26"/>
  <c r="B53" i="26"/>
  <c r="B52" i="26"/>
  <c r="B51" i="26"/>
  <c r="B48" i="26"/>
  <c r="D11" i="26"/>
  <c r="D37" i="26" s="1"/>
  <c r="B47" i="26"/>
  <c r="B46" i="26"/>
  <c r="D27" i="26"/>
  <c r="D22" i="26"/>
  <c r="B39" i="26"/>
  <c r="AG11" i="26"/>
  <c r="B38" i="26"/>
  <c r="B37" i="26"/>
  <c r="B36" i="26"/>
  <c r="B35" i="26"/>
  <c r="AG7" i="26"/>
  <c r="B33" i="26"/>
  <c r="B32" i="26"/>
  <c r="AB5" i="26"/>
  <c r="AE5" i="26" s="1"/>
  <c r="AG5" i="26" s="1"/>
  <c r="Z5" i="26"/>
  <c r="BB56" i="25"/>
  <c r="AY56" i="25"/>
  <c r="AV56" i="25"/>
  <c r="AS56" i="25"/>
  <c r="AP56" i="25"/>
  <c r="AM56" i="25"/>
  <c r="AJ56" i="25"/>
  <c r="AG56" i="25"/>
  <c r="AD56" i="25"/>
  <c r="AA56" i="25"/>
  <c r="BB55" i="25"/>
  <c r="AY55" i="25"/>
  <c r="AV55" i="25"/>
  <c r="AS55" i="25"/>
  <c r="AP55" i="25"/>
  <c r="AM55" i="25"/>
  <c r="AJ55" i="25"/>
  <c r="AG55" i="25"/>
  <c r="AD55" i="25"/>
  <c r="AA55" i="25"/>
  <c r="BB54" i="25"/>
  <c r="AY54" i="25"/>
  <c r="AV54" i="25"/>
  <c r="AS54" i="25"/>
  <c r="AP54" i="25"/>
  <c r="AM54" i="25"/>
  <c r="AJ54" i="25"/>
  <c r="AG54" i="25"/>
  <c r="AD54" i="25"/>
  <c r="AA54" i="25"/>
  <c r="BB53" i="25"/>
  <c r="AY53" i="25"/>
  <c r="AV53" i="25"/>
  <c r="AS53" i="25"/>
  <c r="AP53" i="25"/>
  <c r="AM53" i="25"/>
  <c r="AJ53" i="25"/>
  <c r="AG53" i="25"/>
  <c r="AD53" i="25"/>
  <c r="AA53" i="25"/>
  <c r="BB52" i="25"/>
  <c r="AY52" i="25"/>
  <c r="AV52" i="25"/>
  <c r="AS52" i="25"/>
  <c r="AP52" i="25"/>
  <c r="AM52" i="25"/>
  <c r="AJ52" i="25"/>
  <c r="AG52" i="25"/>
  <c r="AD52" i="25"/>
  <c r="AA52" i="25"/>
  <c r="BB51" i="25"/>
  <c r="AY51" i="25"/>
  <c r="AV51" i="25"/>
  <c r="AS51" i="25"/>
  <c r="AP51" i="25"/>
  <c r="AM51" i="25"/>
  <c r="AJ51" i="25"/>
  <c r="AG51" i="25"/>
  <c r="AD51" i="25"/>
  <c r="AA51" i="25"/>
  <c r="BB50" i="25"/>
  <c r="AY50" i="25"/>
  <c r="AV50" i="25"/>
  <c r="AS50" i="25"/>
  <c r="AP50" i="25"/>
  <c r="AM50" i="25"/>
  <c r="AJ50" i="25"/>
  <c r="AG50" i="25"/>
  <c r="AD50" i="25"/>
  <c r="AA50" i="25"/>
  <c r="BB49" i="25"/>
  <c r="AY49" i="25"/>
  <c r="AV49" i="25"/>
  <c r="AS49" i="25"/>
  <c r="AP49" i="25"/>
  <c r="AM49" i="25"/>
  <c r="AJ49" i="25"/>
  <c r="AG49" i="25"/>
  <c r="AD49" i="25"/>
  <c r="AA49" i="25"/>
  <c r="BB48" i="25"/>
  <c r="AY48" i="25"/>
  <c r="AV48" i="25"/>
  <c r="AS48" i="25"/>
  <c r="AP48" i="25"/>
  <c r="AM48" i="25"/>
  <c r="AJ48" i="25"/>
  <c r="AG48" i="25"/>
  <c r="AD48" i="25"/>
  <c r="AA48" i="25"/>
  <c r="BB47" i="25"/>
  <c r="AY47" i="25"/>
  <c r="AV47" i="25"/>
  <c r="AS47" i="25"/>
  <c r="AP47" i="25"/>
  <c r="AM47" i="25"/>
  <c r="AJ47" i="25"/>
  <c r="AG47" i="25"/>
  <c r="AD47" i="25"/>
  <c r="AA47" i="25"/>
  <c r="BB46" i="25"/>
  <c r="AY46" i="25"/>
  <c r="AV46" i="25"/>
  <c r="AS46" i="25"/>
  <c r="AP46" i="25"/>
  <c r="AM46" i="25"/>
  <c r="AJ46" i="25"/>
  <c r="AG46" i="25"/>
  <c r="AD46" i="25"/>
  <c r="AA46" i="25"/>
  <c r="BB45" i="25"/>
  <c r="AY45" i="25"/>
  <c r="AV45" i="25"/>
  <c r="AS45" i="25"/>
  <c r="AP45" i="25"/>
  <c r="AM45" i="25"/>
  <c r="AJ45" i="25"/>
  <c r="AG45" i="25"/>
  <c r="AD45" i="25"/>
  <c r="AA45" i="25"/>
  <c r="BB44" i="25"/>
  <c r="AY44" i="25"/>
  <c r="AV44" i="25"/>
  <c r="AS44" i="25"/>
  <c r="AP44" i="25"/>
  <c r="AM44" i="25"/>
  <c r="AJ44" i="25"/>
  <c r="AG44" i="25"/>
  <c r="AD44" i="25"/>
  <c r="AA44" i="25"/>
  <c r="BB43" i="25"/>
  <c r="AY43" i="25"/>
  <c r="AV43" i="25"/>
  <c r="AS43" i="25"/>
  <c r="AP43" i="25"/>
  <c r="AM43" i="25"/>
  <c r="AJ43" i="25"/>
  <c r="AG43" i="25"/>
  <c r="AD43" i="25"/>
  <c r="AA43" i="25"/>
  <c r="BB42" i="25"/>
  <c r="AY42" i="25"/>
  <c r="AV42" i="25"/>
  <c r="AS42" i="25"/>
  <c r="AP42" i="25"/>
  <c r="AM42" i="25"/>
  <c r="AJ42" i="25"/>
  <c r="AG42" i="25"/>
  <c r="AD42" i="25"/>
  <c r="AA42" i="25"/>
  <c r="BB41" i="25"/>
  <c r="AY41" i="25"/>
  <c r="AV41" i="25"/>
  <c r="AS41" i="25"/>
  <c r="AP41" i="25"/>
  <c r="AM41" i="25"/>
  <c r="AJ41" i="25"/>
  <c r="AG41" i="25"/>
  <c r="AD41" i="25"/>
  <c r="AA41" i="25"/>
  <c r="BB40" i="25"/>
  <c r="AY40" i="25"/>
  <c r="AV40" i="25"/>
  <c r="AS40" i="25"/>
  <c r="AP40" i="25"/>
  <c r="AM40" i="25"/>
  <c r="AJ40" i="25"/>
  <c r="AG40" i="25"/>
  <c r="AD40" i="25"/>
  <c r="AA40" i="25"/>
  <c r="BB39" i="25"/>
  <c r="AY39" i="25"/>
  <c r="AV39" i="25"/>
  <c r="AS39" i="25"/>
  <c r="AP39" i="25"/>
  <c r="AM39" i="25"/>
  <c r="AJ39" i="25"/>
  <c r="AG39" i="25"/>
  <c r="AD39" i="25"/>
  <c r="AA39" i="25"/>
  <c r="BB38" i="25"/>
  <c r="AY38" i="25"/>
  <c r="AV38" i="25"/>
  <c r="AS38" i="25"/>
  <c r="AP38" i="25"/>
  <c r="AM38" i="25"/>
  <c r="AJ38" i="25"/>
  <c r="AG38" i="25"/>
  <c r="AD38" i="25"/>
  <c r="AA38" i="25"/>
  <c r="BB37" i="25"/>
  <c r="AY37" i="25"/>
  <c r="AV37" i="25"/>
  <c r="AS37" i="25"/>
  <c r="AP37" i="25"/>
  <c r="AM37" i="25"/>
  <c r="AJ37" i="25"/>
  <c r="AG37" i="25"/>
  <c r="AD37" i="25"/>
  <c r="AA37" i="25"/>
  <c r="BB36" i="25"/>
  <c r="AY36" i="25"/>
  <c r="AV36" i="25"/>
  <c r="AS36" i="25"/>
  <c r="AP36" i="25"/>
  <c r="AM36" i="25"/>
  <c r="AJ36" i="25"/>
  <c r="AG36" i="25"/>
  <c r="AD36" i="25"/>
  <c r="AA36" i="25"/>
  <c r="BB35" i="25"/>
  <c r="AY35" i="25"/>
  <c r="AV35" i="25"/>
  <c r="AS35" i="25"/>
  <c r="AP35" i="25"/>
  <c r="AM35" i="25"/>
  <c r="AJ35" i="25"/>
  <c r="AG35" i="25"/>
  <c r="AD35" i="25"/>
  <c r="AA35" i="25"/>
  <c r="BB34" i="25"/>
  <c r="AY34" i="25"/>
  <c r="AV34" i="25"/>
  <c r="AS34" i="25"/>
  <c r="AP34" i="25"/>
  <c r="AM34" i="25"/>
  <c r="AJ34" i="25"/>
  <c r="AG34" i="25"/>
  <c r="AD34" i="25"/>
  <c r="AA34" i="25"/>
  <c r="BB33" i="25"/>
  <c r="AY33" i="25"/>
  <c r="AV33" i="25"/>
  <c r="AS33" i="25"/>
  <c r="AP33" i="25"/>
  <c r="AM33" i="25"/>
  <c r="AJ33" i="25"/>
  <c r="AG33" i="25"/>
  <c r="AD33" i="25"/>
  <c r="AA33" i="25"/>
  <c r="BB32" i="25"/>
  <c r="AY32" i="25"/>
  <c r="AV32" i="25"/>
  <c r="AS32" i="25"/>
  <c r="AP32" i="25"/>
  <c r="AM32" i="25"/>
  <c r="AJ32" i="25"/>
  <c r="AG32" i="25"/>
  <c r="AD32" i="25"/>
  <c r="AA32" i="25"/>
  <c r="BB31" i="25"/>
  <c r="AY31" i="25"/>
  <c r="AV31" i="25"/>
  <c r="AS31" i="25"/>
  <c r="AP31" i="25"/>
  <c r="AM31" i="25"/>
  <c r="AJ31" i="25"/>
  <c r="AG31" i="25"/>
  <c r="AD31" i="25"/>
  <c r="AA31" i="25"/>
  <c r="BB30" i="25"/>
  <c r="AY30" i="25"/>
  <c r="AV30" i="25"/>
  <c r="AS30" i="25"/>
  <c r="AP30" i="25"/>
  <c r="AM30" i="25"/>
  <c r="AJ30" i="25"/>
  <c r="AG30" i="25"/>
  <c r="AD30" i="25"/>
  <c r="AA30" i="25"/>
  <c r="BB29" i="25"/>
  <c r="AY29" i="25"/>
  <c r="AV29" i="25"/>
  <c r="AS29" i="25"/>
  <c r="AP29" i="25"/>
  <c r="AM29" i="25"/>
  <c r="AJ29" i="25"/>
  <c r="AG29" i="25"/>
  <c r="AD29" i="25"/>
  <c r="AA29" i="25"/>
  <c r="BB28" i="25"/>
  <c r="AY28" i="25"/>
  <c r="AV28" i="25"/>
  <c r="AS28" i="25"/>
  <c r="AP28" i="25"/>
  <c r="AM28" i="25"/>
  <c r="AJ28" i="25"/>
  <c r="AG28" i="25"/>
  <c r="AD28" i="25"/>
  <c r="AA28" i="25"/>
  <c r="BB27" i="25"/>
  <c r="AY27" i="25"/>
  <c r="AV27" i="25"/>
  <c r="AS27" i="25"/>
  <c r="AP27" i="25"/>
  <c r="AM27" i="25"/>
  <c r="AJ27" i="25"/>
  <c r="AG27" i="25"/>
  <c r="AD27" i="25"/>
  <c r="AA27" i="25"/>
  <c r="BB26" i="25"/>
  <c r="AY26" i="25"/>
  <c r="AV26" i="25"/>
  <c r="AS26" i="25"/>
  <c r="AP26" i="25"/>
  <c r="AM26" i="25"/>
  <c r="AJ26" i="25"/>
  <c r="AG26" i="25"/>
  <c r="AD26" i="25"/>
  <c r="AA26" i="25"/>
  <c r="BB25" i="25"/>
  <c r="AY25" i="25"/>
  <c r="AV25" i="25"/>
  <c r="AS25" i="25"/>
  <c r="AP25" i="25"/>
  <c r="AM25" i="25"/>
  <c r="AJ25" i="25"/>
  <c r="AG25" i="25"/>
  <c r="AD25" i="25"/>
  <c r="AA25" i="25"/>
  <c r="BB24" i="25"/>
  <c r="AY24" i="25"/>
  <c r="AV24" i="25"/>
  <c r="AS24" i="25"/>
  <c r="AP24" i="25"/>
  <c r="AM24" i="25"/>
  <c r="AJ24" i="25"/>
  <c r="AG24" i="25"/>
  <c r="AD24" i="25"/>
  <c r="AA24" i="25"/>
  <c r="BB23" i="25"/>
  <c r="AY23" i="25"/>
  <c r="AV23" i="25"/>
  <c r="AS23" i="25"/>
  <c r="AP23" i="25"/>
  <c r="AM23" i="25"/>
  <c r="AJ23" i="25"/>
  <c r="AG23" i="25"/>
  <c r="AD23" i="25"/>
  <c r="AA23" i="25"/>
  <c r="BB22" i="25"/>
  <c r="AY22" i="25"/>
  <c r="AV22" i="25"/>
  <c r="AS22" i="25"/>
  <c r="AP22" i="25"/>
  <c r="AM22" i="25"/>
  <c r="AJ22" i="25"/>
  <c r="AG22" i="25"/>
  <c r="AD22" i="25"/>
  <c r="AA22" i="25"/>
  <c r="BB21" i="25"/>
  <c r="AY21" i="25"/>
  <c r="AV21" i="25"/>
  <c r="AS21" i="25"/>
  <c r="AP21" i="25"/>
  <c r="AM21" i="25"/>
  <c r="AJ21" i="25"/>
  <c r="AG21" i="25"/>
  <c r="AD21" i="25"/>
  <c r="AA21" i="25"/>
  <c r="BB20" i="25"/>
  <c r="AY20" i="25"/>
  <c r="AV20" i="25"/>
  <c r="AS20" i="25"/>
  <c r="AP20" i="25"/>
  <c r="AM20" i="25"/>
  <c r="AJ20" i="25"/>
  <c r="AG20" i="25"/>
  <c r="AD20" i="25"/>
  <c r="AA20" i="25"/>
  <c r="BB19" i="25"/>
  <c r="AY19" i="25"/>
  <c r="AV19" i="25"/>
  <c r="AS19" i="25"/>
  <c r="AP19" i="25"/>
  <c r="AM19" i="25"/>
  <c r="AJ19" i="25"/>
  <c r="AG19" i="25"/>
  <c r="AD19" i="25"/>
  <c r="AA19" i="25"/>
  <c r="BB18" i="25"/>
  <c r="AY18" i="25"/>
  <c r="AV18" i="25"/>
  <c r="AS18" i="25"/>
  <c r="AP18" i="25"/>
  <c r="AM18" i="25"/>
  <c r="AJ18" i="25"/>
  <c r="AG18" i="25"/>
  <c r="AD18" i="25"/>
  <c r="AA18" i="25"/>
  <c r="BB17" i="25"/>
  <c r="AY17" i="25"/>
  <c r="AV17" i="25"/>
  <c r="AS17" i="25"/>
  <c r="AP17" i="25"/>
  <c r="AM17" i="25"/>
  <c r="AJ17" i="25"/>
  <c r="AG17" i="25"/>
  <c r="AD17" i="25"/>
  <c r="AA17" i="25"/>
  <c r="BB16" i="25"/>
  <c r="AY16" i="25"/>
  <c r="AV16" i="25"/>
  <c r="AS16" i="25"/>
  <c r="AP16" i="25"/>
  <c r="AM16" i="25"/>
  <c r="AJ16" i="25"/>
  <c r="AG16" i="25"/>
  <c r="AD16" i="25"/>
  <c r="AA16" i="25"/>
  <c r="BB15" i="25"/>
  <c r="AY15" i="25"/>
  <c r="AV15" i="25"/>
  <c r="AS15" i="25"/>
  <c r="AP15" i="25"/>
  <c r="AM15" i="25"/>
  <c r="AJ15" i="25"/>
  <c r="AG15" i="25"/>
  <c r="AD15" i="25"/>
  <c r="AA15" i="25"/>
  <c r="BB14" i="25"/>
  <c r="AY14" i="25"/>
  <c r="AV14" i="25"/>
  <c r="AS14" i="25"/>
  <c r="AP14" i="25"/>
  <c r="AM14" i="25"/>
  <c r="AJ14" i="25"/>
  <c r="AG14" i="25"/>
  <c r="AD14" i="25"/>
  <c r="AA14" i="25"/>
  <c r="BB13" i="25"/>
  <c r="AY13" i="25"/>
  <c r="AV13" i="25"/>
  <c r="AS13" i="25"/>
  <c r="AP13" i="25"/>
  <c r="AM13" i="25"/>
  <c r="AJ13" i="25"/>
  <c r="AG13" i="25"/>
  <c r="AD13" i="25"/>
  <c r="AA13" i="25"/>
  <c r="BB12" i="25"/>
  <c r="AY12" i="25"/>
  <c r="AV12" i="25"/>
  <c r="AS12" i="25"/>
  <c r="AP12" i="25"/>
  <c r="AM12" i="25"/>
  <c r="AJ12" i="25"/>
  <c r="AG12" i="25"/>
  <c r="AD12" i="25"/>
  <c r="AA12" i="25"/>
  <c r="BB11" i="25"/>
  <c r="AY11" i="25"/>
  <c r="AV11" i="25"/>
  <c r="AS11" i="25"/>
  <c r="AP11" i="25"/>
  <c r="AM11" i="25"/>
  <c r="AJ11" i="25"/>
  <c r="AG11" i="25"/>
  <c r="AD11" i="25"/>
  <c r="AA11" i="25"/>
  <c r="BB10" i="25"/>
  <c r="AY10" i="25"/>
  <c r="AV10" i="25"/>
  <c r="AS10" i="25"/>
  <c r="AP10" i="25"/>
  <c r="AM10" i="25"/>
  <c r="AJ10" i="25"/>
  <c r="AG10" i="25"/>
  <c r="AD10" i="25"/>
  <c r="AA10" i="25"/>
  <c r="BB9" i="25"/>
  <c r="AY9" i="25"/>
  <c r="AV9" i="25"/>
  <c r="AS9" i="25"/>
  <c r="AP9" i="25"/>
  <c r="AM9" i="25"/>
  <c r="AJ9" i="25"/>
  <c r="AG9" i="25"/>
  <c r="AD9" i="25"/>
  <c r="AA9" i="25"/>
  <c r="BB8" i="25"/>
  <c r="AY8" i="25"/>
  <c r="AV8" i="25"/>
  <c r="AS8" i="25"/>
  <c r="AP8" i="25"/>
  <c r="AM8" i="25"/>
  <c r="AJ8" i="25"/>
  <c r="AG8" i="25"/>
  <c r="AD8" i="25"/>
  <c r="AA8" i="25"/>
  <c r="BB7" i="25"/>
  <c r="AY7" i="25"/>
  <c r="AV7" i="25"/>
  <c r="AS7" i="25"/>
  <c r="AP7" i="25"/>
  <c r="AM7" i="25"/>
  <c r="AJ7" i="25"/>
  <c r="AG7" i="25"/>
  <c r="AD7" i="25"/>
  <c r="AA7" i="25"/>
  <c r="BB6" i="25"/>
  <c r="AY6" i="25"/>
  <c r="AV6" i="25"/>
  <c r="AS6" i="25"/>
  <c r="AP6" i="25"/>
  <c r="AM6" i="25"/>
  <c r="AJ6" i="25"/>
  <c r="AG6" i="25"/>
  <c r="AD6" i="25"/>
  <c r="AA6" i="25"/>
  <c r="AB5" i="25"/>
  <c r="AE5" i="25" s="1"/>
  <c r="AG5" i="25" s="1"/>
  <c r="Z5" i="25"/>
  <c r="BB56" i="24"/>
  <c r="AY56" i="24"/>
  <c r="AV56" i="24"/>
  <c r="AS56" i="24"/>
  <c r="AP56" i="24"/>
  <c r="AM56" i="24"/>
  <c r="AJ56" i="24"/>
  <c r="AG56" i="24"/>
  <c r="AD56" i="24"/>
  <c r="AA56" i="24"/>
  <c r="BB55" i="24"/>
  <c r="AY55" i="24"/>
  <c r="AV55" i="24"/>
  <c r="AS55" i="24"/>
  <c r="AP55" i="24"/>
  <c r="AM55" i="24"/>
  <c r="AJ55" i="24"/>
  <c r="AG55" i="24"/>
  <c r="AD55" i="24"/>
  <c r="AA55" i="24"/>
  <c r="BB54" i="24"/>
  <c r="AY54" i="24"/>
  <c r="AV54" i="24"/>
  <c r="AS54" i="24"/>
  <c r="AP54" i="24"/>
  <c r="AM54" i="24"/>
  <c r="AJ54" i="24"/>
  <c r="AG54" i="24"/>
  <c r="AD54" i="24"/>
  <c r="AA54" i="24"/>
  <c r="BB53" i="24"/>
  <c r="AY53" i="24"/>
  <c r="AV53" i="24"/>
  <c r="AS53" i="24"/>
  <c r="AP53" i="24"/>
  <c r="AM53" i="24"/>
  <c r="AJ53" i="24"/>
  <c r="AG53" i="24"/>
  <c r="AD53" i="24"/>
  <c r="AA53" i="24"/>
  <c r="BB52" i="24"/>
  <c r="AY52" i="24"/>
  <c r="AV52" i="24"/>
  <c r="AS52" i="24"/>
  <c r="AP52" i="24"/>
  <c r="AM52" i="24"/>
  <c r="AJ52" i="24"/>
  <c r="AG52" i="24"/>
  <c r="AD52" i="24"/>
  <c r="AA52" i="24"/>
  <c r="BB51" i="24"/>
  <c r="AY51" i="24"/>
  <c r="AV51" i="24"/>
  <c r="AS51" i="24"/>
  <c r="AP51" i="24"/>
  <c r="AM51" i="24"/>
  <c r="AJ51" i="24"/>
  <c r="AG51" i="24"/>
  <c r="AD51" i="24"/>
  <c r="AA51" i="24"/>
  <c r="BB50" i="24"/>
  <c r="AY50" i="24"/>
  <c r="AV50" i="24"/>
  <c r="AS50" i="24"/>
  <c r="AP50" i="24"/>
  <c r="AM50" i="24"/>
  <c r="AJ50" i="24"/>
  <c r="AG50" i="24"/>
  <c r="AD50" i="24"/>
  <c r="AA50" i="24"/>
  <c r="BB49" i="24"/>
  <c r="AY49" i="24"/>
  <c r="AV49" i="24"/>
  <c r="AS49" i="24"/>
  <c r="AP49" i="24"/>
  <c r="AM49" i="24"/>
  <c r="AJ49" i="24"/>
  <c r="AG49" i="24"/>
  <c r="AD49" i="24"/>
  <c r="AA49" i="24"/>
  <c r="BB48" i="24"/>
  <c r="AY48" i="24"/>
  <c r="AV48" i="24"/>
  <c r="AS48" i="24"/>
  <c r="AP48" i="24"/>
  <c r="AM48" i="24"/>
  <c r="AJ48" i="24"/>
  <c r="AG48" i="24"/>
  <c r="AD48" i="24"/>
  <c r="AA48" i="24"/>
  <c r="BB47" i="24"/>
  <c r="AY47" i="24"/>
  <c r="AV47" i="24"/>
  <c r="AS47" i="24"/>
  <c r="AP47" i="24"/>
  <c r="AM47" i="24"/>
  <c r="AJ47" i="24"/>
  <c r="AG47" i="24"/>
  <c r="AD47" i="24"/>
  <c r="AA47" i="24"/>
  <c r="BB46" i="24"/>
  <c r="AY46" i="24"/>
  <c r="AV46" i="24"/>
  <c r="AS46" i="24"/>
  <c r="AP46" i="24"/>
  <c r="AM46" i="24"/>
  <c r="AJ46" i="24"/>
  <c r="AG46" i="24"/>
  <c r="AD46" i="24"/>
  <c r="AA46" i="24"/>
  <c r="BB45" i="24"/>
  <c r="AY45" i="24"/>
  <c r="AV45" i="24"/>
  <c r="AS45" i="24"/>
  <c r="AP45" i="24"/>
  <c r="AM45" i="24"/>
  <c r="AJ45" i="24"/>
  <c r="AG45" i="24"/>
  <c r="AD45" i="24"/>
  <c r="AA45" i="24"/>
  <c r="BB44" i="24"/>
  <c r="AY44" i="24"/>
  <c r="AV44" i="24"/>
  <c r="AS44" i="24"/>
  <c r="AP44" i="24"/>
  <c r="AM44" i="24"/>
  <c r="AJ44" i="24"/>
  <c r="AG44" i="24"/>
  <c r="AD44" i="24"/>
  <c r="AA44" i="24"/>
  <c r="BB43" i="24"/>
  <c r="AY43" i="24"/>
  <c r="AV43" i="24"/>
  <c r="AS43" i="24"/>
  <c r="AP43" i="24"/>
  <c r="AM43" i="24"/>
  <c r="AJ43" i="24"/>
  <c r="AG43" i="24"/>
  <c r="AD43" i="24"/>
  <c r="AA43" i="24"/>
  <c r="BB42" i="24"/>
  <c r="AY42" i="24"/>
  <c r="AV42" i="24"/>
  <c r="AS42" i="24"/>
  <c r="AP42" i="24"/>
  <c r="AM42" i="24"/>
  <c r="AJ42" i="24"/>
  <c r="AG42" i="24"/>
  <c r="AD42" i="24"/>
  <c r="AA42" i="24"/>
  <c r="BB41" i="24"/>
  <c r="AY41" i="24"/>
  <c r="AV41" i="24"/>
  <c r="AS41" i="24"/>
  <c r="AP41" i="24"/>
  <c r="AM41" i="24"/>
  <c r="AJ41" i="24"/>
  <c r="AG41" i="24"/>
  <c r="AD41" i="24"/>
  <c r="AA41" i="24"/>
  <c r="BB40" i="24"/>
  <c r="AY40" i="24"/>
  <c r="AV40" i="24"/>
  <c r="AS40" i="24"/>
  <c r="AP40" i="24"/>
  <c r="AM40" i="24"/>
  <c r="AJ40" i="24"/>
  <c r="AG40" i="24"/>
  <c r="AD40" i="24"/>
  <c r="AA40" i="24"/>
  <c r="BB39" i="24"/>
  <c r="AY39" i="24"/>
  <c r="AV39" i="24"/>
  <c r="AS39" i="24"/>
  <c r="AP39" i="24"/>
  <c r="AM39" i="24"/>
  <c r="AJ39" i="24"/>
  <c r="AG39" i="24"/>
  <c r="AD39" i="24"/>
  <c r="AA39" i="24"/>
  <c r="BB38" i="24"/>
  <c r="AY38" i="24"/>
  <c r="AV38" i="24"/>
  <c r="AS38" i="24"/>
  <c r="AP38" i="24"/>
  <c r="AM38" i="24"/>
  <c r="AJ38" i="24"/>
  <c r="AG38" i="24"/>
  <c r="AD38" i="24"/>
  <c r="AA38" i="24"/>
  <c r="BB37" i="24"/>
  <c r="AY37" i="24"/>
  <c r="AV37" i="24"/>
  <c r="AS37" i="24"/>
  <c r="AP37" i="24"/>
  <c r="AM37" i="24"/>
  <c r="AJ37" i="24"/>
  <c r="AG37" i="24"/>
  <c r="AD37" i="24"/>
  <c r="AA37" i="24"/>
  <c r="BB36" i="24"/>
  <c r="AY36" i="24"/>
  <c r="AV36" i="24"/>
  <c r="AS36" i="24"/>
  <c r="AP36" i="24"/>
  <c r="AM36" i="24"/>
  <c r="AJ36" i="24"/>
  <c r="AG36" i="24"/>
  <c r="AD36" i="24"/>
  <c r="AA36" i="24"/>
  <c r="BB35" i="24"/>
  <c r="AY35" i="24"/>
  <c r="AV35" i="24"/>
  <c r="AS35" i="24"/>
  <c r="AP35" i="24"/>
  <c r="AM35" i="24"/>
  <c r="AJ35" i="24"/>
  <c r="AG35" i="24"/>
  <c r="AD35" i="24"/>
  <c r="AA35" i="24"/>
  <c r="BB34" i="24"/>
  <c r="AY34" i="24"/>
  <c r="AV34" i="24"/>
  <c r="AS34" i="24"/>
  <c r="AP34" i="24"/>
  <c r="AM34" i="24"/>
  <c r="AJ34" i="24"/>
  <c r="AG34" i="24"/>
  <c r="AD34" i="24"/>
  <c r="AA34" i="24"/>
  <c r="BB33" i="24"/>
  <c r="AY33" i="24"/>
  <c r="AV33" i="24"/>
  <c r="AS33" i="24"/>
  <c r="AP33" i="24"/>
  <c r="AM33" i="24"/>
  <c r="AJ33" i="24"/>
  <c r="AG33" i="24"/>
  <c r="AD33" i="24"/>
  <c r="AA33" i="24"/>
  <c r="BB32" i="24"/>
  <c r="AY32" i="24"/>
  <c r="AV32" i="24"/>
  <c r="AS32" i="24"/>
  <c r="AP32" i="24"/>
  <c r="AM32" i="24"/>
  <c r="AJ32" i="24"/>
  <c r="AG32" i="24"/>
  <c r="AD32" i="24"/>
  <c r="AA32" i="24"/>
  <c r="BB31" i="24"/>
  <c r="AY31" i="24"/>
  <c r="AV31" i="24"/>
  <c r="AS31" i="24"/>
  <c r="AP31" i="24"/>
  <c r="AM31" i="24"/>
  <c r="AJ31" i="24"/>
  <c r="AG31" i="24"/>
  <c r="AD31" i="24"/>
  <c r="AA31" i="24"/>
  <c r="BB30" i="24"/>
  <c r="AY30" i="24"/>
  <c r="AV30" i="24"/>
  <c r="AS30" i="24"/>
  <c r="AP30" i="24"/>
  <c r="AM30" i="24"/>
  <c r="AJ30" i="24"/>
  <c r="AG30" i="24"/>
  <c r="AD30" i="24"/>
  <c r="AA30" i="24"/>
  <c r="BB29" i="24"/>
  <c r="AY29" i="24"/>
  <c r="AV29" i="24"/>
  <c r="AS29" i="24"/>
  <c r="AP29" i="24"/>
  <c r="AM29" i="24"/>
  <c r="AJ29" i="24"/>
  <c r="AG29" i="24"/>
  <c r="AD29" i="24"/>
  <c r="AA29" i="24"/>
  <c r="BB28" i="24"/>
  <c r="AY28" i="24"/>
  <c r="AV28" i="24"/>
  <c r="AS28" i="24"/>
  <c r="AP28" i="24"/>
  <c r="AM28" i="24"/>
  <c r="AJ28" i="24"/>
  <c r="AG28" i="24"/>
  <c r="AD28" i="24"/>
  <c r="AA28" i="24"/>
  <c r="BB27" i="24"/>
  <c r="AY27" i="24"/>
  <c r="AV27" i="24"/>
  <c r="AS27" i="24"/>
  <c r="AP27" i="24"/>
  <c r="AM27" i="24"/>
  <c r="AJ27" i="24"/>
  <c r="AG27" i="24"/>
  <c r="AD27" i="24"/>
  <c r="AA27" i="24"/>
  <c r="BB26" i="24"/>
  <c r="AY26" i="24"/>
  <c r="AV26" i="24"/>
  <c r="AS26" i="24"/>
  <c r="AP26" i="24"/>
  <c r="AM26" i="24"/>
  <c r="AJ26" i="24"/>
  <c r="AG26" i="24"/>
  <c r="AD26" i="24"/>
  <c r="AA26" i="24"/>
  <c r="BB25" i="24"/>
  <c r="AY25" i="24"/>
  <c r="AV25" i="24"/>
  <c r="AS25" i="24"/>
  <c r="AP25" i="24"/>
  <c r="AM25" i="24"/>
  <c r="AJ25" i="24"/>
  <c r="AG25" i="24"/>
  <c r="AD25" i="24"/>
  <c r="AA25" i="24"/>
  <c r="BB24" i="24"/>
  <c r="AY24" i="24"/>
  <c r="AV24" i="24"/>
  <c r="AS24" i="24"/>
  <c r="AP24" i="24"/>
  <c r="AM24" i="24"/>
  <c r="AJ24" i="24"/>
  <c r="AG24" i="24"/>
  <c r="AD24" i="24"/>
  <c r="AA24" i="24"/>
  <c r="BB23" i="24"/>
  <c r="AY23" i="24"/>
  <c r="AV23" i="24"/>
  <c r="AS23" i="24"/>
  <c r="AP23" i="24"/>
  <c r="AM23" i="24"/>
  <c r="AJ23" i="24"/>
  <c r="AG23" i="24"/>
  <c r="AD23" i="24"/>
  <c r="AA23" i="24"/>
  <c r="BB22" i="24"/>
  <c r="AY22" i="24"/>
  <c r="AV22" i="24"/>
  <c r="AS22" i="24"/>
  <c r="AP22" i="24"/>
  <c r="AM22" i="24"/>
  <c r="AJ22" i="24"/>
  <c r="AG22" i="24"/>
  <c r="AD22" i="24"/>
  <c r="AA22" i="24"/>
  <c r="BB21" i="24"/>
  <c r="AY21" i="24"/>
  <c r="AV21" i="24"/>
  <c r="AS21" i="24"/>
  <c r="AP21" i="24"/>
  <c r="AM21" i="24"/>
  <c r="AJ21" i="24"/>
  <c r="AG21" i="24"/>
  <c r="AD21" i="24"/>
  <c r="AA21" i="24"/>
  <c r="BB20" i="24"/>
  <c r="AY20" i="24"/>
  <c r="AV20" i="24"/>
  <c r="AS20" i="24"/>
  <c r="AP20" i="24"/>
  <c r="AM20" i="24"/>
  <c r="AJ20" i="24"/>
  <c r="AG20" i="24"/>
  <c r="AD20" i="24"/>
  <c r="AA20" i="24"/>
  <c r="BB19" i="24"/>
  <c r="AY19" i="24"/>
  <c r="AV19" i="24"/>
  <c r="AS19" i="24"/>
  <c r="AP19" i="24"/>
  <c r="AM19" i="24"/>
  <c r="AJ19" i="24"/>
  <c r="AG19" i="24"/>
  <c r="AD19" i="24"/>
  <c r="AA19" i="24"/>
  <c r="BB18" i="24"/>
  <c r="AY18" i="24"/>
  <c r="AV18" i="24"/>
  <c r="AS18" i="24"/>
  <c r="AP18" i="24"/>
  <c r="AM18" i="24"/>
  <c r="AJ18" i="24"/>
  <c r="AG18" i="24"/>
  <c r="AD18" i="24"/>
  <c r="AA18" i="24"/>
  <c r="BB17" i="24"/>
  <c r="AY17" i="24"/>
  <c r="AV17" i="24"/>
  <c r="AS17" i="24"/>
  <c r="AP17" i="24"/>
  <c r="AM17" i="24"/>
  <c r="AJ17" i="24"/>
  <c r="AG17" i="24"/>
  <c r="AD17" i="24"/>
  <c r="AA17" i="24"/>
  <c r="BB16" i="24"/>
  <c r="AY16" i="24"/>
  <c r="AV16" i="24"/>
  <c r="AS16" i="24"/>
  <c r="AP16" i="24"/>
  <c r="AM16" i="24"/>
  <c r="AJ16" i="24"/>
  <c r="AG16" i="24"/>
  <c r="AD16" i="24"/>
  <c r="AA16" i="24"/>
  <c r="BB15" i="24"/>
  <c r="AY15" i="24"/>
  <c r="AV15" i="24"/>
  <c r="AS15" i="24"/>
  <c r="AP15" i="24"/>
  <c r="AM15" i="24"/>
  <c r="AJ15" i="24"/>
  <c r="AG15" i="24"/>
  <c r="AD15" i="24"/>
  <c r="AA15" i="24"/>
  <c r="BB14" i="24"/>
  <c r="AY14" i="24"/>
  <c r="AV14" i="24"/>
  <c r="AS14" i="24"/>
  <c r="AP14" i="24"/>
  <c r="AM14" i="24"/>
  <c r="AJ14" i="24"/>
  <c r="AG14" i="24"/>
  <c r="AD14" i="24"/>
  <c r="AA14" i="24"/>
  <c r="BB13" i="24"/>
  <c r="AY13" i="24"/>
  <c r="AV13" i="24"/>
  <c r="AS13" i="24"/>
  <c r="AP13" i="24"/>
  <c r="AM13" i="24"/>
  <c r="AJ13" i="24"/>
  <c r="AG13" i="24"/>
  <c r="AD13" i="24"/>
  <c r="AA13" i="24"/>
  <c r="BB12" i="24"/>
  <c r="AY12" i="24"/>
  <c r="AV12" i="24"/>
  <c r="AS12" i="24"/>
  <c r="AP12" i="24"/>
  <c r="AM12" i="24"/>
  <c r="AJ12" i="24"/>
  <c r="AG12" i="24"/>
  <c r="AD12" i="24"/>
  <c r="AA12" i="24"/>
  <c r="BB11" i="24"/>
  <c r="AY11" i="24"/>
  <c r="AV11" i="24"/>
  <c r="AS11" i="24"/>
  <c r="AP11" i="24"/>
  <c r="AM11" i="24"/>
  <c r="AJ11" i="24"/>
  <c r="AG11" i="24"/>
  <c r="AD11" i="24"/>
  <c r="AA11" i="24"/>
  <c r="BB10" i="24"/>
  <c r="AY10" i="24"/>
  <c r="AV10" i="24"/>
  <c r="AS10" i="24"/>
  <c r="AP10" i="24"/>
  <c r="AM10" i="24"/>
  <c r="AJ10" i="24"/>
  <c r="AG10" i="24"/>
  <c r="AD10" i="24"/>
  <c r="AA10" i="24"/>
  <c r="BB9" i="24"/>
  <c r="AY9" i="24"/>
  <c r="AV9" i="24"/>
  <c r="AS9" i="24"/>
  <c r="AP9" i="24"/>
  <c r="AM9" i="24"/>
  <c r="AJ9" i="24"/>
  <c r="AG9" i="24"/>
  <c r="AD9" i="24"/>
  <c r="AA9" i="24"/>
  <c r="BB8" i="24"/>
  <c r="AY8" i="24"/>
  <c r="AV8" i="24"/>
  <c r="AS8" i="24"/>
  <c r="AP8" i="24"/>
  <c r="AM8" i="24"/>
  <c r="AJ8" i="24"/>
  <c r="AG8" i="24"/>
  <c r="AD8" i="24"/>
  <c r="AA8" i="24"/>
  <c r="BB7" i="24"/>
  <c r="AY7" i="24"/>
  <c r="AV7" i="24"/>
  <c r="AS7" i="24"/>
  <c r="AP7" i="24"/>
  <c r="AM7" i="24"/>
  <c r="AJ7" i="24"/>
  <c r="AG7" i="24"/>
  <c r="AD7" i="24"/>
  <c r="AA7" i="24"/>
  <c r="BB6" i="24"/>
  <c r="AY6" i="24"/>
  <c r="AV6" i="24"/>
  <c r="AS6" i="24"/>
  <c r="AP6" i="24"/>
  <c r="AM6" i="24"/>
  <c r="AJ6" i="24"/>
  <c r="AG6" i="24"/>
  <c r="AD6" i="24"/>
  <c r="AA6" i="24"/>
  <c r="AB5" i="24"/>
  <c r="AE5" i="24" s="1"/>
  <c r="AH5" i="24" s="1"/>
  <c r="AJ5" i="24" s="1"/>
  <c r="Z5" i="24"/>
  <c r="D29" i="25"/>
  <c r="D28" i="25"/>
  <c r="D27" i="25"/>
  <c r="D26" i="25"/>
  <c r="D25" i="25"/>
  <c r="D22" i="25"/>
  <c r="D21" i="25"/>
  <c r="D20" i="25"/>
  <c r="D13" i="25"/>
  <c r="D39" i="25" s="1"/>
  <c r="D12" i="25"/>
  <c r="D38" i="25" s="1"/>
  <c r="D11" i="25"/>
  <c r="D37" i="25" s="1"/>
  <c r="D10" i="25"/>
  <c r="D36" i="25" s="1"/>
  <c r="D9" i="25"/>
  <c r="D35" i="25" s="1"/>
  <c r="D7" i="25"/>
  <c r="D6" i="25"/>
  <c r="B55" i="25"/>
  <c r="B54" i="25"/>
  <c r="B53" i="25"/>
  <c r="B52" i="25"/>
  <c r="B51" i="25"/>
  <c r="B48" i="25"/>
  <c r="B47" i="25"/>
  <c r="B46" i="25"/>
  <c r="B39" i="25"/>
  <c r="B38" i="25"/>
  <c r="B37" i="25"/>
  <c r="B36" i="25"/>
  <c r="B35" i="25"/>
  <c r="B33" i="25"/>
  <c r="B32" i="25"/>
  <c r="D29" i="24"/>
  <c r="D28" i="24"/>
  <c r="D27" i="24"/>
  <c r="D26" i="24"/>
  <c r="D25" i="24"/>
  <c r="D22" i="24"/>
  <c r="D21" i="24"/>
  <c r="D20" i="24"/>
  <c r="D13" i="24"/>
  <c r="D12" i="24"/>
  <c r="D11" i="24"/>
  <c r="D37" i="24" s="1"/>
  <c r="D10" i="24"/>
  <c r="D36" i="24" s="1"/>
  <c r="D9" i="24"/>
  <c r="D35" i="24" s="1"/>
  <c r="D7" i="24"/>
  <c r="D6" i="24"/>
  <c r="B55" i="24"/>
  <c r="B54" i="24"/>
  <c r="B53" i="24"/>
  <c r="B52" i="24"/>
  <c r="B51" i="24"/>
  <c r="B48" i="24"/>
  <c r="B47" i="24"/>
  <c r="B46" i="24"/>
  <c r="B39" i="24"/>
  <c r="B38" i="24"/>
  <c r="B37" i="24"/>
  <c r="B36" i="24"/>
  <c r="B35" i="24"/>
  <c r="B33" i="24"/>
  <c r="B32" i="24"/>
  <c r="BB56" i="23"/>
  <c r="AY56" i="23"/>
  <c r="AV56" i="23"/>
  <c r="AS56" i="23"/>
  <c r="AP56" i="23"/>
  <c r="AM56" i="23"/>
  <c r="AJ56" i="23"/>
  <c r="AG56" i="23"/>
  <c r="AD56" i="23"/>
  <c r="AA56" i="23"/>
  <c r="BB55" i="23"/>
  <c r="AY55" i="23"/>
  <c r="AV55" i="23"/>
  <c r="AS55" i="23"/>
  <c r="AP55" i="23"/>
  <c r="AM55" i="23"/>
  <c r="AJ55" i="23"/>
  <c r="AG55" i="23"/>
  <c r="AD55" i="23"/>
  <c r="AA55" i="23"/>
  <c r="BB54" i="23"/>
  <c r="AY54" i="23"/>
  <c r="AV54" i="23"/>
  <c r="AS54" i="23"/>
  <c r="AP54" i="23"/>
  <c r="AM54" i="23"/>
  <c r="AJ54" i="23"/>
  <c r="AG54" i="23"/>
  <c r="AD54" i="23"/>
  <c r="AA54" i="23"/>
  <c r="BB53" i="23"/>
  <c r="AY53" i="23"/>
  <c r="AV53" i="23"/>
  <c r="AS53" i="23"/>
  <c r="AP53" i="23"/>
  <c r="AM53" i="23"/>
  <c r="AJ53" i="23"/>
  <c r="AG53" i="23"/>
  <c r="AD53" i="23"/>
  <c r="AA53" i="23"/>
  <c r="BB52" i="23"/>
  <c r="AY52" i="23"/>
  <c r="AV52" i="23"/>
  <c r="AS52" i="23"/>
  <c r="AP52" i="23"/>
  <c r="AM52" i="23"/>
  <c r="AJ52" i="23"/>
  <c r="AG52" i="23"/>
  <c r="AD52" i="23"/>
  <c r="AA52" i="23"/>
  <c r="BB51" i="23"/>
  <c r="AY51" i="23"/>
  <c r="AV51" i="23"/>
  <c r="AS51" i="23"/>
  <c r="AP51" i="23"/>
  <c r="AM51" i="23"/>
  <c r="AJ51" i="23"/>
  <c r="AG51" i="23"/>
  <c r="AD51" i="23"/>
  <c r="AA51" i="23"/>
  <c r="BB50" i="23"/>
  <c r="AY50" i="23"/>
  <c r="AV50" i="23"/>
  <c r="AS50" i="23"/>
  <c r="AP50" i="23"/>
  <c r="AM50" i="23"/>
  <c r="AJ50" i="23"/>
  <c r="AG50" i="23"/>
  <c r="AD50" i="23"/>
  <c r="AA50" i="23"/>
  <c r="BB49" i="23"/>
  <c r="AY49" i="23"/>
  <c r="AV49" i="23"/>
  <c r="AS49" i="23"/>
  <c r="AP49" i="23"/>
  <c r="AM49" i="23"/>
  <c r="AJ49" i="23"/>
  <c r="AG49" i="23"/>
  <c r="AD49" i="23"/>
  <c r="AA49" i="23"/>
  <c r="BB48" i="23"/>
  <c r="AY48" i="23"/>
  <c r="AV48" i="23"/>
  <c r="AS48" i="23"/>
  <c r="AP48" i="23"/>
  <c r="AM48" i="23"/>
  <c r="AJ48" i="23"/>
  <c r="AG48" i="23"/>
  <c r="AD48" i="23"/>
  <c r="AA48" i="23"/>
  <c r="BB47" i="23"/>
  <c r="AY47" i="23"/>
  <c r="AV47" i="23"/>
  <c r="AS47" i="23"/>
  <c r="AP47" i="23"/>
  <c r="AM47" i="23"/>
  <c r="AJ47" i="23"/>
  <c r="AG47" i="23"/>
  <c r="AD47" i="23"/>
  <c r="AA47" i="23"/>
  <c r="BB46" i="23"/>
  <c r="AY46" i="23"/>
  <c r="AV46" i="23"/>
  <c r="AS46" i="23"/>
  <c r="AP46" i="23"/>
  <c r="AM46" i="23"/>
  <c r="AJ46" i="23"/>
  <c r="AG46" i="23"/>
  <c r="AD46" i="23"/>
  <c r="AA46" i="23"/>
  <c r="BB45" i="23"/>
  <c r="AY45" i="23"/>
  <c r="AV45" i="23"/>
  <c r="AS45" i="23"/>
  <c r="AP45" i="23"/>
  <c r="AM45" i="23"/>
  <c r="AJ45" i="23"/>
  <c r="AG45" i="23"/>
  <c r="AD45" i="23"/>
  <c r="AA45" i="23"/>
  <c r="BB44" i="23"/>
  <c r="AY44" i="23"/>
  <c r="AV44" i="23"/>
  <c r="AS44" i="23"/>
  <c r="AP44" i="23"/>
  <c r="AM44" i="23"/>
  <c r="AJ44" i="23"/>
  <c r="AG44" i="23"/>
  <c r="AD44" i="23"/>
  <c r="AA44" i="23"/>
  <c r="BB43" i="23"/>
  <c r="AY43" i="23"/>
  <c r="AV43" i="23"/>
  <c r="AS43" i="23"/>
  <c r="AP43" i="23"/>
  <c r="AM43" i="23"/>
  <c r="AJ43" i="23"/>
  <c r="AG43" i="23"/>
  <c r="AD43" i="23"/>
  <c r="AA43" i="23"/>
  <c r="BB42" i="23"/>
  <c r="AY42" i="23"/>
  <c r="AV42" i="23"/>
  <c r="AS42" i="23"/>
  <c r="AP42" i="23"/>
  <c r="AM42" i="23"/>
  <c r="AJ42" i="23"/>
  <c r="AG42" i="23"/>
  <c r="AD42" i="23"/>
  <c r="AA42" i="23"/>
  <c r="BB41" i="23"/>
  <c r="AY41" i="23"/>
  <c r="AV41" i="23"/>
  <c r="AS41" i="23"/>
  <c r="AP41" i="23"/>
  <c r="AM41" i="23"/>
  <c r="AJ41" i="23"/>
  <c r="AG41" i="23"/>
  <c r="AD41" i="23"/>
  <c r="AA41" i="23"/>
  <c r="BB40" i="23"/>
  <c r="AY40" i="23"/>
  <c r="AV40" i="23"/>
  <c r="AS40" i="23"/>
  <c r="AP40" i="23"/>
  <c r="AM40" i="23"/>
  <c r="AJ40" i="23"/>
  <c r="AG40" i="23"/>
  <c r="AD40" i="23"/>
  <c r="AA40" i="23"/>
  <c r="BB39" i="23"/>
  <c r="AY39" i="23"/>
  <c r="AV39" i="23"/>
  <c r="AS39" i="23"/>
  <c r="AP39" i="23"/>
  <c r="AM39" i="23"/>
  <c r="AJ39" i="23"/>
  <c r="AG39" i="23"/>
  <c r="AD39" i="23"/>
  <c r="AA39" i="23"/>
  <c r="BB38" i="23"/>
  <c r="AY38" i="23"/>
  <c r="AV38" i="23"/>
  <c r="AS38" i="23"/>
  <c r="AP38" i="23"/>
  <c r="AM38" i="23"/>
  <c r="AJ38" i="23"/>
  <c r="AG38" i="23"/>
  <c r="AD38" i="23"/>
  <c r="AA38" i="23"/>
  <c r="BB37" i="23"/>
  <c r="AY37" i="23"/>
  <c r="AV37" i="23"/>
  <c r="AS37" i="23"/>
  <c r="AP37" i="23"/>
  <c r="AM37" i="23"/>
  <c r="AJ37" i="23"/>
  <c r="AG37" i="23"/>
  <c r="AD37" i="23"/>
  <c r="AA37" i="23"/>
  <c r="BB36" i="23"/>
  <c r="AY36" i="23"/>
  <c r="AV36" i="23"/>
  <c r="AS36" i="23"/>
  <c r="AP36" i="23"/>
  <c r="AM36" i="23"/>
  <c r="AJ36" i="23"/>
  <c r="AG36" i="23"/>
  <c r="AD36" i="23"/>
  <c r="AA36" i="23"/>
  <c r="BB35" i="23"/>
  <c r="AY35" i="23"/>
  <c r="AV35" i="23"/>
  <c r="AS35" i="23"/>
  <c r="AP35" i="23"/>
  <c r="AM35" i="23"/>
  <c r="AJ35" i="23"/>
  <c r="AG35" i="23"/>
  <c r="AD35" i="23"/>
  <c r="AA35" i="23"/>
  <c r="BB34" i="23"/>
  <c r="AY34" i="23"/>
  <c r="AV34" i="23"/>
  <c r="AS34" i="23"/>
  <c r="AP34" i="23"/>
  <c r="AM34" i="23"/>
  <c r="AJ34" i="23"/>
  <c r="AG34" i="23"/>
  <c r="AD34" i="23"/>
  <c r="AA34" i="23"/>
  <c r="BB33" i="23"/>
  <c r="AY33" i="23"/>
  <c r="AV33" i="23"/>
  <c r="AS33" i="23"/>
  <c r="AP33" i="23"/>
  <c r="AM33" i="23"/>
  <c r="AJ33" i="23"/>
  <c r="AG33" i="23"/>
  <c r="AD33" i="23"/>
  <c r="AA33" i="23"/>
  <c r="BB32" i="23"/>
  <c r="AY32" i="23"/>
  <c r="AV32" i="23"/>
  <c r="AS32" i="23"/>
  <c r="AP32" i="23"/>
  <c r="AM32" i="23"/>
  <c r="AJ32" i="23"/>
  <c r="AG32" i="23"/>
  <c r="AD32" i="23"/>
  <c r="AA32" i="23"/>
  <c r="BB31" i="23"/>
  <c r="AY31" i="23"/>
  <c r="AV31" i="23"/>
  <c r="AS31" i="23"/>
  <c r="AP31" i="23"/>
  <c r="AM31" i="23"/>
  <c r="AJ31" i="23"/>
  <c r="AG31" i="23"/>
  <c r="AD31" i="23"/>
  <c r="AA31" i="23"/>
  <c r="BB30" i="23"/>
  <c r="AY30" i="23"/>
  <c r="AV30" i="23"/>
  <c r="AS30" i="23"/>
  <c r="AP30" i="23"/>
  <c r="AM30" i="23"/>
  <c r="AJ30" i="23"/>
  <c r="AG30" i="23"/>
  <c r="AD30" i="23"/>
  <c r="AA30" i="23"/>
  <c r="BB29" i="23"/>
  <c r="AY29" i="23"/>
  <c r="AV29" i="23"/>
  <c r="AS29" i="23"/>
  <c r="AP29" i="23"/>
  <c r="AM29" i="23"/>
  <c r="AJ29" i="23"/>
  <c r="AG29" i="23"/>
  <c r="AD29" i="23"/>
  <c r="AA29" i="23"/>
  <c r="BB28" i="23"/>
  <c r="AY28" i="23"/>
  <c r="AV28" i="23"/>
  <c r="AS28" i="23"/>
  <c r="AP28" i="23"/>
  <c r="AM28" i="23"/>
  <c r="AJ28" i="23"/>
  <c r="AG28" i="23"/>
  <c r="AD28" i="23"/>
  <c r="AA28" i="23"/>
  <c r="BB27" i="23"/>
  <c r="AY27" i="23"/>
  <c r="AV27" i="23"/>
  <c r="AS27" i="23"/>
  <c r="AP27" i="23"/>
  <c r="AM27" i="23"/>
  <c r="AJ27" i="23"/>
  <c r="AG27" i="23"/>
  <c r="AD27" i="23"/>
  <c r="AA27" i="23"/>
  <c r="BB26" i="23"/>
  <c r="AY26" i="23"/>
  <c r="AV26" i="23"/>
  <c r="AS26" i="23"/>
  <c r="AP26" i="23"/>
  <c r="AM26" i="23"/>
  <c r="AJ26" i="23"/>
  <c r="AG26" i="23"/>
  <c r="AD26" i="23"/>
  <c r="AA26" i="23"/>
  <c r="BB25" i="23"/>
  <c r="AY25" i="23"/>
  <c r="AV25" i="23"/>
  <c r="AS25" i="23"/>
  <c r="AP25" i="23"/>
  <c r="AM25" i="23"/>
  <c r="AJ25" i="23"/>
  <c r="AG25" i="23"/>
  <c r="AD25" i="23"/>
  <c r="AA25" i="23"/>
  <c r="BB24" i="23"/>
  <c r="AY24" i="23"/>
  <c r="AV24" i="23"/>
  <c r="AS24" i="23"/>
  <c r="AP24" i="23"/>
  <c r="AM24" i="23"/>
  <c r="AJ24" i="23"/>
  <c r="AG24" i="23"/>
  <c r="AD24" i="23"/>
  <c r="AA24" i="23"/>
  <c r="BB23" i="23"/>
  <c r="AY23" i="23"/>
  <c r="AV23" i="23"/>
  <c r="AS23" i="23"/>
  <c r="AP23" i="23"/>
  <c r="AM23" i="23"/>
  <c r="AJ23" i="23"/>
  <c r="AG23" i="23"/>
  <c r="AD23" i="23"/>
  <c r="AA23" i="23"/>
  <c r="BB22" i="23"/>
  <c r="AY22" i="23"/>
  <c r="AV22" i="23"/>
  <c r="AS22" i="23"/>
  <c r="AP22" i="23"/>
  <c r="AM22" i="23"/>
  <c r="AJ22" i="23"/>
  <c r="AG22" i="23"/>
  <c r="AD22" i="23"/>
  <c r="AA22" i="23"/>
  <c r="BB21" i="23"/>
  <c r="AY21" i="23"/>
  <c r="AV21" i="23"/>
  <c r="AS21" i="23"/>
  <c r="AP21" i="23"/>
  <c r="AM21" i="23"/>
  <c r="AJ21" i="23"/>
  <c r="AG21" i="23"/>
  <c r="AD21" i="23"/>
  <c r="AA21" i="23"/>
  <c r="BB20" i="23"/>
  <c r="AY20" i="23"/>
  <c r="AV20" i="23"/>
  <c r="AS20" i="23"/>
  <c r="AP20" i="23"/>
  <c r="AM20" i="23"/>
  <c r="AJ20" i="23"/>
  <c r="AG20" i="23"/>
  <c r="AD20" i="23"/>
  <c r="AA20" i="23"/>
  <c r="BB19" i="23"/>
  <c r="AY19" i="23"/>
  <c r="AV19" i="23"/>
  <c r="AS19" i="23"/>
  <c r="AP19" i="23"/>
  <c r="AM19" i="23"/>
  <c r="AJ19" i="23"/>
  <c r="AG19" i="23"/>
  <c r="AD19" i="23"/>
  <c r="AA19" i="23"/>
  <c r="BB18" i="23"/>
  <c r="AY18" i="23"/>
  <c r="AV18" i="23"/>
  <c r="AS18" i="23"/>
  <c r="AP18" i="23"/>
  <c r="AM18" i="23"/>
  <c r="AJ18" i="23"/>
  <c r="AG18" i="23"/>
  <c r="AD18" i="23"/>
  <c r="AA18" i="23"/>
  <c r="BB17" i="23"/>
  <c r="AY17" i="23"/>
  <c r="AV17" i="23"/>
  <c r="AS17" i="23"/>
  <c r="AP17" i="23"/>
  <c r="AM17" i="23"/>
  <c r="AJ17" i="23"/>
  <c r="AG17" i="23"/>
  <c r="AD17" i="23"/>
  <c r="AA17" i="23"/>
  <c r="BB16" i="23"/>
  <c r="AY16" i="23"/>
  <c r="AV16" i="23"/>
  <c r="AS16" i="23"/>
  <c r="AP16" i="23"/>
  <c r="AM16" i="23"/>
  <c r="AJ16" i="23"/>
  <c r="AG16" i="23"/>
  <c r="AD16" i="23"/>
  <c r="AA16" i="23"/>
  <c r="BB15" i="23"/>
  <c r="AY15" i="23"/>
  <c r="AV15" i="23"/>
  <c r="AS15" i="23"/>
  <c r="AP15" i="23"/>
  <c r="AM15" i="23"/>
  <c r="AJ15" i="23"/>
  <c r="AG15" i="23"/>
  <c r="AD15" i="23"/>
  <c r="AA15" i="23"/>
  <c r="BB14" i="23"/>
  <c r="AY14" i="23"/>
  <c r="AV14" i="23"/>
  <c r="AS14" i="23"/>
  <c r="AP14" i="23"/>
  <c r="AM14" i="23"/>
  <c r="AJ14" i="23"/>
  <c r="AG14" i="23"/>
  <c r="AD14" i="23"/>
  <c r="AA14" i="23"/>
  <c r="BB13" i="23"/>
  <c r="AY13" i="23"/>
  <c r="AV13" i="23"/>
  <c r="AS13" i="23"/>
  <c r="AP13" i="23"/>
  <c r="AM13" i="23"/>
  <c r="AJ13" i="23"/>
  <c r="AG13" i="23"/>
  <c r="AD13" i="23"/>
  <c r="AA13" i="23"/>
  <c r="BB12" i="23"/>
  <c r="AY12" i="23"/>
  <c r="AV12" i="23"/>
  <c r="AS12" i="23"/>
  <c r="AP12" i="23"/>
  <c r="AM12" i="23"/>
  <c r="AJ12" i="23"/>
  <c r="AG12" i="23"/>
  <c r="AD12" i="23"/>
  <c r="AA12" i="23"/>
  <c r="BB11" i="23"/>
  <c r="AY11" i="23"/>
  <c r="AV11" i="23"/>
  <c r="AS11" i="23"/>
  <c r="AP11" i="23"/>
  <c r="AM11" i="23"/>
  <c r="AJ11" i="23"/>
  <c r="AG11" i="23"/>
  <c r="AD11" i="23"/>
  <c r="AA11" i="23"/>
  <c r="BB10" i="23"/>
  <c r="AY10" i="23"/>
  <c r="AV10" i="23"/>
  <c r="AS10" i="23"/>
  <c r="AP10" i="23"/>
  <c r="AM10" i="23"/>
  <c r="AJ10" i="23"/>
  <c r="AG10" i="23"/>
  <c r="AD10" i="23"/>
  <c r="AA10" i="23"/>
  <c r="BB9" i="23"/>
  <c r="AY9" i="23"/>
  <c r="AV9" i="23"/>
  <c r="AS9" i="23"/>
  <c r="AP9" i="23"/>
  <c r="AM9" i="23"/>
  <c r="AJ9" i="23"/>
  <c r="AG9" i="23"/>
  <c r="AD9" i="23"/>
  <c r="AA9" i="23"/>
  <c r="BB8" i="23"/>
  <c r="AY8" i="23"/>
  <c r="AV8" i="23"/>
  <c r="AS8" i="23"/>
  <c r="AP8" i="23"/>
  <c r="AM8" i="23"/>
  <c r="AJ8" i="23"/>
  <c r="AG8" i="23"/>
  <c r="AD8" i="23"/>
  <c r="AA8" i="23"/>
  <c r="BB7" i="23"/>
  <c r="AY7" i="23"/>
  <c r="AV7" i="23"/>
  <c r="AS7" i="23"/>
  <c r="AP7" i="23"/>
  <c r="AM7" i="23"/>
  <c r="AJ7" i="23"/>
  <c r="AG7" i="23"/>
  <c r="AD7" i="23"/>
  <c r="AA7" i="23"/>
  <c r="BB6" i="23"/>
  <c r="AY6" i="23"/>
  <c r="AV6" i="23"/>
  <c r="AS6" i="23"/>
  <c r="AP6" i="23"/>
  <c r="AM6" i="23"/>
  <c r="AJ6" i="23"/>
  <c r="AG6" i="23"/>
  <c r="AD6" i="23"/>
  <c r="AA6" i="23"/>
  <c r="AB5" i="23"/>
  <c r="AE5" i="23" s="1"/>
  <c r="AG5" i="23" s="1"/>
  <c r="Z5" i="23"/>
  <c r="D29" i="23"/>
  <c r="D28" i="23"/>
  <c r="D27" i="23"/>
  <c r="D26" i="23"/>
  <c r="D25" i="23"/>
  <c r="D22" i="23"/>
  <c r="D21" i="23"/>
  <c r="D20" i="23"/>
  <c r="D13" i="23"/>
  <c r="D12" i="23"/>
  <c r="D11" i="23"/>
  <c r="D10" i="23"/>
  <c r="D9" i="23"/>
  <c r="D7" i="23"/>
  <c r="D6" i="23"/>
  <c r="B55" i="23"/>
  <c r="B54" i="23"/>
  <c r="B53" i="23"/>
  <c r="B52" i="23"/>
  <c r="B51" i="23"/>
  <c r="B48" i="23"/>
  <c r="B47" i="23"/>
  <c r="B46" i="23"/>
  <c r="B39" i="23"/>
  <c r="B38" i="23"/>
  <c r="B37" i="23"/>
  <c r="B36" i="23"/>
  <c r="B35" i="23"/>
  <c r="B33" i="23"/>
  <c r="B32" i="23"/>
  <c r="BB56" i="22"/>
  <c r="AY56" i="22"/>
  <c r="AV56" i="22"/>
  <c r="AS56" i="22"/>
  <c r="AP56" i="22"/>
  <c r="AM56" i="22"/>
  <c r="AJ56" i="22"/>
  <c r="AG56" i="22"/>
  <c r="AD56" i="22"/>
  <c r="AA56" i="22"/>
  <c r="BB55" i="22"/>
  <c r="AY55" i="22"/>
  <c r="AV55" i="22"/>
  <c r="AS55" i="22"/>
  <c r="AP55" i="22"/>
  <c r="AM55" i="22"/>
  <c r="AJ55" i="22"/>
  <c r="AG55" i="22"/>
  <c r="AD55" i="22"/>
  <c r="AA55" i="22"/>
  <c r="BB54" i="22"/>
  <c r="AY54" i="22"/>
  <c r="AV54" i="22"/>
  <c r="AS54" i="22"/>
  <c r="AP54" i="22"/>
  <c r="AM54" i="22"/>
  <c r="AJ54" i="22"/>
  <c r="AG54" i="22"/>
  <c r="AD54" i="22"/>
  <c r="AA54" i="22"/>
  <c r="BB53" i="22"/>
  <c r="AY53" i="22"/>
  <c r="AV53" i="22"/>
  <c r="AS53" i="22"/>
  <c r="AP53" i="22"/>
  <c r="AM53" i="22"/>
  <c r="AJ53" i="22"/>
  <c r="AG53" i="22"/>
  <c r="AD53" i="22"/>
  <c r="AA53" i="22"/>
  <c r="BB52" i="22"/>
  <c r="AY52" i="22"/>
  <c r="AV52" i="22"/>
  <c r="AS52" i="22"/>
  <c r="AP52" i="22"/>
  <c r="AM52" i="22"/>
  <c r="AJ52" i="22"/>
  <c r="AG52" i="22"/>
  <c r="AD52" i="22"/>
  <c r="AA52" i="22"/>
  <c r="BB51" i="22"/>
  <c r="AY51" i="22"/>
  <c r="AV51" i="22"/>
  <c r="AS51" i="22"/>
  <c r="AP51" i="22"/>
  <c r="AM51" i="22"/>
  <c r="AJ51" i="22"/>
  <c r="AG51" i="22"/>
  <c r="AD51" i="22"/>
  <c r="AA51" i="22"/>
  <c r="BB50" i="22"/>
  <c r="AY50" i="22"/>
  <c r="AV50" i="22"/>
  <c r="AS50" i="22"/>
  <c r="AP50" i="22"/>
  <c r="AM50" i="22"/>
  <c r="AJ50" i="22"/>
  <c r="AG50" i="22"/>
  <c r="AD50" i="22"/>
  <c r="AA50" i="22"/>
  <c r="BB49" i="22"/>
  <c r="AY49" i="22"/>
  <c r="AV49" i="22"/>
  <c r="AS49" i="22"/>
  <c r="AP49" i="22"/>
  <c r="AM49" i="22"/>
  <c r="AJ49" i="22"/>
  <c r="AG49" i="22"/>
  <c r="AD49" i="22"/>
  <c r="AA49" i="22"/>
  <c r="BB48" i="22"/>
  <c r="AY48" i="22"/>
  <c r="AV48" i="22"/>
  <c r="AS48" i="22"/>
  <c r="AP48" i="22"/>
  <c r="AM48" i="22"/>
  <c r="AJ48" i="22"/>
  <c r="AG48" i="22"/>
  <c r="AD48" i="22"/>
  <c r="AA48" i="22"/>
  <c r="BB47" i="22"/>
  <c r="AY47" i="22"/>
  <c r="AV47" i="22"/>
  <c r="AS47" i="22"/>
  <c r="AP47" i="22"/>
  <c r="AM47" i="22"/>
  <c r="AJ47" i="22"/>
  <c r="AG47" i="22"/>
  <c r="AD47" i="22"/>
  <c r="AA47" i="22"/>
  <c r="BB46" i="22"/>
  <c r="AY46" i="22"/>
  <c r="AV46" i="22"/>
  <c r="AS46" i="22"/>
  <c r="AP46" i="22"/>
  <c r="AM46" i="22"/>
  <c r="AJ46" i="22"/>
  <c r="AG46" i="22"/>
  <c r="AD46" i="22"/>
  <c r="AA46" i="22"/>
  <c r="BB45" i="22"/>
  <c r="AY45" i="22"/>
  <c r="AV45" i="22"/>
  <c r="AS45" i="22"/>
  <c r="AP45" i="22"/>
  <c r="AM45" i="22"/>
  <c r="AJ45" i="22"/>
  <c r="AG45" i="22"/>
  <c r="AD45" i="22"/>
  <c r="AA45" i="22"/>
  <c r="BB44" i="22"/>
  <c r="AY44" i="22"/>
  <c r="AV44" i="22"/>
  <c r="AS44" i="22"/>
  <c r="AP44" i="22"/>
  <c r="AM44" i="22"/>
  <c r="AJ44" i="22"/>
  <c r="AG44" i="22"/>
  <c r="AD44" i="22"/>
  <c r="AA44" i="22"/>
  <c r="BB43" i="22"/>
  <c r="AY43" i="22"/>
  <c r="AV43" i="22"/>
  <c r="AS43" i="22"/>
  <c r="AP43" i="22"/>
  <c r="AM43" i="22"/>
  <c r="AJ43" i="22"/>
  <c r="AG43" i="22"/>
  <c r="AD43" i="22"/>
  <c r="AA43" i="22"/>
  <c r="BB42" i="22"/>
  <c r="AY42" i="22"/>
  <c r="AV42" i="22"/>
  <c r="AS42" i="22"/>
  <c r="AP42" i="22"/>
  <c r="AM42" i="22"/>
  <c r="AJ42" i="22"/>
  <c r="AG42" i="22"/>
  <c r="AD42" i="22"/>
  <c r="AA42" i="22"/>
  <c r="BB41" i="22"/>
  <c r="AY41" i="22"/>
  <c r="AV41" i="22"/>
  <c r="AS41" i="22"/>
  <c r="AP41" i="22"/>
  <c r="AM41" i="22"/>
  <c r="AJ41" i="22"/>
  <c r="AG41" i="22"/>
  <c r="AD41" i="22"/>
  <c r="AA41" i="22"/>
  <c r="BB40" i="22"/>
  <c r="AY40" i="22"/>
  <c r="AV40" i="22"/>
  <c r="AS40" i="22"/>
  <c r="AP40" i="22"/>
  <c r="AM40" i="22"/>
  <c r="AJ40" i="22"/>
  <c r="AG40" i="22"/>
  <c r="AD40" i="22"/>
  <c r="AA40" i="22"/>
  <c r="BB39" i="22"/>
  <c r="AY39" i="22"/>
  <c r="AV39" i="22"/>
  <c r="AS39" i="22"/>
  <c r="AP39" i="22"/>
  <c r="AM39" i="22"/>
  <c r="AJ39" i="22"/>
  <c r="AG39" i="22"/>
  <c r="AD39" i="22"/>
  <c r="AA39" i="22"/>
  <c r="BB38" i="22"/>
  <c r="AY38" i="22"/>
  <c r="AV38" i="22"/>
  <c r="AS38" i="22"/>
  <c r="AP38" i="22"/>
  <c r="AM38" i="22"/>
  <c r="AJ38" i="22"/>
  <c r="AG38" i="22"/>
  <c r="AD38" i="22"/>
  <c r="AA38" i="22"/>
  <c r="BB37" i="22"/>
  <c r="AY37" i="22"/>
  <c r="AV37" i="22"/>
  <c r="AS37" i="22"/>
  <c r="AP37" i="22"/>
  <c r="AM37" i="22"/>
  <c r="AJ37" i="22"/>
  <c r="AG37" i="22"/>
  <c r="AD37" i="22"/>
  <c r="AA37" i="22"/>
  <c r="BB36" i="22"/>
  <c r="AY36" i="22"/>
  <c r="AV36" i="22"/>
  <c r="AS36" i="22"/>
  <c r="AP36" i="22"/>
  <c r="AM36" i="22"/>
  <c r="AJ36" i="22"/>
  <c r="AG36" i="22"/>
  <c r="AD36" i="22"/>
  <c r="AA36" i="22"/>
  <c r="BB35" i="22"/>
  <c r="AY35" i="22"/>
  <c r="AV35" i="22"/>
  <c r="AS35" i="22"/>
  <c r="AP35" i="22"/>
  <c r="AM35" i="22"/>
  <c r="AJ35" i="22"/>
  <c r="AG35" i="22"/>
  <c r="AD35" i="22"/>
  <c r="AA35" i="22"/>
  <c r="BB34" i="22"/>
  <c r="AY34" i="22"/>
  <c r="AV34" i="22"/>
  <c r="AS34" i="22"/>
  <c r="AP34" i="22"/>
  <c r="AM34" i="22"/>
  <c r="AJ34" i="22"/>
  <c r="AG34" i="22"/>
  <c r="AD34" i="22"/>
  <c r="AA34" i="22"/>
  <c r="BB33" i="22"/>
  <c r="AY33" i="22"/>
  <c r="AV33" i="22"/>
  <c r="AS33" i="22"/>
  <c r="AP33" i="22"/>
  <c r="AM33" i="22"/>
  <c r="AJ33" i="22"/>
  <c r="AG33" i="22"/>
  <c r="AD33" i="22"/>
  <c r="AA33" i="22"/>
  <c r="BB32" i="22"/>
  <c r="AY32" i="22"/>
  <c r="AV32" i="22"/>
  <c r="AS32" i="22"/>
  <c r="AP32" i="22"/>
  <c r="AM32" i="22"/>
  <c r="AJ32" i="22"/>
  <c r="AG32" i="22"/>
  <c r="AD32" i="22"/>
  <c r="AA32" i="22"/>
  <c r="BB31" i="22"/>
  <c r="AY31" i="22"/>
  <c r="AV31" i="22"/>
  <c r="AS31" i="22"/>
  <c r="AP31" i="22"/>
  <c r="AM31" i="22"/>
  <c r="AJ31" i="22"/>
  <c r="AG31" i="22"/>
  <c r="AD31" i="22"/>
  <c r="AA31" i="22"/>
  <c r="BB30" i="22"/>
  <c r="AY30" i="22"/>
  <c r="AV30" i="22"/>
  <c r="AS30" i="22"/>
  <c r="AP30" i="22"/>
  <c r="AM30" i="22"/>
  <c r="AJ30" i="22"/>
  <c r="AG30" i="22"/>
  <c r="AD30" i="22"/>
  <c r="AA30" i="22"/>
  <c r="BB29" i="22"/>
  <c r="AY29" i="22"/>
  <c r="AV29" i="22"/>
  <c r="AS29" i="22"/>
  <c r="AP29" i="22"/>
  <c r="AM29" i="22"/>
  <c r="AJ29" i="22"/>
  <c r="AG29" i="22"/>
  <c r="AD29" i="22"/>
  <c r="AA29" i="22"/>
  <c r="BB28" i="22"/>
  <c r="AY28" i="22"/>
  <c r="AV28" i="22"/>
  <c r="AS28" i="22"/>
  <c r="AP28" i="22"/>
  <c r="AM28" i="22"/>
  <c r="AJ28" i="22"/>
  <c r="AG28" i="22"/>
  <c r="AD28" i="22"/>
  <c r="AA28" i="22"/>
  <c r="BB27" i="22"/>
  <c r="AY27" i="22"/>
  <c r="AV27" i="22"/>
  <c r="AS27" i="22"/>
  <c r="AP27" i="22"/>
  <c r="AM27" i="22"/>
  <c r="AJ27" i="22"/>
  <c r="AG27" i="22"/>
  <c r="AD27" i="22"/>
  <c r="AA27" i="22"/>
  <c r="BB26" i="22"/>
  <c r="AY26" i="22"/>
  <c r="AV26" i="22"/>
  <c r="AS26" i="22"/>
  <c r="AP26" i="22"/>
  <c r="AM26" i="22"/>
  <c r="AJ26" i="22"/>
  <c r="AG26" i="22"/>
  <c r="AD26" i="22"/>
  <c r="AA26" i="22"/>
  <c r="BB25" i="22"/>
  <c r="AY25" i="22"/>
  <c r="AV25" i="22"/>
  <c r="AS25" i="22"/>
  <c r="AP25" i="22"/>
  <c r="AM25" i="22"/>
  <c r="AJ25" i="22"/>
  <c r="AG25" i="22"/>
  <c r="AD25" i="22"/>
  <c r="AA25" i="22"/>
  <c r="BB24" i="22"/>
  <c r="AY24" i="22"/>
  <c r="AV24" i="22"/>
  <c r="AS24" i="22"/>
  <c r="AP24" i="22"/>
  <c r="AM24" i="22"/>
  <c r="AJ24" i="22"/>
  <c r="AG24" i="22"/>
  <c r="AD24" i="22"/>
  <c r="AA24" i="22"/>
  <c r="BB23" i="22"/>
  <c r="AY23" i="22"/>
  <c r="AV23" i="22"/>
  <c r="AS23" i="22"/>
  <c r="AP23" i="22"/>
  <c r="AM23" i="22"/>
  <c r="AJ23" i="22"/>
  <c r="AG23" i="22"/>
  <c r="AD23" i="22"/>
  <c r="AA23" i="22"/>
  <c r="BB22" i="22"/>
  <c r="AY22" i="22"/>
  <c r="AV22" i="22"/>
  <c r="AS22" i="22"/>
  <c r="AP22" i="22"/>
  <c r="AM22" i="22"/>
  <c r="AJ22" i="22"/>
  <c r="AG22" i="22"/>
  <c r="AD22" i="22"/>
  <c r="AA22" i="22"/>
  <c r="BB21" i="22"/>
  <c r="AY21" i="22"/>
  <c r="AV21" i="22"/>
  <c r="AS21" i="22"/>
  <c r="AP21" i="22"/>
  <c r="AM21" i="22"/>
  <c r="AJ21" i="22"/>
  <c r="AG21" i="22"/>
  <c r="AD21" i="22"/>
  <c r="AA21" i="22"/>
  <c r="BB20" i="22"/>
  <c r="AY20" i="22"/>
  <c r="AV20" i="22"/>
  <c r="AS20" i="22"/>
  <c r="AP20" i="22"/>
  <c r="AM20" i="22"/>
  <c r="AJ20" i="22"/>
  <c r="AG20" i="22"/>
  <c r="AD20" i="22"/>
  <c r="AA20" i="22"/>
  <c r="BB19" i="22"/>
  <c r="AY19" i="22"/>
  <c r="AV19" i="22"/>
  <c r="AS19" i="22"/>
  <c r="AP19" i="22"/>
  <c r="AM19" i="22"/>
  <c r="AJ19" i="22"/>
  <c r="AG19" i="22"/>
  <c r="AD19" i="22"/>
  <c r="AA19" i="22"/>
  <c r="BB18" i="22"/>
  <c r="AY18" i="22"/>
  <c r="AV18" i="22"/>
  <c r="AS18" i="22"/>
  <c r="AP18" i="22"/>
  <c r="AM18" i="22"/>
  <c r="AJ18" i="22"/>
  <c r="AG18" i="22"/>
  <c r="AD18" i="22"/>
  <c r="AA18" i="22"/>
  <c r="BB17" i="22"/>
  <c r="AY17" i="22"/>
  <c r="AV17" i="22"/>
  <c r="AS17" i="22"/>
  <c r="AP17" i="22"/>
  <c r="AM17" i="22"/>
  <c r="AJ17" i="22"/>
  <c r="AG17" i="22"/>
  <c r="AD17" i="22"/>
  <c r="AA17" i="22"/>
  <c r="BB16" i="22"/>
  <c r="AY16" i="22"/>
  <c r="AV16" i="22"/>
  <c r="AS16" i="22"/>
  <c r="AP16" i="22"/>
  <c r="AM16" i="22"/>
  <c r="AJ16" i="22"/>
  <c r="AG16" i="22"/>
  <c r="AD16" i="22"/>
  <c r="AA16" i="22"/>
  <c r="BB15" i="22"/>
  <c r="AY15" i="22"/>
  <c r="AV15" i="22"/>
  <c r="AS15" i="22"/>
  <c r="AP15" i="22"/>
  <c r="AM15" i="22"/>
  <c r="AJ15" i="22"/>
  <c r="AG15" i="22"/>
  <c r="AD15" i="22"/>
  <c r="AA15" i="22"/>
  <c r="BB14" i="22"/>
  <c r="AY14" i="22"/>
  <c r="AV14" i="22"/>
  <c r="AS14" i="22"/>
  <c r="AP14" i="22"/>
  <c r="AM14" i="22"/>
  <c r="AJ14" i="22"/>
  <c r="AG14" i="22"/>
  <c r="AD14" i="22"/>
  <c r="AA14" i="22"/>
  <c r="BB13" i="22"/>
  <c r="AY13" i="22"/>
  <c r="AV13" i="22"/>
  <c r="AS13" i="22"/>
  <c r="AP13" i="22"/>
  <c r="AM13" i="22"/>
  <c r="AJ13" i="22"/>
  <c r="AG13" i="22"/>
  <c r="AD13" i="22"/>
  <c r="AA13" i="22"/>
  <c r="BB12" i="22"/>
  <c r="AY12" i="22"/>
  <c r="AV12" i="22"/>
  <c r="AS12" i="22"/>
  <c r="AP12" i="22"/>
  <c r="AM12" i="22"/>
  <c r="AJ12" i="22"/>
  <c r="AG12" i="22"/>
  <c r="AD12" i="22"/>
  <c r="AA12" i="22"/>
  <c r="BB11" i="22"/>
  <c r="AY11" i="22"/>
  <c r="AV11" i="22"/>
  <c r="AS11" i="22"/>
  <c r="AP11" i="22"/>
  <c r="AM11" i="22"/>
  <c r="AJ11" i="22"/>
  <c r="AG11" i="22"/>
  <c r="AD11" i="22"/>
  <c r="AA11" i="22"/>
  <c r="BB10" i="22"/>
  <c r="AY10" i="22"/>
  <c r="AV10" i="22"/>
  <c r="AS10" i="22"/>
  <c r="AP10" i="22"/>
  <c r="AM10" i="22"/>
  <c r="AJ10" i="22"/>
  <c r="AG10" i="22"/>
  <c r="AD10" i="22"/>
  <c r="AA10" i="22"/>
  <c r="BB9" i="22"/>
  <c r="AY9" i="22"/>
  <c r="AV9" i="22"/>
  <c r="AS9" i="22"/>
  <c r="AP9" i="22"/>
  <c r="AM9" i="22"/>
  <c r="AJ9" i="22"/>
  <c r="AG9" i="22"/>
  <c r="AD9" i="22"/>
  <c r="AA9" i="22"/>
  <c r="BB8" i="22"/>
  <c r="AY8" i="22"/>
  <c r="AV8" i="22"/>
  <c r="AS8" i="22"/>
  <c r="AP8" i="22"/>
  <c r="AM8" i="22"/>
  <c r="AJ8" i="22"/>
  <c r="AG8" i="22"/>
  <c r="AD8" i="22"/>
  <c r="AA8" i="22"/>
  <c r="BB7" i="22"/>
  <c r="AY7" i="22"/>
  <c r="AV7" i="22"/>
  <c r="AS7" i="22"/>
  <c r="AP7" i="22"/>
  <c r="AM7" i="22"/>
  <c r="AJ7" i="22"/>
  <c r="AG7" i="22"/>
  <c r="AD7" i="22"/>
  <c r="AA7" i="22"/>
  <c r="BB6" i="22"/>
  <c r="AY6" i="22"/>
  <c r="AV6" i="22"/>
  <c r="AS6" i="22"/>
  <c r="AP6" i="22"/>
  <c r="AM6" i="22"/>
  <c r="AJ6" i="22"/>
  <c r="AG6" i="22"/>
  <c r="AD6" i="22"/>
  <c r="AA6" i="22"/>
  <c r="AB5" i="22"/>
  <c r="AD5" i="22" s="1"/>
  <c r="Z5" i="22"/>
  <c r="D29" i="22"/>
  <c r="D28" i="22"/>
  <c r="D27" i="22"/>
  <c r="D26" i="22"/>
  <c r="D25" i="22"/>
  <c r="D22" i="22"/>
  <c r="D21" i="22"/>
  <c r="D20" i="22"/>
  <c r="D13" i="22"/>
  <c r="D39" i="22" s="1"/>
  <c r="D12" i="22"/>
  <c r="D38" i="22" s="1"/>
  <c r="D11" i="22"/>
  <c r="D37" i="22" s="1"/>
  <c r="D10" i="22"/>
  <c r="D36" i="22" s="1"/>
  <c r="D9" i="22"/>
  <c r="D7" i="22"/>
  <c r="D6" i="22"/>
  <c r="B55" i="22"/>
  <c r="B54" i="22"/>
  <c r="B53" i="22"/>
  <c r="B52" i="22"/>
  <c r="B51" i="22"/>
  <c r="B48" i="22"/>
  <c r="B47" i="22"/>
  <c r="B46" i="22"/>
  <c r="B39" i="22"/>
  <c r="B38" i="22"/>
  <c r="B37" i="22"/>
  <c r="B36" i="22"/>
  <c r="B35" i="22"/>
  <c r="B33" i="22"/>
  <c r="B32" i="22"/>
  <c r="BA56" i="21"/>
  <c r="AZ56" i="21"/>
  <c r="BB56" i="21" s="1"/>
  <c r="BA55" i="21"/>
  <c r="AZ55" i="21"/>
  <c r="BA54" i="21"/>
  <c r="AZ54" i="21"/>
  <c r="BA53" i="21"/>
  <c r="AZ53" i="21"/>
  <c r="BA52" i="21"/>
  <c r="AZ52" i="21"/>
  <c r="BB52" i="21" s="1"/>
  <c r="BA51" i="21"/>
  <c r="AZ51" i="21"/>
  <c r="BA50" i="21"/>
  <c r="AZ50" i="21"/>
  <c r="BA49" i="21"/>
  <c r="AZ49" i="21"/>
  <c r="BA48" i="21"/>
  <c r="AZ48" i="21"/>
  <c r="BB48" i="21" s="1"/>
  <c r="BA47" i="21"/>
  <c r="AZ47" i="21"/>
  <c r="BA46" i="21"/>
  <c r="AZ46" i="21"/>
  <c r="BA45" i="21"/>
  <c r="AZ45" i="21"/>
  <c r="BA44" i="21"/>
  <c r="AZ44" i="21"/>
  <c r="BB44" i="21" s="1"/>
  <c r="BA43" i="21"/>
  <c r="AZ43" i="21"/>
  <c r="BA42" i="21"/>
  <c r="AZ42" i="21"/>
  <c r="BA41" i="21"/>
  <c r="AZ41" i="21"/>
  <c r="BA40" i="21"/>
  <c r="AZ40" i="21"/>
  <c r="BB40" i="21" s="1"/>
  <c r="BA39" i="21"/>
  <c r="AZ39" i="21"/>
  <c r="BA38" i="21"/>
  <c r="AZ38" i="21"/>
  <c r="BA37" i="21"/>
  <c r="AZ37" i="21"/>
  <c r="BA36" i="21"/>
  <c r="AZ36" i="21"/>
  <c r="BB36" i="21" s="1"/>
  <c r="BA35" i="21"/>
  <c r="AZ35" i="21"/>
  <c r="BA34" i="21"/>
  <c r="AZ34" i="21"/>
  <c r="BA33" i="21"/>
  <c r="AZ33" i="21"/>
  <c r="BA32" i="21"/>
  <c r="AZ32" i="21"/>
  <c r="BB32" i="21" s="1"/>
  <c r="BA31" i="21"/>
  <c r="AZ31" i="21"/>
  <c r="BA30" i="21"/>
  <c r="AZ30" i="21"/>
  <c r="BA29" i="21"/>
  <c r="AZ29" i="21"/>
  <c r="BA28" i="21"/>
  <c r="AZ28" i="21"/>
  <c r="BB28" i="21" s="1"/>
  <c r="BA27" i="21"/>
  <c r="AZ27" i="21"/>
  <c r="BA26" i="21"/>
  <c r="AZ26" i="21"/>
  <c r="BA25" i="21"/>
  <c r="AZ25" i="21"/>
  <c r="BA24" i="21"/>
  <c r="AZ24" i="21"/>
  <c r="BB24" i="21" s="1"/>
  <c r="BA23" i="21"/>
  <c r="AZ23" i="21"/>
  <c r="BA22" i="21"/>
  <c r="AZ22" i="21"/>
  <c r="BA21" i="21"/>
  <c r="AZ21" i="21"/>
  <c r="BA20" i="21"/>
  <c r="AZ20" i="21"/>
  <c r="BB20" i="21" s="1"/>
  <c r="BA19" i="21"/>
  <c r="AZ19" i="21"/>
  <c r="BA18" i="21"/>
  <c r="AZ18" i="21"/>
  <c r="BA17" i="21"/>
  <c r="AZ17" i="21"/>
  <c r="BA16" i="21"/>
  <c r="AZ16" i="21"/>
  <c r="BA15" i="21"/>
  <c r="AZ15" i="21"/>
  <c r="BA14" i="21"/>
  <c r="AZ14" i="21"/>
  <c r="BA13" i="21"/>
  <c r="AZ13" i="21"/>
  <c r="BA12" i="21"/>
  <c r="AZ12" i="21"/>
  <c r="BA11" i="21"/>
  <c r="AZ11" i="21"/>
  <c r="BA10" i="21"/>
  <c r="AZ10" i="21"/>
  <c r="BA9" i="21"/>
  <c r="AZ9" i="21"/>
  <c r="BA8" i="21"/>
  <c r="AZ8" i="21"/>
  <c r="BA7" i="21"/>
  <c r="AZ7" i="21"/>
  <c r="BA6" i="21"/>
  <c r="AZ6" i="21"/>
  <c r="AX56" i="21"/>
  <c r="AW56" i="21"/>
  <c r="AX55" i="21"/>
  <c r="AW55" i="21"/>
  <c r="AX54" i="21"/>
  <c r="AW54" i="21"/>
  <c r="AX53" i="21"/>
  <c r="AW53" i="21"/>
  <c r="AX52" i="21"/>
  <c r="AW52" i="21"/>
  <c r="AX51" i="21"/>
  <c r="AW51" i="21"/>
  <c r="AX50" i="21"/>
  <c r="AW50" i="21"/>
  <c r="AX49" i="21"/>
  <c r="AW49" i="21"/>
  <c r="AX48" i="21"/>
  <c r="AW48" i="21"/>
  <c r="AX47" i="21"/>
  <c r="AW47" i="21"/>
  <c r="AX46" i="21"/>
  <c r="AW46" i="21"/>
  <c r="AX45" i="21"/>
  <c r="AW45" i="21"/>
  <c r="AX44" i="21"/>
  <c r="AW44" i="21"/>
  <c r="AX43" i="21"/>
  <c r="AW43" i="21"/>
  <c r="AY43" i="21" s="1"/>
  <c r="AX42" i="21"/>
  <c r="AW42" i="21"/>
  <c r="AX41" i="21"/>
  <c r="AW41" i="21"/>
  <c r="AX40" i="21"/>
  <c r="AW40" i="21"/>
  <c r="AX39" i="21"/>
  <c r="AW39" i="21"/>
  <c r="AY39" i="21" s="1"/>
  <c r="AX38" i="21"/>
  <c r="AW38" i="21"/>
  <c r="AX37" i="21"/>
  <c r="AW37" i="21"/>
  <c r="AX36" i="21"/>
  <c r="AW36" i="21"/>
  <c r="AX35" i="21"/>
  <c r="AW35" i="21"/>
  <c r="AY35" i="21" s="1"/>
  <c r="AX34" i="21"/>
  <c r="AW34" i="21"/>
  <c r="AX33" i="21"/>
  <c r="AW33" i="21"/>
  <c r="AX32" i="21"/>
  <c r="AW32" i="21"/>
  <c r="AX31" i="21"/>
  <c r="AW31" i="21"/>
  <c r="AY31" i="21" s="1"/>
  <c r="AX30" i="21"/>
  <c r="AW30" i="21"/>
  <c r="AX29" i="21"/>
  <c r="AW29" i="21"/>
  <c r="AX28" i="21"/>
  <c r="AW28" i="21"/>
  <c r="AX27" i="21"/>
  <c r="AW27" i="21"/>
  <c r="AY27" i="21" s="1"/>
  <c r="AX26" i="21"/>
  <c r="AW26" i="21"/>
  <c r="AX25" i="21"/>
  <c r="AW25" i="21"/>
  <c r="AX24" i="21"/>
  <c r="AW24" i="21"/>
  <c r="AX23" i="21"/>
  <c r="AW23" i="21"/>
  <c r="AY23" i="21" s="1"/>
  <c r="AX22" i="21"/>
  <c r="AW22" i="21"/>
  <c r="AX21" i="21"/>
  <c r="AW21" i="21"/>
  <c r="AX20" i="21"/>
  <c r="AW20" i="21"/>
  <c r="AX19" i="21"/>
  <c r="AW19" i="21"/>
  <c r="AY19" i="21" s="1"/>
  <c r="AX18" i="21"/>
  <c r="AW18" i="21"/>
  <c r="AX17" i="21"/>
  <c r="AW17" i="21"/>
  <c r="AX16" i="21"/>
  <c r="AW16" i="21"/>
  <c r="AX15" i="21"/>
  <c r="AW15" i="21"/>
  <c r="AX14" i="21"/>
  <c r="AW14" i="21"/>
  <c r="AX13" i="21"/>
  <c r="AW13" i="21"/>
  <c r="AX12" i="21"/>
  <c r="AW12" i="21"/>
  <c r="AX11" i="21"/>
  <c r="AW11" i="21"/>
  <c r="AX10" i="21"/>
  <c r="AW10" i="21"/>
  <c r="AX9" i="21"/>
  <c r="AW9" i="21"/>
  <c r="AX8" i="21"/>
  <c r="AW8" i="21"/>
  <c r="AX7" i="21"/>
  <c r="AW7" i="21"/>
  <c r="AX6" i="21"/>
  <c r="AW6" i="21"/>
  <c r="AU56" i="21"/>
  <c r="AT56" i="21"/>
  <c r="AU55" i="21"/>
  <c r="AT55" i="21"/>
  <c r="AU54" i="21"/>
  <c r="AT54" i="21"/>
  <c r="AU53" i="21"/>
  <c r="AT53" i="21"/>
  <c r="AU52" i="21"/>
  <c r="AT52" i="21"/>
  <c r="AU51" i="21"/>
  <c r="AT51" i="21"/>
  <c r="AU50" i="21"/>
  <c r="AT50" i="21"/>
  <c r="AU49" i="21"/>
  <c r="AT49" i="21"/>
  <c r="AU48" i="21"/>
  <c r="AT48" i="21"/>
  <c r="AU47" i="21"/>
  <c r="AT47" i="21"/>
  <c r="AU46" i="21"/>
  <c r="AT46" i="21"/>
  <c r="AV46" i="21" s="1"/>
  <c r="AU45" i="21"/>
  <c r="AT45" i="21"/>
  <c r="AU44" i="21"/>
  <c r="AT44" i="21"/>
  <c r="AU43" i="21"/>
  <c r="AT43" i="21"/>
  <c r="AU42" i="21"/>
  <c r="AT42" i="21"/>
  <c r="AV42" i="21" s="1"/>
  <c r="AU41" i="21"/>
  <c r="AT41" i="21"/>
  <c r="AU40" i="21"/>
  <c r="AT40" i="21"/>
  <c r="AU39" i="21"/>
  <c r="AT39" i="21"/>
  <c r="AU38" i="21"/>
  <c r="AT38" i="21"/>
  <c r="AV38" i="21" s="1"/>
  <c r="AU37" i="21"/>
  <c r="AT37" i="21"/>
  <c r="AU36" i="21"/>
  <c r="AT36" i="21"/>
  <c r="AU35" i="21"/>
  <c r="AT35" i="21"/>
  <c r="AU34" i="21"/>
  <c r="AT34" i="21"/>
  <c r="AV34" i="21" s="1"/>
  <c r="AU33" i="21"/>
  <c r="AT33" i="21"/>
  <c r="AU32" i="21"/>
  <c r="AT32" i="21"/>
  <c r="AU31" i="21"/>
  <c r="AT31" i="21"/>
  <c r="AU30" i="21"/>
  <c r="AT30" i="21"/>
  <c r="AV30" i="21" s="1"/>
  <c r="AU29" i="21"/>
  <c r="AT29" i="21"/>
  <c r="AU28" i="21"/>
  <c r="AT28" i="21"/>
  <c r="AU27" i="21"/>
  <c r="AT27" i="21"/>
  <c r="AU26" i="21"/>
  <c r="AT26" i="21"/>
  <c r="AV26" i="21" s="1"/>
  <c r="AU25" i="21"/>
  <c r="AT25" i="21"/>
  <c r="AU24" i="21"/>
  <c r="AT24" i="21"/>
  <c r="AU23" i="21"/>
  <c r="AT23" i="21"/>
  <c r="AU22" i="21"/>
  <c r="AT22" i="21"/>
  <c r="AV22" i="21" s="1"/>
  <c r="AU21" i="21"/>
  <c r="AT21" i="21"/>
  <c r="AU20" i="21"/>
  <c r="AT20" i="21"/>
  <c r="AU19" i="21"/>
  <c r="AT19" i="21"/>
  <c r="AU18" i="21"/>
  <c r="AT18" i="21"/>
  <c r="AV18" i="21" s="1"/>
  <c r="AU17" i="21"/>
  <c r="AT17" i="21"/>
  <c r="AU16" i="21"/>
  <c r="AT16" i="21"/>
  <c r="AU15" i="21"/>
  <c r="AT15" i="21"/>
  <c r="AU14" i="21"/>
  <c r="AT14" i="21"/>
  <c r="AV14" i="21" s="1"/>
  <c r="AU13" i="21"/>
  <c r="AT13" i="21"/>
  <c r="AU12" i="21"/>
  <c r="AT12" i="21"/>
  <c r="AU11" i="21"/>
  <c r="AT11" i="21"/>
  <c r="AU10" i="21"/>
  <c r="AT10" i="21"/>
  <c r="AU9" i="21"/>
  <c r="AT9" i="21"/>
  <c r="AU8" i="21"/>
  <c r="AT8" i="21"/>
  <c r="AU7" i="21"/>
  <c r="AT7" i="21"/>
  <c r="AU6" i="21"/>
  <c r="AT6" i="21"/>
  <c r="AR56" i="21"/>
  <c r="AQ56" i="21"/>
  <c r="AR55" i="21"/>
  <c r="AQ55" i="21"/>
  <c r="AR54" i="21"/>
  <c r="AQ54" i="21"/>
  <c r="AR53" i="21"/>
  <c r="AQ53" i="21"/>
  <c r="AR52" i="21"/>
  <c r="AQ52" i="21"/>
  <c r="AR51" i="21"/>
  <c r="AQ51" i="21"/>
  <c r="AR50" i="21"/>
  <c r="AQ50" i="21"/>
  <c r="AR49" i="21"/>
  <c r="AQ49" i="21"/>
  <c r="AR48" i="21"/>
  <c r="AQ48" i="21"/>
  <c r="AR47" i="21"/>
  <c r="AQ47" i="21"/>
  <c r="AR46" i="21"/>
  <c r="AQ46" i="21"/>
  <c r="AR45" i="21"/>
  <c r="AQ45" i="21"/>
  <c r="AR44" i="21"/>
  <c r="AQ44" i="21"/>
  <c r="AR43" i="21"/>
  <c r="AQ43" i="21"/>
  <c r="AR42" i="21"/>
  <c r="AQ42" i="21"/>
  <c r="AR41" i="21"/>
  <c r="AQ41" i="21"/>
  <c r="AR40" i="21"/>
  <c r="AQ40" i="21"/>
  <c r="AR39" i="21"/>
  <c r="AQ39" i="21"/>
  <c r="AR38" i="21"/>
  <c r="AQ38" i="21"/>
  <c r="AR37" i="21"/>
  <c r="AQ37" i="21"/>
  <c r="AR36" i="21"/>
  <c r="AQ36" i="21"/>
  <c r="AR35" i="21"/>
  <c r="AQ35" i="21"/>
  <c r="AR34" i="21"/>
  <c r="AQ34" i="21"/>
  <c r="AR33" i="21"/>
  <c r="AQ33" i="21"/>
  <c r="AR32" i="21"/>
  <c r="AQ32" i="21"/>
  <c r="AR31" i="21"/>
  <c r="AQ31" i="21"/>
  <c r="AR30" i="21"/>
  <c r="AQ30" i="21"/>
  <c r="AR29" i="21"/>
  <c r="AQ29" i="21"/>
  <c r="AR28" i="21"/>
  <c r="AQ28" i="21"/>
  <c r="AR27" i="21"/>
  <c r="AQ27" i="21"/>
  <c r="AR26" i="21"/>
  <c r="AQ26" i="21"/>
  <c r="AR25" i="21"/>
  <c r="AQ25" i="21"/>
  <c r="AR24" i="21"/>
  <c r="AQ24" i="21"/>
  <c r="AR23" i="21"/>
  <c r="AQ23" i="21"/>
  <c r="AR22" i="21"/>
  <c r="AQ22" i="21"/>
  <c r="AR21" i="21"/>
  <c r="AQ21" i="21"/>
  <c r="AR20" i="21"/>
  <c r="AQ20" i="21"/>
  <c r="AR19" i="21"/>
  <c r="AQ19" i="21"/>
  <c r="AR18" i="21"/>
  <c r="AQ18" i="21"/>
  <c r="AR17" i="21"/>
  <c r="AQ17" i="21"/>
  <c r="AR16" i="21"/>
  <c r="AQ16" i="21"/>
  <c r="AR15" i="21"/>
  <c r="AQ15" i="21"/>
  <c r="AR14" i="21"/>
  <c r="AQ14" i="21"/>
  <c r="AR13" i="21"/>
  <c r="AQ13" i="21"/>
  <c r="AR12" i="21"/>
  <c r="AQ12" i="21"/>
  <c r="AR11" i="21"/>
  <c r="AQ11" i="21"/>
  <c r="AR10" i="21"/>
  <c r="AQ10" i="21"/>
  <c r="AR9" i="21"/>
  <c r="AQ9" i="21"/>
  <c r="AR8" i="21"/>
  <c r="AQ8" i="21"/>
  <c r="AR7" i="21"/>
  <c r="AQ7" i="21"/>
  <c r="AR6" i="21"/>
  <c r="AQ6" i="21"/>
  <c r="AO56" i="21"/>
  <c r="AN56" i="21"/>
  <c r="AO55" i="21"/>
  <c r="AN55" i="21"/>
  <c r="AO54" i="21"/>
  <c r="AN54" i="21"/>
  <c r="AO53" i="21"/>
  <c r="AN53" i="21"/>
  <c r="AO52" i="21"/>
  <c r="AN52" i="21"/>
  <c r="AO51" i="21"/>
  <c r="AN51" i="21"/>
  <c r="AO50" i="21"/>
  <c r="AN50" i="21"/>
  <c r="AO49" i="21"/>
  <c r="AN49" i="21"/>
  <c r="AO48" i="21"/>
  <c r="AN48" i="21"/>
  <c r="AO47" i="21"/>
  <c r="AN47" i="21"/>
  <c r="AO46" i="21"/>
  <c r="AN46" i="21"/>
  <c r="AO45" i="21"/>
  <c r="AN45" i="21"/>
  <c r="AO44" i="21"/>
  <c r="AN44" i="21"/>
  <c r="AO43" i="21"/>
  <c r="AN43" i="21"/>
  <c r="AO42" i="21"/>
  <c r="AN42" i="21"/>
  <c r="AO41" i="21"/>
  <c r="AN41" i="21"/>
  <c r="AO40" i="21"/>
  <c r="AN40" i="21"/>
  <c r="AP40" i="21" s="1"/>
  <c r="AO39" i="21"/>
  <c r="AN39" i="21"/>
  <c r="AO38" i="21"/>
  <c r="AN38" i="21"/>
  <c r="AO37" i="21"/>
  <c r="AN37" i="21"/>
  <c r="AO36" i="21"/>
  <c r="AN36" i="21"/>
  <c r="AP36" i="21" s="1"/>
  <c r="AO35" i="21"/>
  <c r="AN35" i="21"/>
  <c r="AO34" i="21"/>
  <c r="AN34" i="21"/>
  <c r="AO33" i="21"/>
  <c r="AN33" i="21"/>
  <c r="AO32" i="21"/>
  <c r="AN32" i="21"/>
  <c r="AO31" i="21"/>
  <c r="AN31" i="21"/>
  <c r="AO30" i="21"/>
  <c r="AN30" i="21"/>
  <c r="AO29" i="21"/>
  <c r="AN29" i="21"/>
  <c r="AO28" i="21"/>
  <c r="AN28" i="21"/>
  <c r="AO27" i="21"/>
  <c r="AN27" i="21"/>
  <c r="AO26" i="21"/>
  <c r="AN26" i="21"/>
  <c r="AO25" i="21"/>
  <c r="AN25" i="21"/>
  <c r="AO24" i="21"/>
  <c r="AN24" i="21"/>
  <c r="AP24" i="21" s="1"/>
  <c r="AO23" i="21"/>
  <c r="AN23" i="21"/>
  <c r="AO22" i="21"/>
  <c r="AN22" i="21"/>
  <c r="AO21" i="21"/>
  <c r="AN21" i="21"/>
  <c r="AO20" i="21"/>
  <c r="AN20" i="21"/>
  <c r="AO19" i="21"/>
  <c r="AN19" i="21"/>
  <c r="AO18" i="21"/>
  <c r="AN18" i="21"/>
  <c r="AO17" i="21"/>
  <c r="AN17" i="21"/>
  <c r="AO16" i="21"/>
  <c r="AN16" i="21"/>
  <c r="AO15" i="21"/>
  <c r="AN15" i="21"/>
  <c r="AO14" i="21"/>
  <c r="AN14" i="21"/>
  <c r="AO13" i="21"/>
  <c r="AN13" i="21"/>
  <c r="AO12" i="21"/>
  <c r="AN12" i="21"/>
  <c r="AO11" i="21"/>
  <c r="AN11" i="21"/>
  <c r="AO10" i="21"/>
  <c r="AN10" i="21"/>
  <c r="AO9" i="21"/>
  <c r="AN9" i="21"/>
  <c r="AO8" i="21"/>
  <c r="AN8" i="21"/>
  <c r="AP8" i="21" s="1"/>
  <c r="AO7" i="21"/>
  <c r="AN7" i="21"/>
  <c r="AO6" i="21"/>
  <c r="AN6" i="21"/>
  <c r="AL56" i="21"/>
  <c r="AK56" i="21"/>
  <c r="AL55" i="21"/>
  <c r="AK55" i="21"/>
  <c r="AL54" i="21"/>
  <c r="AK54" i="21"/>
  <c r="AL53" i="21"/>
  <c r="AK53" i="21"/>
  <c r="AL52" i="21"/>
  <c r="AK52" i="21"/>
  <c r="AL51" i="21"/>
  <c r="AK51" i="21"/>
  <c r="AL50" i="21"/>
  <c r="AK50" i="21"/>
  <c r="AL49" i="21"/>
  <c r="AK49" i="21"/>
  <c r="AL48" i="21"/>
  <c r="AK48" i="21"/>
  <c r="AL47" i="21"/>
  <c r="AK47" i="21"/>
  <c r="AL46" i="21"/>
  <c r="AK46" i="21"/>
  <c r="AL45" i="21"/>
  <c r="AK45" i="21"/>
  <c r="AL44" i="21"/>
  <c r="AK44" i="21"/>
  <c r="AL43" i="21"/>
  <c r="AK43" i="21"/>
  <c r="AL42" i="21"/>
  <c r="AK42" i="21"/>
  <c r="AL41" i="21"/>
  <c r="AK41" i="21"/>
  <c r="AL40" i="21"/>
  <c r="AK40" i="21"/>
  <c r="AL39" i="21"/>
  <c r="AK39" i="21"/>
  <c r="AM39" i="21" s="1"/>
  <c r="AL38" i="21"/>
  <c r="AK38" i="21"/>
  <c r="AL37" i="21"/>
  <c r="AK37" i="21"/>
  <c r="AL36" i="21"/>
  <c r="AK36" i="21"/>
  <c r="AL35" i="21"/>
  <c r="AK35" i="21"/>
  <c r="AL34" i="21"/>
  <c r="AK34" i="21"/>
  <c r="AL33" i="21"/>
  <c r="AK33" i="21"/>
  <c r="AL32" i="21"/>
  <c r="AK32" i="21"/>
  <c r="AL31" i="21"/>
  <c r="AK31" i="21"/>
  <c r="AM31" i="21" s="1"/>
  <c r="AL30" i="21"/>
  <c r="AK30" i="21"/>
  <c r="AL29" i="21"/>
  <c r="AK29" i="21"/>
  <c r="AL28" i="21"/>
  <c r="AK28" i="21"/>
  <c r="AL27" i="21"/>
  <c r="AK27" i="21"/>
  <c r="AL26" i="21"/>
  <c r="AK26" i="21"/>
  <c r="AL25" i="21"/>
  <c r="AK25" i="21"/>
  <c r="AL24" i="21"/>
  <c r="AK24" i="21"/>
  <c r="AL23" i="21"/>
  <c r="AK23" i="21"/>
  <c r="AL22" i="21"/>
  <c r="AK22" i="21"/>
  <c r="AL21" i="21"/>
  <c r="AK21" i="21"/>
  <c r="AL20" i="21"/>
  <c r="AK20" i="21"/>
  <c r="AL19" i="21"/>
  <c r="AK19" i="21"/>
  <c r="AL18" i="21"/>
  <c r="AK18" i="21"/>
  <c r="AL17" i="21"/>
  <c r="AK17" i="21"/>
  <c r="AL16" i="21"/>
  <c r="AK16" i="21"/>
  <c r="AL15" i="21"/>
  <c r="AK15" i="21"/>
  <c r="AL14" i="21"/>
  <c r="AK14" i="21"/>
  <c r="AL13" i="21"/>
  <c r="AK13" i="21"/>
  <c r="AL12" i="21"/>
  <c r="AK12" i="21"/>
  <c r="AL11" i="21"/>
  <c r="AK11" i="21"/>
  <c r="AL10" i="21"/>
  <c r="AK10" i="21"/>
  <c r="AL9" i="21"/>
  <c r="AK9" i="21"/>
  <c r="AL8" i="21"/>
  <c r="AK8" i="21"/>
  <c r="AL7" i="21"/>
  <c r="AK7" i="21"/>
  <c r="AL6" i="21"/>
  <c r="AK6" i="21"/>
  <c r="AI56" i="21"/>
  <c r="AH56" i="21"/>
  <c r="AI55" i="21"/>
  <c r="AH55" i="21"/>
  <c r="AI54" i="21"/>
  <c r="AH54" i="21"/>
  <c r="AI53" i="21"/>
  <c r="AH53" i="21"/>
  <c r="AI52" i="21"/>
  <c r="AH52" i="21"/>
  <c r="AI51" i="21"/>
  <c r="AH51" i="2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J26" i="21" s="1"/>
  <c r="AI25" i="21"/>
  <c r="AH25" i="21"/>
  <c r="AI24" i="21"/>
  <c r="AH24" i="21"/>
  <c r="AI23" i="21"/>
  <c r="AH23" i="21"/>
  <c r="AI22" i="21"/>
  <c r="AH22" i="21"/>
  <c r="AJ22" i="21" s="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I10" i="21"/>
  <c r="AH10" i="21"/>
  <c r="AJ10" i="21" s="1"/>
  <c r="AI9" i="21"/>
  <c r="AH9" i="21"/>
  <c r="AI8" i="21"/>
  <c r="AH8" i="21"/>
  <c r="AI7" i="21"/>
  <c r="AH7" i="21"/>
  <c r="AI6" i="21"/>
  <c r="AH6" i="21"/>
  <c r="AF56" i="21"/>
  <c r="AE56" i="21"/>
  <c r="AF55" i="21"/>
  <c r="AE55" i="21"/>
  <c r="AF54" i="21"/>
  <c r="AE54" i="21"/>
  <c r="AF53" i="21"/>
  <c r="AE53" i="21"/>
  <c r="AF52" i="21"/>
  <c r="AE52" i="21"/>
  <c r="AF51" i="21"/>
  <c r="AE51" i="21"/>
  <c r="AF50" i="21"/>
  <c r="AE50" i="21"/>
  <c r="AF49" i="21"/>
  <c r="AE49" i="21"/>
  <c r="AF48" i="21"/>
  <c r="AE48" i="21"/>
  <c r="AF47" i="21"/>
  <c r="AE47" i="21"/>
  <c r="AF46" i="21"/>
  <c r="AE46" i="21"/>
  <c r="AF45" i="21"/>
  <c r="AE45" i="21"/>
  <c r="AF44" i="21"/>
  <c r="AE44" i="21"/>
  <c r="AF43" i="21"/>
  <c r="AE43" i="21"/>
  <c r="AF42" i="21"/>
  <c r="AE42" i="21"/>
  <c r="AF41" i="21"/>
  <c r="AE41" i="21"/>
  <c r="AF40" i="21"/>
  <c r="AE40" i="21"/>
  <c r="AF39" i="21"/>
  <c r="AE39" i="21"/>
  <c r="AF38" i="21"/>
  <c r="AE38" i="21"/>
  <c r="AF37" i="21"/>
  <c r="AE37" i="21"/>
  <c r="AF36" i="21"/>
  <c r="AE36" i="21"/>
  <c r="AF35" i="21"/>
  <c r="AE35" i="21"/>
  <c r="AF34" i="21"/>
  <c r="AE34" i="21"/>
  <c r="AF33" i="21"/>
  <c r="AE33" i="21"/>
  <c r="AF32" i="21"/>
  <c r="AE32" i="21"/>
  <c r="AF31" i="21"/>
  <c r="AE31" i="21"/>
  <c r="AF30" i="21"/>
  <c r="AE30" i="21"/>
  <c r="AF29" i="21"/>
  <c r="AE29" i="21"/>
  <c r="AF28" i="21"/>
  <c r="AE28" i="21"/>
  <c r="AF27" i="21"/>
  <c r="AE27" i="21"/>
  <c r="AF26" i="21"/>
  <c r="AE26" i="21"/>
  <c r="AF25" i="21"/>
  <c r="AE25" i="21"/>
  <c r="AF24" i="21"/>
  <c r="AE24" i="21"/>
  <c r="AF23" i="21"/>
  <c r="AE23" i="21"/>
  <c r="AF22" i="21"/>
  <c r="AE22" i="21"/>
  <c r="AF21" i="21"/>
  <c r="AE21" i="21"/>
  <c r="AF20" i="21"/>
  <c r="AE20" i="21"/>
  <c r="AF19" i="21"/>
  <c r="AE19" i="21"/>
  <c r="AF18" i="21"/>
  <c r="AE18" i="21"/>
  <c r="AF17" i="21"/>
  <c r="AE17" i="21"/>
  <c r="AF16" i="21"/>
  <c r="AE16" i="21"/>
  <c r="AF15" i="21"/>
  <c r="AE15" i="21"/>
  <c r="AF14" i="21"/>
  <c r="AE14" i="21"/>
  <c r="AF13" i="21"/>
  <c r="AE13" i="21"/>
  <c r="AF12" i="21"/>
  <c r="AE12" i="21"/>
  <c r="AF11" i="21"/>
  <c r="AE11" i="21"/>
  <c r="AF10" i="21"/>
  <c r="AE10" i="21"/>
  <c r="AF9" i="21"/>
  <c r="AE9" i="21"/>
  <c r="AF8" i="21"/>
  <c r="AE8" i="21"/>
  <c r="AF7" i="21"/>
  <c r="AE7" i="21"/>
  <c r="AF6" i="21"/>
  <c r="AE6" i="21"/>
  <c r="AC56" i="21"/>
  <c r="AB56" i="21"/>
  <c r="AC55" i="21"/>
  <c r="AB55" i="21"/>
  <c r="AC54" i="21"/>
  <c r="AB54" i="21"/>
  <c r="AC53" i="21"/>
  <c r="AB53" i="21"/>
  <c r="AC52" i="21"/>
  <c r="AB52" i="21"/>
  <c r="AC51" i="21"/>
  <c r="AB51" i="21"/>
  <c r="AC50" i="21"/>
  <c r="AB50" i="21"/>
  <c r="AC49" i="21"/>
  <c r="AB49" i="21"/>
  <c r="AC48" i="21"/>
  <c r="AB48" i="21"/>
  <c r="AC47" i="21"/>
  <c r="AB47" i="21"/>
  <c r="AC46" i="21"/>
  <c r="AB46" i="21"/>
  <c r="AC45" i="21"/>
  <c r="AB45" i="21"/>
  <c r="AC44" i="21"/>
  <c r="AB44" i="21"/>
  <c r="AC43" i="21"/>
  <c r="AB43" i="21"/>
  <c r="AC42" i="21"/>
  <c r="AB42" i="21"/>
  <c r="AC41" i="21"/>
  <c r="AB41" i="21"/>
  <c r="AC40" i="21"/>
  <c r="AB40" i="21"/>
  <c r="AC39" i="21"/>
  <c r="AB39" i="21"/>
  <c r="AC38" i="21"/>
  <c r="AB38" i="21"/>
  <c r="AC37" i="21"/>
  <c r="AB37" i="21"/>
  <c r="AC36" i="21"/>
  <c r="AB36" i="21"/>
  <c r="AC35" i="21"/>
  <c r="AB35" i="21"/>
  <c r="AC34" i="21"/>
  <c r="AB34" i="21"/>
  <c r="AC33" i="21"/>
  <c r="AB33" i="21"/>
  <c r="AC32" i="21"/>
  <c r="AB32" i="21"/>
  <c r="AC31" i="21"/>
  <c r="AB31" i="21"/>
  <c r="AC30" i="21"/>
  <c r="AB30" i="21"/>
  <c r="AC29" i="21"/>
  <c r="AB29" i="21"/>
  <c r="AC28" i="21"/>
  <c r="AB28" i="21"/>
  <c r="AC27" i="21"/>
  <c r="AB27" i="21"/>
  <c r="AC26" i="21"/>
  <c r="AB26" i="21"/>
  <c r="AC25" i="21"/>
  <c r="AB25" i="21"/>
  <c r="AC24" i="21"/>
  <c r="AB24" i="21"/>
  <c r="AC23" i="21"/>
  <c r="AB23" i="21"/>
  <c r="AC22" i="21"/>
  <c r="AB22" i="21"/>
  <c r="AC21" i="21"/>
  <c r="AB21" i="21"/>
  <c r="AC20" i="21"/>
  <c r="AB20" i="21"/>
  <c r="AC19" i="21"/>
  <c r="AB19" i="21"/>
  <c r="AC18" i="21"/>
  <c r="AB18" i="21"/>
  <c r="AC17" i="21"/>
  <c r="AB17" i="21"/>
  <c r="AC16" i="21"/>
  <c r="AB16" i="21"/>
  <c r="AC15" i="21"/>
  <c r="AB15" i="21"/>
  <c r="AC14" i="21"/>
  <c r="AB14" i="21"/>
  <c r="AC13" i="21"/>
  <c r="AB13" i="21"/>
  <c r="AC12" i="21"/>
  <c r="AB12" i="21"/>
  <c r="AC11" i="21"/>
  <c r="AB11" i="21"/>
  <c r="AC10" i="21"/>
  <c r="AB10" i="21"/>
  <c r="AC9" i="21"/>
  <c r="AB9" i="21"/>
  <c r="AC8" i="21"/>
  <c r="AB8" i="21"/>
  <c r="AC7" i="21"/>
  <c r="AB7" i="21"/>
  <c r="AC6" i="21"/>
  <c r="AB6" i="21"/>
  <c r="Z56" i="21"/>
  <c r="Y56" i="21"/>
  <c r="Z55" i="21"/>
  <c r="Y55" i="21"/>
  <c r="Z54" i="21"/>
  <c r="Y54" i="21"/>
  <c r="Z53" i="21"/>
  <c r="Y53" i="21"/>
  <c r="Z52" i="21"/>
  <c r="Y52" i="21"/>
  <c r="Z51" i="21"/>
  <c r="Y51" i="21"/>
  <c r="Z50" i="21"/>
  <c r="Y50" i="21"/>
  <c r="Z49" i="21"/>
  <c r="Y49" i="21"/>
  <c r="Z48" i="21"/>
  <c r="Y48" i="21"/>
  <c r="Z47" i="21"/>
  <c r="Y47" i="21"/>
  <c r="Z46" i="21"/>
  <c r="Y46" i="21"/>
  <c r="Z45" i="21"/>
  <c r="Y45" i="21"/>
  <c r="Z44" i="21"/>
  <c r="Y44" i="21"/>
  <c r="Z43" i="21"/>
  <c r="Y43" i="21"/>
  <c r="Z42" i="21"/>
  <c r="Y42" i="21"/>
  <c r="Z41" i="21"/>
  <c r="Y41" i="21"/>
  <c r="Z40" i="21"/>
  <c r="Y40" i="21"/>
  <c r="Z39" i="21"/>
  <c r="Y39" i="21"/>
  <c r="Z38" i="21"/>
  <c r="Y38" i="21"/>
  <c r="Z37" i="21"/>
  <c r="Y37" i="21"/>
  <c r="Z36" i="21"/>
  <c r="Y36" i="21"/>
  <c r="Z35" i="21"/>
  <c r="Y35" i="21"/>
  <c r="Z34" i="21"/>
  <c r="Y34" i="21"/>
  <c r="Z33" i="21"/>
  <c r="Y33" i="21"/>
  <c r="Z32" i="21"/>
  <c r="Y32" i="21"/>
  <c r="Z31" i="21"/>
  <c r="Y31" i="21"/>
  <c r="Z30" i="21"/>
  <c r="Y30" i="21"/>
  <c r="Z29" i="21"/>
  <c r="Y29" i="21"/>
  <c r="Z28" i="21"/>
  <c r="Y28" i="21"/>
  <c r="Z27" i="21"/>
  <c r="Y27" i="21"/>
  <c r="Z26" i="21"/>
  <c r="Y26" i="21"/>
  <c r="Z25" i="21"/>
  <c r="Y25" i="21"/>
  <c r="Z24" i="21"/>
  <c r="Y24" i="21"/>
  <c r="Z23" i="21"/>
  <c r="Y23" i="21"/>
  <c r="Z22" i="21"/>
  <c r="Y22" i="21"/>
  <c r="D13" i="21" s="1"/>
  <c r="Z21" i="21"/>
  <c r="Y21" i="21"/>
  <c r="D12" i="21" s="1"/>
  <c r="Z20" i="21"/>
  <c r="Y20" i="21"/>
  <c r="D11" i="21" s="1"/>
  <c r="Z19" i="21"/>
  <c r="Y19" i="21"/>
  <c r="Z18" i="21"/>
  <c r="Y18" i="21"/>
  <c r="Z17" i="21"/>
  <c r="Y17" i="21"/>
  <c r="D28" i="21" s="1"/>
  <c r="Z16" i="21"/>
  <c r="Y16" i="21"/>
  <c r="D27" i="21" s="1"/>
  <c r="Z15" i="21"/>
  <c r="Y15" i="21"/>
  <c r="Z14" i="21"/>
  <c r="Y14" i="21"/>
  <c r="D25" i="21" s="1"/>
  <c r="Z13" i="21"/>
  <c r="Y13" i="21"/>
  <c r="D9" i="21" s="1"/>
  <c r="Z12" i="21"/>
  <c r="Y12" i="21"/>
  <c r="D22" i="21" s="1"/>
  <c r="Z11" i="21"/>
  <c r="Y11" i="21"/>
  <c r="D21" i="21" s="1"/>
  <c r="Z10" i="21"/>
  <c r="Y10" i="21"/>
  <c r="Z9" i="21"/>
  <c r="Y9" i="21"/>
  <c r="Z8" i="21"/>
  <c r="Y8" i="21"/>
  <c r="Z7" i="21"/>
  <c r="Y7" i="21"/>
  <c r="D15" i="21" s="1"/>
  <c r="Z6" i="21"/>
  <c r="Y6" i="21"/>
  <c r="BB30" i="21"/>
  <c r="B55" i="21"/>
  <c r="B54" i="21"/>
  <c r="B53" i="21"/>
  <c r="B52" i="21"/>
  <c r="B51" i="21"/>
  <c r="B48" i="21"/>
  <c r="B47" i="21"/>
  <c r="B46" i="21"/>
  <c r="BB14" i="21"/>
  <c r="B39" i="21"/>
  <c r="B38" i="21"/>
  <c r="B37" i="21"/>
  <c r="B36" i="21"/>
  <c r="AJ8" i="21"/>
  <c r="B35" i="21"/>
  <c r="B33" i="21"/>
  <c r="B32" i="21"/>
  <c r="AB5" i="21"/>
  <c r="AD5" i="21" s="1"/>
  <c r="Z5" i="21"/>
  <c r="BB56" i="20"/>
  <c r="AY56" i="20"/>
  <c r="AV56" i="20"/>
  <c r="AS56" i="20"/>
  <c r="AP56" i="20"/>
  <c r="AM56" i="20"/>
  <c r="AJ56" i="20"/>
  <c r="AG56" i="20"/>
  <c r="AD56" i="20"/>
  <c r="AA56" i="20"/>
  <c r="BB55" i="20"/>
  <c r="AY55" i="20"/>
  <c r="AV55" i="20"/>
  <c r="AS55" i="20"/>
  <c r="AP55" i="20"/>
  <c r="AM55" i="20"/>
  <c r="AJ55" i="20"/>
  <c r="AG55" i="20"/>
  <c r="AD55" i="20"/>
  <c r="AA55" i="20"/>
  <c r="BB54" i="20"/>
  <c r="AY54" i="20"/>
  <c r="AV54" i="20"/>
  <c r="AS54" i="20"/>
  <c r="AP54" i="20"/>
  <c r="AM54" i="20"/>
  <c r="AJ54" i="20"/>
  <c r="AG54" i="20"/>
  <c r="AD54" i="20"/>
  <c r="AA54" i="20"/>
  <c r="BB53" i="20"/>
  <c r="AY53" i="20"/>
  <c r="AV53" i="20"/>
  <c r="AS53" i="20"/>
  <c r="AP53" i="20"/>
  <c r="AM53" i="20"/>
  <c r="AJ53" i="20"/>
  <c r="AG53" i="20"/>
  <c r="AD53" i="20"/>
  <c r="AA53" i="20"/>
  <c r="BB52" i="20"/>
  <c r="AY52" i="20"/>
  <c r="AV52" i="20"/>
  <c r="AS52" i="20"/>
  <c r="AP52" i="20"/>
  <c r="AM52" i="20"/>
  <c r="AJ52" i="20"/>
  <c r="AG52" i="20"/>
  <c r="AD52" i="20"/>
  <c r="AA52" i="20"/>
  <c r="BB51" i="20"/>
  <c r="AY51" i="20"/>
  <c r="AV51" i="20"/>
  <c r="AS51" i="20"/>
  <c r="AP51" i="20"/>
  <c r="AM51" i="20"/>
  <c r="AJ51" i="20"/>
  <c r="AG51" i="20"/>
  <c r="AD51" i="20"/>
  <c r="AA51" i="20"/>
  <c r="BB50" i="20"/>
  <c r="AY50" i="20"/>
  <c r="AV50" i="20"/>
  <c r="AS50" i="20"/>
  <c r="AP50" i="20"/>
  <c r="AM50" i="20"/>
  <c r="AJ50" i="20"/>
  <c r="AG50" i="20"/>
  <c r="AD50" i="20"/>
  <c r="AA50" i="20"/>
  <c r="BB49" i="20"/>
  <c r="AY49" i="20"/>
  <c r="AV49" i="20"/>
  <c r="AS49" i="20"/>
  <c r="AP49" i="20"/>
  <c r="AM49" i="20"/>
  <c r="AJ49" i="20"/>
  <c r="AG49" i="20"/>
  <c r="AD49" i="20"/>
  <c r="AA49" i="20"/>
  <c r="BB48" i="20"/>
  <c r="AY48" i="20"/>
  <c r="AV48" i="20"/>
  <c r="AS48" i="20"/>
  <c r="AP48" i="20"/>
  <c r="AM48" i="20"/>
  <c r="AJ48" i="20"/>
  <c r="AG48" i="20"/>
  <c r="AD48" i="20"/>
  <c r="AA48" i="20"/>
  <c r="BB47" i="20"/>
  <c r="AY47" i="20"/>
  <c r="AV47" i="20"/>
  <c r="AS47" i="20"/>
  <c r="AP47" i="20"/>
  <c r="AM47" i="20"/>
  <c r="AJ47" i="20"/>
  <c r="AG47" i="20"/>
  <c r="AD47" i="20"/>
  <c r="AA47" i="20"/>
  <c r="BB46" i="20"/>
  <c r="AY46" i="20"/>
  <c r="AV46" i="20"/>
  <c r="AS46" i="20"/>
  <c r="AP46" i="20"/>
  <c r="AM46" i="20"/>
  <c r="AJ46" i="20"/>
  <c r="AG46" i="20"/>
  <c r="AD46" i="20"/>
  <c r="AA46" i="20"/>
  <c r="BB45" i="20"/>
  <c r="AY45" i="20"/>
  <c r="AV45" i="20"/>
  <c r="AS45" i="20"/>
  <c r="AP45" i="20"/>
  <c r="AM45" i="20"/>
  <c r="AJ45" i="20"/>
  <c r="AG45" i="20"/>
  <c r="AD45" i="20"/>
  <c r="AA45" i="20"/>
  <c r="BB44" i="20"/>
  <c r="AY44" i="20"/>
  <c r="AV44" i="20"/>
  <c r="AS44" i="20"/>
  <c r="AP44" i="20"/>
  <c r="AM44" i="20"/>
  <c r="AJ44" i="20"/>
  <c r="AG44" i="20"/>
  <c r="AD44" i="20"/>
  <c r="AA44" i="20"/>
  <c r="BB43" i="20"/>
  <c r="AY43" i="20"/>
  <c r="AV43" i="20"/>
  <c r="AS43" i="20"/>
  <c r="AP43" i="20"/>
  <c r="AM43" i="20"/>
  <c r="AJ43" i="20"/>
  <c r="AG43" i="20"/>
  <c r="AD43" i="20"/>
  <c r="AA43" i="20"/>
  <c r="BB42" i="20"/>
  <c r="AY42" i="20"/>
  <c r="AV42" i="20"/>
  <c r="AS42" i="20"/>
  <c r="AP42" i="20"/>
  <c r="AM42" i="20"/>
  <c r="AJ42" i="20"/>
  <c r="AG42" i="20"/>
  <c r="AD42" i="20"/>
  <c r="AA42" i="20"/>
  <c r="BB41" i="20"/>
  <c r="AY41" i="20"/>
  <c r="AV41" i="20"/>
  <c r="AS41" i="20"/>
  <c r="AP41" i="20"/>
  <c r="AM41" i="20"/>
  <c r="AJ41" i="20"/>
  <c r="AG41" i="20"/>
  <c r="AD41" i="20"/>
  <c r="AA41" i="20"/>
  <c r="BB40" i="20"/>
  <c r="AY40" i="20"/>
  <c r="AV40" i="20"/>
  <c r="AS40" i="20"/>
  <c r="AP40" i="20"/>
  <c r="AM40" i="20"/>
  <c r="AJ40" i="20"/>
  <c r="AG40" i="20"/>
  <c r="AD40" i="20"/>
  <c r="AA40" i="20"/>
  <c r="BB39" i="20"/>
  <c r="AY39" i="20"/>
  <c r="AV39" i="20"/>
  <c r="AS39" i="20"/>
  <c r="AP39" i="20"/>
  <c r="AM39" i="20"/>
  <c r="AJ39" i="20"/>
  <c r="AG39" i="20"/>
  <c r="AD39" i="20"/>
  <c r="AA39" i="20"/>
  <c r="BB38" i="20"/>
  <c r="AY38" i="20"/>
  <c r="AV38" i="20"/>
  <c r="AS38" i="20"/>
  <c r="AP38" i="20"/>
  <c r="AM38" i="20"/>
  <c r="AJ38" i="20"/>
  <c r="AG38" i="20"/>
  <c r="AD38" i="20"/>
  <c r="AA38" i="20"/>
  <c r="BB37" i="20"/>
  <c r="AY37" i="20"/>
  <c r="AV37" i="20"/>
  <c r="AS37" i="20"/>
  <c r="AP37" i="20"/>
  <c r="AM37" i="20"/>
  <c r="AJ37" i="20"/>
  <c r="AG37" i="20"/>
  <c r="AD37" i="20"/>
  <c r="AA37" i="20"/>
  <c r="BB36" i="20"/>
  <c r="AY36" i="20"/>
  <c r="AV36" i="20"/>
  <c r="AS36" i="20"/>
  <c r="AP36" i="20"/>
  <c r="AM36" i="20"/>
  <c r="AJ36" i="20"/>
  <c r="AG36" i="20"/>
  <c r="AD36" i="20"/>
  <c r="AA36" i="20"/>
  <c r="BB35" i="20"/>
  <c r="AY35" i="20"/>
  <c r="AV35" i="20"/>
  <c r="AS35" i="20"/>
  <c r="AP35" i="20"/>
  <c r="AM35" i="20"/>
  <c r="AJ35" i="20"/>
  <c r="AG35" i="20"/>
  <c r="AD35" i="20"/>
  <c r="AA35" i="20"/>
  <c r="BB34" i="20"/>
  <c r="AY34" i="20"/>
  <c r="AV34" i="20"/>
  <c r="AS34" i="20"/>
  <c r="AP34" i="20"/>
  <c r="AM34" i="20"/>
  <c r="AJ34" i="20"/>
  <c r="AG34" i="20"/>
  <c r="AD34" i="20"/>
  <c r="AA34" i="20"/>
  <c r="BB33" i="20"/>
  <c r="AY33" i="20"/>
  <c r="AV33" i="20"/>
  <c r="AS33" i="20"/>
  <c r="AP33" i="20"/>
  <c r="AM33" i="20"/>
  <c r="AJ33" i="20"/>
  <c r="AG33" i="20"/>
  <c r="AD33" i="20"/>
  <c r="AA33" i="20"/>
  <c r="BB32" i="20"/>
  <c r="AY32" i="20"/>
  <c r="AV32" i="20"/>
  <c r="AS32" i="20"/>
  <c r="AP32" i="20"/>
  <c r="AM32" i="20"/>
  <c r="AJ32" i="20"/>
  <c r="AG32" i="20"/>
  <c r="AD32" i="20"/>
  <c r="AA32" i="20"/>
  <c r="BB31" i="20"/>
  <c r="AY31" i="20"/>
  <c r="AV31" i="20"/>
  <c r="AS31" i="20"/>
  <c r="AP31" i="20"/>
  <c r="AM31" i="20"/>
  <c r="AJ31" i="20"/>
  <c r="AG31" i="20"/>
  <c r="AD31" i="20"/>
  <c r="AA31" i="20"/>
  <c r="BB30" i="20"/>
  <c r="AY30" i="20"/>
  <c r="AV30" i="20"/>
  <c r="AS30" i="20"/>
  <c r="AP30" i="20"/>
  <c r="AM30" i="20"/>
  <c r="AJ30" i="20"/>
  <c r="AG30" i="20"/>
  <c r="AD30" i="20"/>
  <c r="AA30" i="20"/>
  <c r="BB29" i="20"/>
  <c r="AY29" i="20"/>
  <c r="AV29" i="20"/>
  <c r="AS29" i="20"/>
  <c r="AP29" i="20"/>
  <c r="AM29" i="20"/>
  <c r="AJ29" i="20"/>
  <c r="AG29" i="20"/>
  <c r="AD29" i="20"/>
  <c r="AA29" i="20"/>
  <c r="BB28" i="20"/>
  <c r="AY28" i="20"/>
  <c r="AV28" i="20"/>
  <c r="AS28" i="20"/>
  <c r="AP28" i="20"/>
  <c r="AM28" i="20"/>
  <c r="AJ28" i="20"/>
  <c r="AG28" i="20"/>
  <c r="AD28" i="20"/>
  <c r="AA28" i="20"/>
  <c r="BB27" i="20"/>
  <c r="AY27" i="20"/>
  <c r="AV27" i="20"/>
  <c r="AS27" i="20"/>
  <c r="AP27" i="20"/>
  <c r="AM27" i="20"/>
  <c r="AJ27" i="20"/>
  <c r="AG27" i="20"/>
  <c r="AD27" i="20"/>
  <c r="AA27" i="20"/>
  <c r="BB26" i="20"/>
  <c r="AY26" i="20"/>
  <c r="AV26" i="20"/>
  <c r="AS26" i="20"/>
  <c r="AP26" i="20"/>
  <c r="AM26" i="20"/>
  <c r="AJ26" i="20"/>
  <c r="AG26" i="20"/>
  <c r="AD26" i="20"/>
  <c r="AA26" i="20"/>
  <c r="BB25" i="20"/>
  <c r="AY25" i="20"/>
  <c r="AV25" i="20"/>
  <c r="AS25" i="20"/>
  <c r="AP25" i="20"/>
  <c r="AM25" i="20"/>
  <c r="AJ25" i="20"/>
  <c r="AG25" i="20"/>
  <c r="AD25" i="20"/>
  <c r="AA25" i="20"/>
  <c r="BB24" i="20"/>
  <c r="AY24" i="20"/>
  <c r="AV24" i="20"/>
  <c r="AS24" i="20"/>
  <c r="AP24" i="20"/>
  <c r="AM24" i="20"/>
  <c r="AJ24" i="20"/>
  <c r="AG24" i="20"/>
  <c r="AD24" i="20"/>
  <c r="AA24" i="20"/>
  <c r="BB23" i="20"/>
  <c r="AY23" i="20"/>
  <c r="AV23" i="20"/>
  <c r="AS23" i="20"/>
  <c r="AP23" i="20"/>
  <c r="AM23" i="20"/>
  <c r="AJ23" i="20"/>
  <c r="AG23" i="20"/>
  <c r="AD23" i="20"/>
  <c r="AA23" i="20"/>
  <c r="BB22" i="20"/>
  <c r="AY22" i="20"/>
  <c r="AV22" i="20"/>
  <c r="AS22" i="20"/>
  <c r="AP22" i="20"/>
  <c r="AM22" i="20"/>
  <c r="AJ22" i="20"/>
  <c r="AG22" i="20"/>
  <c r="AD22" i="20"/>
  <c r="AA22" i="20"/>
  <c r="BB21" i="20"/>
  <c r="AY21" i="20"/>
  <c r="AV21" i="20"/>
  <c r="AS21" i="20"/>
  <c r="AP21" i="20"/>
  <c r="AM21" i="20"/>
  <c r="AJ21" i="20"/>
  <c r="AG21" i="20"/>
  <c r="AD21" i="20"/>
  <c r="AA21" i="20"/>
  <c r="BB20" i="20"/>
  <c r="AY20" i="20"/>
  <c r="AV20" i="20"/>
  <c r="AS20" i="20"/>
  <c r="AP20" i="20"/>
  <c r="AM20" i="20"/>
  <c r="AJ20" i="20"/>
  <c r="AG20" i="20"/>
  <c r="AD20" i="20"/>
  <c r="AA20" i="20"/>
  <c r="BB19" i="20"/>
  <c r="AY19" i="20"/>
  <c r="AV19" i="20"/>
  <c r="AS19" i="20"/>
  <c r="AP19" i="20"/>
  <c r="AM19" i="20"/>
  <c r="AJ19" i="20"/>
  <c r="AG19" i="20"/>
  <c r="AD19" i="20"/>
  <c r="AA19" i="20"/>
  <c r="BB18" i="20"/>
  <c r="AY18" i="20"/>
  <c r="AV18" i="20"/>
  <c r="AS18" i="20"/>
  <c r="AP18" i="20"/>
  <c r="AM18" i="20"/>
  <c r="AJ18" i="20"/>
  <c r="AG18" i="20"/>
  <c r="AD18" i="20"/>
  <c r="AA18" i="20"/>
  <c r="BB17" i="20"/>
  <c r="AY17" i="20"/>
  <c r="AV17" i="20"/>
  <c r="AS17" i="20"/>
  <c r="AP17" i="20"/>
  <c r="AM17" i="20"/>
  <c r="AJ17" i="20"/>
  <c r="AG17" i="20"/>
  <c r="AD17" i="20"/>
  <c r="AA17" i="20"/>
  <c r="BB16" i="20"/>
  <c r="AY16" i="20"/>
  <c r="AV16" i="20"/>
  <c r="AS16" i="20"/>
  <c r="AP16" i="20"/>
  <c r="AM16" i="20"/>
  <c r="AJ16" i="20"/>
  <c r="AG16" i="20"/>
  <c r="AD16" i="20"/>
  <c r="AA16" i="20"/>
  <c r="BB15" i="20"/>
  <c r="AY15" i="20"/>
  <c r="AV15" i="20"/>
  <c r="AS15" i="20"/>
  <c r="AP15" i="20"/>
  <c r="AM15" i="20"/>
  <c r="AJ15" i="20"/>
  <c r="AG15" i="20"/>
  <c r="AD15" i="20"/>
  <c r="AA15" i="20"/>
  <c r="BB14" i="20"/>
  <c r="AY14" i="20"/>
  <c r="AV14" i="20"/>
  <c r="AS14" i="20"/>
  <c r="AP14" i="20"/>
  <c r="AM14" i="20"/>
  <c r="AJ14" i="20"/>
  <c r="AG14" i="20"/>
  <c r="AD14" i="20"/>
  <c r="AA14" i="20"/>
  <c r="BB13" i="20"/>
  <c r="AY13" i="20"/>
  <c r="AV13" i="20"/>
  <c r="AS13" i="20"/>
  <c r="AP13" i="20"/>
  <c r="AM13" i="20"/>
  <c r="AJ13" i="20"/>
  <c r="AG13" i="20"/>
  <c r="AD13" i="20"/>
  <c r="AA13" i="20"/>
  <c r="BB12" i="20"/>
  <c r="AY12" i="20"/>
  <c r="AV12" i="20"/>
  <c r="AS12" i="20"/>
  <c r="AP12" i="20"/>
  <c r="AM12" i="20"/>
  <c r="AJ12" i="20"/>
  <c r="AG12" i="20"/>
  <c r="AD12" i="20"/>
  <c r="AA12" i="20"/>
  <c r="BB11" i="20"/>
  <c r="AY11" i="20"/>
  <c r="AV11" i="20"/>
  <c r="AS11" i="20"/>
  <c r="AP11" i="20"/>
  <c r="AM11" i="20"/>
  <c r="AJ11" i="20"/>
  <c r="AG11" i="20"/>
  <c r="AD11" i="20"/>
  <c r="AA11" i="20"/>
  <c r="BB10" i="20"/>
  <c r="AY10" i="20"/>
  <c r="AV10" i="20"/>
  <c r="AS10" i="20"/>
  <c r="AP10" i="20"/>
  <c r="AM10" i="20"/>
  <c r="AJ10" i="20"/>
  <c r="AG10" i="20"/>
  <c r="AD10" i="20"/>
  <c r="AA10" i="20"/>
  <c r="BB9" i="20"/>
  <c r="AY9" i="20"/>
  <c r="AV9" i="20"/>
  <c r="AS9" i="20"/>
  <c r="AP9" i="20"/>
  <c r="AM9" i="20"/>
  <c r="AJ9" i="20"/>
  <c r="AG9" i="20"/>
  <c r="AD9" i="20"/>
  <c r="AA9" i="20"/>
  <c r="BB8" i="20"/>
  <c r="AY8" i="20"/>
  <c r="AV8" i="20"/>
  <c r="AS8" i="20"/>
  <c r="AP8" i="20"/>
  <c r="AM8" i="20"/>
  <c r="AJ8" i="20"/>
  <c r="AG8" i="20"/>
  <c r="AD8" i="20"/>
  <c r="AA8" i="20"/>
  <c r="BB7" i="20"/>
  <c r="AY7" i="20"/>
  <c r="AV7" i="20"/>
  <c r="AS7" i="20"/>
  <c r="AP7" i="20"/>
  <c r="AM7" i="20"/>
  <c r="AJ7" i="20"/>
  <c r="AG7" i="20"/>
  <c r="AD7" i="20"/>
  <c r="AA7" i="20"/>
  <c r="BB6" i="20"/>
  <c r="AY6" i="20"/>
  <c r="AV6" i="20"/>
  <c r="AS6" i="20"/>
  <c r="AP6" i="20"/>
  <c r="AM6" i="20"/>
  <c r="AJ6" i="20"/>
  <c r="AG6" i="20"/>
  <c r="AD6" i="20"/>
  <c r="AA6" i="20"/>
  <c r="AB5" i="20"/>
  <c r="AE5" i="20" s="1"/>
  <c r="AG5" i="20" s="1"/>
  <c r="Z5" i="20"/>
  <c r="D29" i="20"/>
  <c r="D28" i="20"/>
  <c r="D27" i="20"/>
  <c r="D26" i="20"/>
  <c r="D25" i="20"/>
  <c r="D22" i="20"/>
  <c r="D21" i="20"/>
  <c r="D20" i="20"/>
  <c r="D13" i="20"/>
  <c r="D39" i="20" s="1"/>
  <c r="D12" i="20"/>
  <c r="D38" i="20" s="1"/>
  <c r="D11" i="20"/>
  <c r="D37" i="20" s="1"/>
  <c r="D10" i="20"/>
  <c r="D36" i="20" s="1"/>
  <c r="D9" i="20"/>
  <c r="D35" i="20" s="1"/>
  <c r="D7" i="20"/>
  <c r="D6" i="20"/>
  <c r="B55" i="20"/>
  <c r="B54" i="20"/>
  <c r="B53" i="20"/>
  <c r="B52" i="20"/>
  <c r="B51" i="20"/>
  <c r="B48" i="20"/>
  <c r="B47" i="20"/>
  <c r="B46" i="20"/>
  <c r="B39" i="20"/>
  <c r="B38" i="20"/>
  <c r="B37" i="20"/>
  <c r="B36" i="20"/>
  <c r="B35" i="20"/>
  <c r="B33" i="20"/>
  <c r="B32" i="20"/>
  <c r="BB56" i="19"/>
  <c r="AY56" i="19"/>
  <c r="AV56" i="19"/>
  <c r="AS56" i="19"/>
  <c r="AP56" i="19"/>
  <c r="AM56" i="19"/>
  <c r="AJ56" i="19"/>
  <c r="AG56" i="19"/>
  <c r="AD56" i="19"/>
  <c r="AA56" i="19"/>
  <c r="BB55" i="19"/>
  <c r="AY55" i="19"/>
  <c r="AV55" i="19"/>
  <c r="AS55" i="19"/>
  <c r="AP55" i="19"/>
  <c r="AM55" i="19"/>
  <c r="AJ55" i="19"/>
  <c r="AG55" i="19"/>
  <c r="AD55" i="19"/>
  <c r="AA55" i="19"/>
  <c r="BB54" i="19"/>
  <c r="AY54" i="19"/>
  <c r="AV54" i="19"/>
  <c r="AS54" i="19"/>
  <c r="AP54" i="19"/>
  <c r="AM54" i="19"/>
  <c r="AJ54" i="19"/>
  <c r="AG54" i="19"/>
  <c r="AD54" i="19"/>
  <c r="AA54" i="19"/>
  <c r="BB53" i="19"/>
  <c r="AY53" i="19"/>
  <c r="AV53" i="19"/>
  <c r="AS53" i="19"/>
  <c r="AP53" i="19"/>
  <c r="AM53" i="19"/>
  <c r="AJ53" i="19"/>
  <c r="AG53" i="19"/>
  <c r="AD53" i="19"/>
  <c r="AA53" i="19"/>
  <c r="BB52" i="19"/>
  <c r="AY52" i="19"/>
  <c r="AV52" i="19"/>
  <c r="AS52" i="19"/>
  <c r="AP52" i="19"/>
  <c r="AM52" i="19"/>
  <c r="AJ52" i="19"/>
  <c r="AG52" i="19"/>
  <c r="AD52" i="19"/>
  <c r="AA52" i="19"/>
  <c r="BB51" i="19"/>
  <c r="AY51" i="19"/>
  <c r="AV51" i="19"/>
  <c r="AS51" i="19"/>
  <c r="AP51" i="19"/>
  <c r="AM51" i="19"/>
  <c r="AJ51" i="19"/>
  <c r="AG51" i="19"/>
  <c r="AD51" i="19"/>
  <c r="AA51" i="19"/>
  <c r="BB50" i="19"/>
  <c r="AY50" i="19"/>
  <c r="AV50" i="19"/>
  <c r="AS50" i="19"/>
  <c r="AP50" i="19"/>
  <c r="AM50" i="19"/>
  <c r="AJ50" i="19"/>
  <c r="AG50" i="19"/>
  <c r="AD50" i="19"/>
  <c r="AA50" i="19"/>
  <c r="BB49" i="19"/>
  <c r="AY49" i="19"/>
  <c r="AV49" i="19"/>
  <c r="AS49" i="19"/>
  <c r="AP49" i="19"/>
  <c r="AM49" i="19"/>
  <c r="AJ49" i="19"/>
  <c r="AG49" i="19"/>
  <c r="AD49" i="19"/>
  <c r="AA49" i="19"/>
  <c r="BB48" i="19"/>
  <c r="AY48" i="19"/>
  <c r="AV48" i="19"/>
  <c r="AS48" i="19"/>
  <c r="AP48" i="19"/>
  <c r="AM48" i="19"/>
  <c r="AJ48" i="19"/>
  <c r="AG48" i="19"/>
  <c r="AD48" i="19"/>
  <c r="AA48" i="19"/>
  <c r="BB47" i="19"/>
  <c r="AY47" i="19"/>
  <c r="AV47" i="19"/>
  <c r="AS47" i="19"/>
  <c r="AP47" i="19"/>
  <c r="AM47" i="19"/>
  <c r="AJ47" i="19"/>
  <c r="AG47" i="19"/>
  <c r="AD47" i="19"/>
  <c r="AA47" i="19"/>
  <c r="BB46" i="19"/>
  <c r="AY46" i="19"/>
  <c r="AV46" i="19"/>
  <c r="AS46" i="19"/>
  <c r="AP46" i="19"/>
  <c r="AM46" i="19"/>
  <c r="AJ46" i="19"/>
  <c r="AG46" i="19"/>
  <c r="AD46" i="19"/>
  <c r="AA46" i="19"/>
  <c r="BB45" i="19"/>
  <c r="AY45" i="19"/>
  <c r="AV45" i="19"/>
  <c r="AS45" i="19"/>
  <c r="AP45" i="19"/>
  <c r="AM45" i="19"/>
  <c r="AJ45" i="19"/>
  <c r="AG45" i="19"/>
  <c r="AD45" i="19"/>
  <c r="AA45" i="19"/>
  <c r="BB44" i="19"/>
  <c r="AY44" i="19"/>
  <c r="AV44" i="19"/>
  <c r="AS44" i="19"/>
  <c r="AP44" i="19"/>
  <c r="AM44" i="19"/>
  <c r="AJ44" i="19"/>
  <c r="AG44" i="19"/>
  <c r="AD44" i="19"/>
  <c r="AA44" i="19"/>
  <c r="BB43" i="19"/>
  <c r="AY43" i="19"/>
  <c r="AV43" i="19"/>
  <c r="AS43" i="19"/>
  <c r="AP43" i="19"/>
  <c r="AM43" i="19"/>
  <c r="AJ43" i="19"/>
  <c r="AG43" i="19"/>
  <c r="AD43" i="19"/>
  <c r="AA43" i="19"/>
  <c r="BB42" i="19"/>
  <c r="AY42" i="19"/>
  <c r="AV42" i="19"/>
  <c r="AS42" i="19"/>
  <c r="AP42" i="19"/>
  <c r="AM42" i="19"/>
  <c r="AJ42" i="19"/>
  <c r="AG42" i="19"/>
  <c r="AD42" i="19"/>
  <c r="AA42" i="19"/>
  <c r="BB41" i="19"/>
  <c r="AY41" i="19"/>
  <c r="AV41" i="19"/>
  <c r="AS41" i="19"/>
  <c r="AP41" i="19"/>
  <c r="AM41" i="19"/>
  <c r="AJ41" i="19"/>
  <c r="AG41" i="19"/>
  <c r="AD41" i="19"/>
  <c r="AA41" i="19"/>
  <c r="BB40" i="19"/>
  <c r="AY40" i="19"/>
  <c r="AV40" i="19"/>
  <c r="AS40" i="19"/>
  <c r="AP40" i="19"/>
  <c r="AM40" i="19"/>
  <c r="AJ40" i="19"/>
  <c r="AG40" i="19"/>
  <c r="AD40" i="19"/>
  <c r="AA40" i="19"/>
  <c r="BB39" i="19"/>
  <c r="AY39" i="19"/>
  <c r="AV39" i="19"/>
  <c r="AS39" i="19"/>
  <c r="AP39" i="19"/>
  <c r="AM39" i="19"/>
  <c r="AJ39" i="19"/>
  <c r="AG39" i="19"/>
  <c r="AD39" i="19"/>
  <c r="AA39" i="19"/>
  <c r="BB38" i="19"/>
  <c r="AY38" i="19"/>
  <c r="AV38" i="19"/>
  <c r="AS38" i="19"/>
  <c r="AP38" i="19"/>
  <c r="AM38" i="19"/>
  <c r="AJ38" i="19"/>
  <c r="AG38" i="19"/>
  <c r="AD38" i="19"/>
  <c r="AA38" i="19"/>
  <c r="BB37" i="19"/>
  <c r="AY37" i="19"/>
  <c r="AV37" i="19"/>
  <c r="AS37" i="19"/>
  <c r="AP37" i="19"/>
  <c r="AM37" i="19"/>
  <c r="AJ37" i="19"/>
  <c r="AG37" i="19"/>
  <c r="AD37" i="19"/>
  <c r="AA37" i="19"/>
  <c r="BB36" i="19"/>
  <c r="AY36" i="19"/>
  <c r="AV36" i="19"/>
  <c r="AS36" i="19"/>
  <c r="AP36" i="19"/>
  <c r="AM36" i="19"/>
  <c r="AJ36" i="19"/>
  <c r="AG36" i="19"/>
  <c r="AD36" i="19"/>
  <c r="AA36" i="19"/>
  <c r="BB35" i="19"/>
  <c r="AY35" i="19"/>
  <c r="AV35" i="19"/>
  <c r="AS35" i="19"/>
  <c r="AP35" i="19"/>
  <c r="AM35" i="19"/>
  <c r="AJ35" i="19"/>
  <c r="AG35" i="19"/>
  <c r="AD35" i="19"/>
  <c r="AA35" i="19"/>
  <c r="BB34" i="19"/>
  <c r="AY34" i="19"/>
  <c r="AV34" i="19"/>
  <c r="AS34" i="19"/>
  <c r="AP34" i="19"/>
  <c r="AM34" i="19"/>
  <c r="AJ34" i="19"/>
  <c r="AG34" i="19"/>
  <c r="AD34" i="19"/>
  <c r="AA34" i="19"/>
  <c r="BB33" i="19"/>
  <c r="AY33" i="19"/>
  <c r="AV33" i="19"/>
  <c r="AS33" i="19"/>
  <c r="AP33" i="19"/>
  <c r="AM33" i="19"/>
  <c r="AJ33" i="19"/>
  <c r="AG33" i="19"/>
  <c r="AD33" i="19"/>
  <c r="AA33" i="19"/>
  <c r="BB32" i="19"/>
  <c r="AY32" i="19"/>
  <c r="AV32" i="19"/>
  <c r="AS32" i="19"/>
  <c r="AP32" i="19"/>
  <c r="AM32" i="19"/>
  <c r="AJ32" i="19"/>
  <c r="AG32" i="19"/>
  <c r="AD32" i="19"/>
  <c r="AA32" i="19"/>
  <c r="BB31" i="19"/>
  <c r="AY31" i="19"/>
  <c r="AV31" i="19"/>
  <c r="AS31" i="19"/>
  <c r="AP31" i="19"/>
  <c r="AM31" i="19"/>
  <c r="AJ31" i="19"/>
  <c r="AG31" i="19"/>
  <c r="AD31" i="19"/>
  <c r="AA31" i="19"/>
  <c r="BB30" i="19"/>
  <c r="AY30" i="19"/>
  <c r="AV30" i="19"/>
  <c r="AS30" i="19"/>
  <c r="AP30" i="19"/>
  <c r="AM30" i="19"/>
  <c r="AJ30" i="19"/>
  <c r="AG30" i="19"/>
  <c r="AD30" i="19"/>
  <c r="AA30" i="19"/>
  <c r="BB29" i="19"/>
  <c r="AY29" i="19"/>
  <c r="AV29" i="19"/>
  <c r="AS29" i="19"/>
  <c r="AP29" i="19"/>
  <c r="AM29" i="19"/>
  <c r="AJ29" i="19"/>
  <c r="AG29" i="19"/>
  <c r="AD29" i="19"/>
  <c r="AA29" i="19"/>
  <c r="BB28" i="19"/>
  <c r="AY28" i="19"/>
  <c r="AV28" i="19"/>
  <c r="AS28" i="19"/>
  <c r="AP28" i="19"/>
  <c r="AM28" i="19"/>
  <c r="AJ28" i="19"/>
  <c r="AG28" i="19"/>
  <c r="AD28" i="19"/>
  <c r="AA28" i="19"/>
  <c r="BB27" i="19"/>
  <c r="AY27" i="19"/>
  <c r="AV27" i="19"/>
  <c r="AS27" i="19"/>
  <c r="AP27" i="19"/>
  <c r="AM27" i="19"/>
  <c r="AJ27" i="19"/>
  <c r="AG27" i="19"/>
  <c r="AD27" i="19"/>
  <c r="AA27" i="19"/>
  <c r="BB26" i="19"/>
  <c r="AY26" i="19"/>
  <c r="AV26" i="19"/>
  <c r="AS26" i="19"/>
  <c r="AP26" i="19"/>
  <c r="AM26" i="19"/>
  <c r="AJ26" i="19"/>
  <c r="AG26" i="19"/>
  <c r="AD26" i="19"/>
  <c r="AA26" i="19"/>
  <c r="BB25" i="19"/>
  <c r="AY25" i="19"/>
  <c r="AV25" i="19"/>
  <c r="AS25" i="19"/>
  <c r="AP25" i="19"/>
  <c r="AM25" i="19"/>
  <c r="AJ25" i="19"/>
  <c r="AG25" i="19"/>
  <c r="AD25" i="19"/>
  <c r="AA25" i="19"/>
  <c r="BB24" i="19"/>
  <c r="AY24" i="19"/>
  <c r="AV24" i="19"/>
  <c r="AS24" i="19"/>
  <c r="AP24" i="19"/>
  <c r="AM24" i="19"/>
  <c r="AJ24" i="19"/>
  <c r="AG24" i="19"/>
  <c r="AD24" i="19"/>
  <c r="AA24" i="19"/>
  <c r="BB23" i="19"/>
  <c r="AY23" i="19"/>
  <c r="AV23" i="19"/>
  <c r="AS23" i="19"/>
  <c r="AP23" i="19"/>
  <c r="AM23" i="19"/>
  <c r="AJ23" i="19"/>
  <c r="AG23" i="19"/>
  <c r="AD23" i="19"/>
  <c r="AA23" i="19"/>
  <c r="BB22" i="19"/>
  <c r="AY22" i="19"/>
  <c r="AV22" i="19"/>
  <c r="AS22" i="19"/>
  <c r="AP22" i="19"/>
  <c r="AM22" i="19"/>
  <c r="AJ22" i="19"/>
  <c r="AG22" i="19"/>
  <c r="AD22" i="19"/>
  <c r="AA22" i="19"/>
  <c r="BB21" i="19"/>
  <c r="AY21" i="19"/>
  <c r="AV21" i="19"/>
  <c r="AS21" i="19"/>
  <c r="AP21" i="19"/>
  <c r="AM21" i="19"/>
  <c r="AJ21" i="19"/>
  <c r="AG21" i="19"/>
  <c r="AD21" i="19"/>
  <c r="AA21" i="19"/>
  <c r="BB20" i="19"/>
  <c r="AY20" i="19"/>
  <c r="AV20" i="19"/>
  <c r="AS20" i="19"/>
  <c r="AP20" i="19"/>
  <c r="AM20" i="19"/>
  <c r="AJ20" i="19"/>
  <c r="AG20" i="19"/>
  <c r="AD20" i="19"/>
  <c r="AA20" i="19"/>
  <c r="BB19" i="19"/>
  <c r="AY19" i="19"/>
  <c r="AV19" i="19"/>
  <c r="AS19" i="19"/>
  <c r="AP19" i="19"/>
  <c r="AM19" i="19"/>
  <c r="AJ19" i="19"/>
  <c r="AG19" i="19"/>
  <c r="AD19" i="19"/>
  <c r="AA19" i="19"/>
  <c r="BB18" i="19"/>
  <c r="AY18" i="19"/>
  <c r="AV18" i="19"/>
  <c r="AS18" i="19"/>
  <c r="AP18" i="19"/>
  <c r="AM18" i="19"/>
  <c r="AJ18" i="19"/>
  <c r="AG18" i="19"/>
  <c r="AD18" i="19"/>
  <c r="AA18" i="19"/>
  <c r="BB17" i="19"/>
  <c r="AY17" i="19"/>
  <c r="AV17" i="19"/>
  <c r="AS17" i="19"/>
  <c r="AP17" i="19"/>
  <c r="AM17" i="19"/>
  <c r="AJ17" i="19"/>
  <c r="AG17" i="19"/>
  <c r="AD17" i="19"/>
  <c r="AA17" i="19"/>
  <c r="BB16" i="19"/>
  <c r="AY16" i="19"/>
  <c r="AV16" i="19"/>
  <c r="AS16" i="19"/>
  <c r="AP16" i="19"/>
  <c r="AM16" i="19"/>
  <c r="AJ16" i="19"/>
  <c r="AG16" i="19"/>
  <c r="AD16" i="19"/>
  <c r="AA16" i="19"/>
  <c r="BB15" i="19"/>
  <c r="AY15" i="19"/>
  <c r="AV15" i="19"/>
  <c r="AS15" i="19"/>
  <c r="AP15" i="19"/>
  <c r="AM15" i="19"/>
  <c r="AJ15" i="19"/>
  <c r="AG15" i="19"/>
  <c r="AD15" i="19"/>
  <c r="AA15" i="19"/>
  <c r="D99" i="19" s="1"/>
  <c r="BB14" i="19"/>
  <c r="AY14" i="19"/>
  <c r="AV14" i="19"/>
  <c r="AS14" i="19"/>
  <c r="AP14" i="19"/>
  <c r="AM14" i="19"/>
  <c r="AJ14" i="19"/>
  <c r="AG14" i="19"/>
  <c r="AD14" i="19"/>
  <c r="AA14" i="19"/>
  <c r="BB13" i="19"/>
  <c r="AY13" i="19"/>
  <c r="AV13" i="19"/>
  <c r="AS13" i="19"/>
  <c r="AP13" i="19"/>
  <c r="AM13" i="19"/>
  <c r="AJ13" i="19"/>
  <c r="AG13" i="19"/>
  <c r="AD13" i="19"/>
  <c r="AA13" i="19"/>
  <c r="BB12" i="19"/>
  <c r="AY12" i="19"/>
  <c r="AV12" i="19"/>
  <c r="AS12" i="19"/>
  <c r="AP12" i="19"/>
  <c r="AM12" i="19"/>
  <c r="AJ12" i="19"/>
  <c r="AG12" i="19"/>
  <c r="AD12" i="19"/>
  <c r="AA12" i="19"/>
  <c r="BB11" i="19"/>
  <c r="AY11" i="19"/>
  <c r="AV11" i="19"/>
  <c r="AS11" i="19"/>
  <c r="AP11" i="19"/>
  <c r="AM11" i="19"/>
  <c r="AJ11" i="19"/>
  <c r="AG11" i="19"/>
  <c r="AD11" i="19"/>
  <c r="AA11" i="19"/>
  <c r="BB10" i="19"/>
  <c r="AY10" i="19"/>
  <c r="AV10" i="19"/>
  <c r="AS10" i="19"/>
  <c r="AP10" i="19"/>
  <c r="AM10" i="19"/>
  <c r="AJ10" i="19"/>
  <c r="AG10" i="19"/>
  <c r="AD10" i="19"/>
  <c r="AA10" i="19"/>
  <c r="BB9" i="19"/>
  <c r="AY9" i="19"/>
  <c r="AV9" i="19"/>
  <c r="AS9" i="19"/>
  <c r="AP9" i="19"/>
  <c r="AM9" i="19"/>
  <c r="AJ9" i="19"/>
  <c r="AG9" i="19"/>
  <c r="AD9" i="19"/>
  <c r="AA9" i="19"/>
  <c r="BB8" i="19"/>
  <c r="AY8" i="19"/>
  <c r="AV8" i="19"/>
  <c r="AS8" i="19"/>
  <c r="AP8" i="19"/>
  <c r="AM8" i="19"/>
  <c r="AJ8" i="19"/>
  <c r="AG8" i="19"/>
  <c r="AD8" i="19"/>
  <c r="AA8" i="19"/>
  <c r="BB7" i="19"/>
  <c r="AY7" i="19"/>
  <c r="AV7" i="19"/>
  <c r="AS7" i="19"/>
  <c r="AP7" i="19"/>
  <c r="AM7" i="19"/>
  <c r="AJ7" i="19"/>
  <c r="AG7" i="19"/>
  <c r="AD7" i="19"/>
  <c r="AA7" i="19"/>
  <c r="BB6" i="19"/>
  <c r="AY6" i="19"/>
  <c r="AV6" i="19"/>
  <c r="AS6" i="19"/>
  <c r="AP6" i="19"/>
  <c r="AM6" i="19"/>
  <c r="AJ6" i="19"/>
  <c r="AG6" i="19"/>
  <c r="AD6" i="19"/>
  <c r="AA6" i="19"/>
  <c r="AB5" i="19"/>
  <c r="AC5" i="19" s="1"/>
  <c r="Z5" i="19"/>
  <c r="D29" i="19"/>
  <c r="D28" i="19"/>
  <c r="D27" i="19"/>
  <c r="D26" i="19"/>
  <c r="D25" i="19"/>
  <c r="D22" i="19"/>
  <c r="D21" i="19"/>
  <c r="D20" i="19"/>
  <c r="D13" i="19"/>
  <c r="D39" i="19" s="1"/>
  <c r="D12" i="19"/>
  <c r="D38" i="19" s="1"/>
  <c r="D11" i="19"/>
  <c r="D37" i="19" s="1"/>
  <c r="D10" i="19"/>
  <c r="D36" i="19" s="1"/>
  <c r="D9" i="19"/>
  <c r="D35" i="19" s="1"/>
  <c r="D7" i="19"/>
  <c r="D6" i="19"/>
  <c r="B55" i="19"/>
  <c r="B54" i="19"/>
  <c r="B53" i="19"/>
  <c r="B52" i="19"/>
  <c r="B51" i="19"/>
  <c r="B48" i="19"/>
  <c r="B47" i="19"/>
  <c r="B46" i="19"/>
  <c r="B39" i="19"/>
  <c r="B38" i="19"/>
  <c r="B37" i="19"/>
  <c r="B36" i="19"/>
  <c r="B35" i="19"/>
  <c r="B33" i="19"/>
  <c r="B32" i="19"/>
  <c r="BB56" i="18"/>
  <c r="AY56" i="18"/>
  <c r="AV56" i="18"/>
  <c r="AS56" i="18"/>
  <c r="AP56" i="18"/>
  <c r="AM56" i="18"/>
  <c r="AJ56" i="18"/>
  <c r="AG56" i="18"/>
  <c r="AD56" i="18"/>
  <c r="AA56" i="18"/>
  <c r="BB55" i="18"/>
  <c r="AY55" i="18"/>
  <c r="AV55" i="18"/>
  <c r="AS55" i="18"/>
  <c r="AP55" i="18"/>
  <c r="AM55" i="18"/>
  <c r="AJ55" i="18"/>
  <c r="AG55" i="18"/>
  <c r="AD55" i="18"/>
  <c r="AA55" i="18"/>
  <c r="BB54" i="18"/>
  <c r="AY54" i="18"/>
  <c r="AV54" i="18"/>
  <c r="AS54" i="18"/>
  <c r="AP54" i="18"/>
  <c r="AM54" i="18"/>
  <c r="AJ54" i="18"/>
  <c r="AG54" i="18"/>
  <c r="AD54" i="18"/>
  <c r="AA54" i="18"/>
  <c r="BB53" i="18"/>
  <c r="AY53" i="18"/>
  <c r="AV53" i="18"/>
  <c r="AS53" i="18"/>
  <c r="AP53" i="18"/>
  <c r="AM53" i="18"/>
  <c r="AJ53" i="18"/>
  <c r="AG53" i="18"/>
  <c r="AD53" i="18"/>
  <c r="AA53" i="18"/>
  <c r="BB52" i="18"/>
  <c r="AY52" i="18"/>
  <c r="AV52" i="18"/>
  <c r="AS52" i="18"/>
  <c r="AP52" i="18"/>
  <c r="AM52" i="18"/>
  <c r="AJ52" i="18"/>
  <c r="AG52" i="18"/>
  <c r="AD52" i="18"/>
  <c r="AA52" i="18"/>
  <c r="BB51" i="18"/>
  <c r="AY51" i="18"/>
  <c r="AV51" i="18"/>
  <c r="AS51" i="18"/>
  <c r="AP51" i="18"/>
  <c r="AM51" i="18"/>
  <c r="AJ51" i="18"/>
  <c r="AG51" i="18"/>
  <c r="AD51" i="18"/>
  <c r="AA51" i="18"/>
  <c r="BB50" i="18"/>
  <c r="AY50" i="18"/>
  <c r="AV50" i="18"/>
  <c r="AS50" i="18"/>
  <c r="AP50" i="18"/>
  <c r="AM50" i="18"/>
  <c r="AJ50" i="18"/>
  <c r="AG50" i="18"/>
  <c r="AD50" i="18"/>
  <c r="AA50" i="18"/>
  <c r="BB49" i="18"/>
  <c r="AY49" i="18"/>
  <c r="AV49" i="18"/>
  <c r="AS49" i="18"/>
  <c r="AP49" i="18"/>
  <c r="AM49" i="18"/>
  <c r="AJ49" i="18"/>
  <c r="AG49" i="18"/>
  <c r="AD49" i="18"/>
  <c r="AA49" i="18"/>
  <c r="BB48" i="18"/>
  <c r="AY48" i="18"/>
  <c r="AV48" i="18"/>
  <c r="AS48" i="18"/>
  <c r="AP48" i="18"/>
  <c r="AM48" i="18"/>
  <c r="AJ48" i="18"/>
  <c r="AG48" i="18"/>
  <c r="AD48" i="18"/>
  <c r="AA48" i="18"/>
  <c r="BB47" i="18"/>
  <c r="AY47" i="18"/>
  <c r="AV47" i="18"/>
  <c r="AS47" i="18"/>
  <c r="AP47" i="18"/>
  <c r="AM47" i="18"/>
  <c r="AJ47" i="18"/>
  <c r="AG47" i="18"/>
  <c r="AD47" i="18"/>
  <c r="AA47" i="18"/>
  <c r="BB46" i="18"/>
  <c r="AY46" i="18"/>
  <c r="AV46" i="18"/>
  <c r="AS46" i="18"/>
  <c r="AP46" i="18"/>
  <c r="AM46" i="18"/>
  <c r="AJ46" i="18"/>
  <c r="AG46" i="18"/>
  <c r="AD46" i="18"/>
  <c r="AA46" i="18"/>
  <c r="BB45" i="18"/>
  <c r="AY45" i="18"/>
  <c r="AV45" i="18"/>
  <c r="AS45" i="18"/>
  <c r="AP45" i="18"/>
  <c r="AM45" i="18"/>
  <c r="AJ45" i="18"/>
  <c r="AG45" i="18"/>
  <c r="AD45" i="18"/>
  <c r="AA45" i="18"/>
  <c r="BB44" i="18"/>
  <c r="AY44" i="18"/>
  <c r="AV44" i="18"/>
  <c r="AS44" i="18"/>
  <c r="AP44" i="18"/>
  <c r="AM44" i="18"/>
  <c r="AJ44" i="18"/>
  <c r="AG44" i="18"/>
  <c r="AD44" i="18"/>
  <c r="AA44" i="18"/>
  <c r="BB43" i="18"/>
  <c r="AY43" i="18"/>
  <c r="AV43" i="18"/>
  <c r="AS43" i="18"/>
  <c r="AP43" i="18"/>
  <c r="AM43" i="18"/>
  <c r="AJ43" i="18"/>
  <c r="AG43" i="18"/>
  <c r="AD43" i="18"/>
  <c r="AA43" i="18"/>
  <c r="BB42" i="18"/>
  <c r="AY42" i="18"/>
  <c r="AV42" i="18"/>
  <c r="AS42" i="18"/>
  <c r="AP42" i="18"/>
  <c r="AM42" i="18"/>
  <c r="AJ42" i="18"/>
  <c r="AG42" i="18"/>
  <c r="AD42" i="18"/>
  <c r="AA42" i="18"/>
  <c r="BB41" i="18"/>
  <c r="AY41" i="18"/>
  <c r="AV41" i="18"/>
  <c r="AS41" i="18"/>
  <c r="AP41" i="18"/>
  <c r="AM41" i="18"/>
  <c r="AJ41" i="18"/>
  <c r="AG41" i="18"/>
  <c r="AD41" i="18"/>
  <c r="AA41" i="18"/>
  <c r="BB40" i="18"/>
  <c r="AY40" i="18"/>
  <c r="AV40" i="18"/>
  <c r="AS40" i="18"/>
  <c r="AP40" i="18"/>
  <c r="AM40" i="18"/>
  <c r="AJ40" i="18"/>
  <c r="AG40" i="18"/>
  <c r="AD40" i="18"/>
  <c r="AA40" i="18"/>
  <c r="BB39" i="18"/>
  <c r="AY39" i="18"/>
  <c r="AV39" i="18"/>
  <c r="AS39" i="18"/>
  <c r="AP39" i="18"/>
  <c r="AM39" i="18"/>
  <c r="AJ39" i="18"/>
  <c r="AG39" i="18"/>
  <c r="AD39" i="18"/>
  <c r="AA39" i="18"/>
  <c r="BB38" i="18"/>
  <c r="AY38" i="18"/>
  <c r="AV38" i="18"/>
  <c r="AS38" i="18"/>
  <c r="AP38" i="18"/>
  <c r="AM38" i="18"/>
  <c r="AJ38" i="18"/>
  <c r="AG38" i="18"/>
  <c r="AD38" i="18"/>
  <c r="AA38" i="18"/>
  <c r="BB37" i="18"/>
  <c r="AY37" i="18"/>
  <c r="AV37" i="18"/>
  <c r="AS37" i="18"/>
  <c r="AP37" i="18"/>
  <c r="AM37" i="18"/>
  <c r="AJ37" i="18"/>
  <c r="AG37" i="18"/>
  <c r="AD37" i="18"/>
  <c r="AA37" i="18"/>
  <c r="BB36" i="18"/>
  <c r="AY36" i="18"/>
  <c r="AV36" i="18"/>
  <c r="AS36" i="18"/>
  <c r="AP36" i="18"/>
  <c r="AM36" i="18"/>
  <c r="AJ36" i="18"/>
  <c r="AG36" i="18"/>
  <c r="AD36" i="18"/>
  <c r="AA36" i="18"/>
  <c r="BB35" i="18"/>
  <c r="AY35" i="18"/>
  <c r="AV35" i="18"/>
  <c r="AS35" i="18"/>
  <c r="AP35" i="18"/>
  <c r="AM35" i="18"/>
  <c r="AJ35" i="18"/>
  <c r="AG35" i="18"/>
  <c r="AD35" i="18"/>
  <c r="AA35" i="18"/>
  <c r="BB34" i="18"/>
  <c r="AY34" i="18"/>
  <c r="AV34" i="18"/>
  <c r="AS34" i="18"/>
  <c r="AP34" i="18"/>
  <c r="AM34" i="18"/>
  <c r="AJ34" i="18"/>
  <c r="AG34" i="18"/>
  <c r="AD34" i="18"/>
  <c r="AA34" i="18"/>
  <c r="BB33" i="18"/>
  <c r="AY33" i="18"/>
  <c r="AV33" i="18"/>
  <c r="AS33" i="18"/>
  <c r="AP33" i="18"/>
  <c r="AM33" i="18"/>
  <c r="AJ33" i="18"/>
  <c r="AG33" i="18"/>
  <c r="AD33" i="18"/>
  <c r="AA33" i="18"/>
  <c r="BB32" i="18"/>
  <c r="AY32" i="18"/>
  <c r="AV32" i="18"/>
  <c r="AS32" i="18"/>
  <c r="AP32" i="18"/>
  <c r="AM32" i="18"/>
  <c r="AJ32" i="18"/>
  <c r="AG32" i="18"/>
  <c r="AD32" i="18"/>
  <c r="AA32" i="18"/>
  <c r="BB31" i="18"/>
  <c r="AY31" i="18"/>
  <c r="AV31" i="18"/>
  <c r="AS31" i="18"/>
  <c r="AP31" i="18"/>
  <c r="AM31" i="18"/>
  <c r="AJ31" i="18"/>
  <c r="AG31" i="18"/>
  <c r="AD31" i="18"/>
  <c r="AA31" i="18"/>
  <c r="BB30" i="18"/>
  <c r="AY30" i="18"/>
  <c r="AV30" i="18"/>
  <c r="AS30" i="18"/>
  <c r="AP30" i="18"/>
  <c r="AM30" i="18"/>
  <c r="AJ30" i="18"/>
  <c r="AG30" i="18"/>
  <c r="AD30" i="18"/>
  <c r="AA30" i="18"/>
  <c r="BB29" i="18"/>
  <c r="AY29" i="18"/>
  <c r="AV29" i="18"/>
  <c r="AS29" i="18"/>
  <c r="AP29" i="18"/>
  <c r="AM29" i="18"/>
  <c r="AJ29" i="18"/>
  <c r="AG29" i="18"/>
  <c r="AD29" i="18"/>
  <c r="AA29" i="18"/>
  <c r="BB28" i="18"/>
  <c r="AY28" i="18"/>
  <c r="AV28" i="18"/>
  <c r="AS28" i="18"/>
  <c r="AP28" i="18"/>
  <c r="AM28" i="18"/>
  <c r="AJ28" i="18"/>
  <c r="AG28" i="18"/>
  <c r="AD28" i="18"/>
  <c r="AA28" i="18"/>
  <c r="BB27" i="18"/>
  <c r="AY27" i="18"/>
  <c r="AV27" i="18"/>
  <c r="AS27" i="18"/>
  <c r="AP27" i="18"/>
  <c r="AM27" i="18"/>
  <c r="AJ27" i="18"/>
  <c r="AG27" i="18"/>
  <c r="AD27" i="18"/>
  <c r="AA27" i="18"/>
  <c r="BB26" i="18"/>
  <c r="AY26" i="18"/>
  <c r="AV26" i="18"/>
  <c r="AS26" i="18"/>
  <c r="AP26" i="18"/>
  <c r="AM26" i="18"/>
  <c r="AJ26" i="18"/>
  <c r="AG26" i="18"/>
  <c r="AD26" i="18"/>
  <c r="AA26" i="18"/>
  <c r="BB25" i="18"/>
  <c r="AY25" i="18"/>
  <c r="AV25" i="18"/>
  <c r="AS25" i="18"/>
  <c r="AP25" i="18"/>
  <c r="AM25" i="18"/>
  <c r="AJ25" i="18"/>
  <c r="AG25" i="18"/>
  <c r="AD25" i="18"/>
  <c r="AA25" i="18"/>
  <c r="BB24" i="18"/>
  <c r="AY24" i="18"/>
  <c r="AV24" i="18"/>
  <c r="AS24" i="18"/>
  <c r="AP24" i="18"/>
  <c r="AM24" i="18"/>
  <c r="AJ24" i="18"/>
  <c r="AG24" i="18"/>
  <c r="AD24" i="18"/>
  <c r="AA24" i="18"/>
  <c r="BB23" i="18"/>
  <c r="AY23" i="18"/>
  <c r="AV23" i="18"/>
  <c r="AS23" i="18"/>
  <c r="AP23" i="18"/>
  <c r="AM23" i="18"/>
  <c r="AJ23" i="18"/>
  <c r="AG23" i="18"/>
  <c r="AD23" i="18"/>
  <c r="AA23" i="18"/>
  <c r="BB22" i="18"/>
  <c r="AY22" i="18"/>
  <c r="AV22" i="18"/>
  <c r="AS22" i="18"/>
  <c r="AP22" i="18"/>
  <c r="AM22" i="18"/>
  <c r="AJ22" i="18"/>
  <c r="AG22" i="18"/>
  <c r="AD22" i="18"/>
  <c r="AA22" i="18"/>
  <c r="BB21" i="18"/>
  <c r="AY21" i="18"/>
  <c r="AV21" i="18"/>
  <c r="AS21" i="18"/>
  <c r="AP21" i="18"/>
  <c r="AM21" i="18"/>
  <c r="AJ21" i="18"/>
  <c r="AG21" i="18"/>
  <c r="AD21" i="18"/>
  <c r="AA21" i="18"/>
  <c r="BB20" i="18"/>
  <c r="AY20" i="18"/>
  <c r="AV20" i="18"/>
  <c r="AS20" i="18"/>
  <c r="AP20" i="18"/>
  <c r="AM20" i="18"/>
  <c r="AJ20" i="18"/>
  <c r="AG20" i="18"/>
  <c r="AD20" i="18"/>
  <c r="AA20" i="18"/>
  <c r="BB19" i="18"/>
  <c r="AY19" i="18"/>
  <c r="AV19" i="18"/>
  <c r="AS19" i="18"/>
  <c r="AP19" i="18"/>
  <c r="AM19" i="18"/>
  <c r="AJ19" i="18"/>
  <c r="AG19" i="18"/>
  <c r="AD19" i="18"/>
  <c r="AA19" i="18"/>
  <c r="BB18" i="18"/>
  <c r="AY18" i="18"/>
  <c r="AV18" i="18"/>
  <c r="AS18" i="18"/>
  <c r="AP18" i="18"/>
  <c r="AM18" i="18"/>
  <c r="AJ18" i="18"/>
  <c r="AG18" i="18"/>
  <c r="AD18" i="18"/>
  <c r="AA18" i="18"/>
  <c r="BB17" i="18"/>
  <c r="AY17" i="18"/>
  <c r="AV17" i="18"/>
  <c r="AS17" i="18"/>
  <c r="AP17" i="18"/>
  <c r="AM17" i="18"/>
  <c r="AJ17" i="18"/>
  <c r="AG17" i="18"/>
  <c r="AD17" i="18"/>
  <c r="AA17" i="18"/>
  <c r="BB16" i="18"/>
  <c r="AY16" i="18"/>
  <c r="AV16" i="18"/>
  <c r="AS16" i="18"/>
  <c r="AP16" i="18"/>
  <c r="AM16" i="18"/>
  <c r="AJ16" i="18"/>
  <c r="AG16" i="18"/>
  <c r="AD16" i="18"/>
  <c r="AA16" i="18"/>
  <c r="BB15" i="18"/>
  <c r="AY15" i="18"/>
  <c r="AV15" i="18"/>
  <c r="AS15" i="18"/>
  <c r="AP15" i="18"/>
  <c r="AM15" i="18"/>
  <c r="AJ15" i="18"/>
  <c r="AG15" i="18"/>
  <c r="AD15" i="18"/>
  <c r="AA15" i="18"/>
  <c r="BB14" i="18"/>
  <c r="AY14" i="18"/>
  <c r="AV14" i="18"/>
  <c r="AS14" i="18"/>
  <c r="AP14" i="18"/>
  <c r="AM14" i="18"/>
  <c r="AJ14" i="18"/>
  <c r="AG14" i="18"/>
  <c r="AD14" i="18"/>
  <c r="AA14" i="18"/>
  <c r="BB13" i="18"/>
  <c r="AY13" i="18"/>
  <c r="AV13" i="18"/>
  <c r="AS13" i="18"/>
  <c r="AP13" i="18"/>
  <c r="AM13" i="18"/>
  <c r="AJ13" i="18"/>
  <c r="AG13" i="18"/>
  <c r="AD13" i="18"/>
  <c r="AA13" i="18"/>
  <c r="BB12" i="18"/>
  <c r="AY12" i="18"/>
  <c r="AV12" i="18"/>
  <c r="AS12" i="18"/>
  <c r="AP12" i="18"/>
  <c r="AM12" i="18"/>
  <c r="AJ12" i="18"/>
  <c r="AG12" i="18"/>
  <c r="AD12" i="18"/>
  <c r="AA12" i="18"/>
  <c r="BB11" i="18"/>
  <c r="AY11" i="18"/>
  <c r="AV11" i="18"/>
  <c r="AS11" i="18"/>
  <c r="AP11" i="18"/>
  <c r="AM11" i="18"/>
  <c r="AJ11" i="18"/>
  <c r="AG11" i="18"/>
  <c r="AD11" i="18"/>
  <c r="AA11" i="18"/>
  <c r="BB10" i="18"/>
  <c r="AY10" i="18"/>
  <c r="AV10" i="18"/>
  <c r="AS10" i="18"/>
  <c r="AP10" i="18"/>
  <c r="AM10" i="18"/>
  <c r="AJ10" i="18"/>
  <c r="AG10" i="18"/>
  <c r="AD10" i="18"/>
  <c r="AA10" i="18"/>
  <c r="BB9" i="18"/>
  <c r="AY9" i="18"/>
  <c r="AV9" i="18"/>
  <c r="AS9" i="18"/>
  <c r="AP9" i="18"/>
  <c r="AM9" i="18"/>
  <c r="AJ9" i="18"/>
  <c r="AG9" i="18"/>
  <c r="AD9" i="18"/>
  <c r="AA9" i="18"/>
  <c r="BB8" i="18"/>
  <c r="AY8" i="18"/>
  <c r="AV8" i="18"/>
  <c r="AS8" i="18"/>
  <c r="AP8" i="18"/>
  <c r="AM8" i="18"/>
  <c r="AJ8" i="18"/>
  <c r="AG8" i="18"/>
  <c r="AD8" i="18"/>
  <c r="AA8" i="18"/>
  <c r="BB7" i="18"/>
  <c r="AY7" i="18"/>
  <c r="AV7" i="18"/>
  <c r="AS7" i="18"/>
  <c r="AP7" i="18"/>
  <c r="AM7" i="18"/>
  <c r="AJ7" i="18"/>
  <c r="AG7" i="18"/>
  <c r="AD7" i="18"/>
  <c r="AA7" i="18"/>
  <c r="BB6" i="18"/>
  <c r="AY6" i="18"/>
  <c r="AV6" i="18"/>
  <c r="AS6" i="18"/>
  <c r="AP6" i="18"/>
  <c r="AM6" i="18"/>
  <c r="AJ6" i="18"/>
  <c r="AG6" i="18"/>
  <c r="AD6" i="18"/>
  <c r="AA6" i="18"/>
  <c r="D79" i="18" s="1"/>
  <c r="AB5" i="18"/>
  <c r="AE5" i="18" s="1"/>
  <c r="AG5" i="18" s="1"/>
  <c r="Z5" i="18"/>
  <c r="D29" i="18"/>
  <c r="D28" i="18"/>
  <c r="D27" i="18"/>
  <c r="D26" i="18"/>
  <c r="D25" i="18"/>
  <c r="D22" i="18"/>
  <c r="D21" i="18"/>
  <c r="D20" i="18"/>
  <c r="D13" i="18"/>
  <c r="D12" i="18"/>
  <c r="D11" i="18"/>
  <c r="D10" i="18"/>
  <c r="D9" i="18"/>
  <c r="D35" i="18" s="1"/>
  <c r="D7" i="18"/>
  <c r="D6" i="18"/>
  <c r="B55" i="18"/>
  <c r="B54" i="18"/>
  <c r="B53" i="18"/>
  <c r="B52" i="18"/>
  <c r="B51" i="18"/>
  <c r="B48" i="18"/>
  <c r="B47" i="18"/>
  <c r="B46" i="18"/>
  <c r="B39" i="18"/>
  <c r="B38" i="18"/>
  <c r="B37" i="18"/>
  <c r="B36" i="18"/>
  <c r="B35" i="18"/>
  <c r="B33" i="18"/>
  <c r="B32" i="18"/>
  <c r="D41" i="23" l="1"/>
  <c r="D34" i="23"/>
  <c r="E15" i="29"/>
  <c r="D95" i="29"/>
  <c r="D88" i="29"/>
  <c r="D85" i="29"/>
  <c r="D79" i="29"/>
  <c r="D81" i="29"/>
  <c r="D90" i="29" s="1"/>
  <c r="D92" i="29" s="1"/>
  <c r="D86" i="29"/>
  <c r="D84" i="29"/>
  <c r="D98" i="29"/>
  <c r="D82" i="29"/>
  <c r="D97" i="29" s="1"/>
  <c r="D80" i="29"/>
  <c r="D89" i="29" s="1"/>
  <c r="D102" i="29"/>
  <c r="D94" i="29"/>
  <c r="D93" i="29"/>
  <c r="D33" i="23"/>
  <c r="D16" i="23"/>
  <c r="D42" i="23" s="1"/>
  <c r="AA49" i="26"/>
  <c r="AD18" i="26"/>
  <c r="D36" i="18"/>
  <c r="E15" i="20"/>
  <c r="D88" i="20"/>
  <c r="D101" i="20"/>
  <c r="E15" i="21"/>
  <c r="D34" i="22"/>
  <c r="D41" i="22"/>
  <c r="D35" i="23"/>
  <c r="D55" i="26"/>
  <c r="D39" i="26"/>
  <c r="D38" i="27"/>
  <c r="E15" i="28"/>
  <c r="D101" i="28"/>
  <c r="D88" i="28"/>
  <c r="D79" i="28"/>
  <c r="D85" i="28"/>
  <c r="D95" i="28"/>
  <c r="D102" i="28"/>
  <c r="D94" i="28"/>
  <c r="D84" i="28"/>
  <c r="D81" i="28"/>
  <c r="D90" i="28" s="1"/>
  <c r="D92" i="28" s="1"/>
  <c r="D98" i="28"/>
  <c r="E100" i="28"/>
  <c r="E79" i="28"/>
  <c r="D80" i="28"/>
  <c r="D89" i="28" s="1"/>
  <c r="D82" i="28"/>
  <c r="D97" i="28" s="1"/>
  <c r="D33" i="29"/>
  <c r="D16" i="29"/>
  <c r="D42" i="29" s="1"/>
  <c r="D38" i="31"/>
  <c r="D100" i="18"/>
  <c r="D93" i="18"/>
  <c r="D83" i="18"/>
  <c r="D99" i="20"/>
  <c r="D86" i="20"/>
  <c r="D94" i="19"/>
  <c r="D80" i="19"/>
  <c r="D89" i="19" s="1"/>
  <c r="D99" i="18"/>
  <c r="D86" i="18"/>
  <c r="D100" i="20"/>
  <c r="D93" i="20"/>
  <c r="D83" i="20"/>
  <c r="F80" i="23"/>
  <c r="F89" i="23" s="1"/>
  <c r="D86" i="24"/>
  <c r="D81" i="31"/>
  <c r="D90" i="31" s="1"/>
  <c r="D92" i="31" s="1"/>
  <c r="D95" i="19"/>
  <c r="D34" i="26"/>
  <c r="D17" i="26"/>
  <c r="D41" i="30"/>
  <c r="D34" i="30"/>
  <c r="D101" i="29"/>
  <c r="D37" i="18"/>
  <c r="D34" i="20"/>
  <c r="D41" i="20"/>
  <c r="D33" i="22"/>
  <c r="D16" i="22"/>
  <c r="D42" i="22" s="1"/>
  <c r="D36" i="23"/>
  <c r="D38" i="24"/>
  <c r="E15" i="24"/>
  <c r="D88" i="24"/>
  <c r="D100" i="24"/>
  <c r="D93" i="24"/>
  <c r="D79" i="24"/>
  <c r="D81" i="24"/>
  <c r="D90" i="24" s="1"/>
  <c r="D92" i="24" s="1"/>
  <c r="D102" i="24"/>
  <c r="D83" i="24"/>
  <c r="D95" i="24"/>
  <c r="D101" i="24"/>
  <c r="D80" i="24"/>
  <c r="D89" i="24" s="1"/>
  <c r="D94" i="24"/>
  <c r="D82" i="24"/>
  <c r="D97" i="24" s="1"/>
  <c r="D99" i="24"/>
  <c r="D85" i="24"/>
  <c r="D98" i="24"/>
  <c r="D84" i="24"/>
  <c r="E15" i="25"/>
  <c r="D100" i="25"/>
  <c r="D98" i="25"/>
  <c r="D83" i="25"/>
  <c r="D95" i="25"/>
  <c r="E79" i="25"/>
  <c r="D79" i="25"/>
  <c r="D85" i="25"/>
  <c r="D93" i="25"/>
  <c r="D101" i="25"/>
  <c r="D86" i="25"/>
  <c r="D81" i="25"/>
  <c r="D90" i="25" s="1"/>
  <c r="D92" i="25" s="1"/>
  <c r="D80" i="25"/>
  <c r="D89" i="25" s="1"/>
  <c r="D94" i="25"/>
  <c r="D102" i="25"/>
  <c r="F100" i="25"/>
  <c r="F79" i="25"/>
  <c r="D84" i="25"/>
  <c r="E15" i="26"/>
  <c r="D95" i="26"/>
  <c r="D84" i="26"/>
  <c r="D100" i="26"/>
  <c r="D82" i="26"/>
  <c r="D97" i="26" s="1"/>
  <c r="D80" i="26"/>
  <c r="D89" i="26" s="1"/>
  <c r="D94" i="26"/>
  <c r="D39" i="27"/>
  <c r="D41" i="28"/>
  <c r="D34" i="28"/>
  <c r="D35" i="29"/>
  <c r="D33" i="30"/>
  <c r="D16" i="30"/>
  <c r="D42" i="30" s="1"/>
  <c r="D36" i="30"/>
  <c r="D80" i="20"/>
  <c r="D89" i="20" s="1"/>
  <c r="D80" i="18"/>
  <c r="D89" i="18" s="1"/>
  <c r="E99" i="23"/>
  <c r="D84" i="23"/>
  <c r="D82" i="25"/>
  <c r="D97" i="25" s="1"/>
  <c r="D93" i="27"/>
  <c r="F79" i="27"/>
  <c r="D33" i="18"/>
  <c r="D16" i="18"/>
  <c r="D42" i="18" s="1"/>
  <c r="E82" i="31"/>
  <c r="E97" i="31" s="1"/>
  <c r="AD22" i="26"/>
  <c r="D38" i="18"/>
  <c r="E15" i="19"/>
  <c r="D83" i="19"/>
  <c r="D93" i="19"/>
  <c r="D81" i="19"/>
  <c r="D90" i="19" s="1"/>
  <c r="D92" i="19" s="1"/>
  <c r="D98" i="19"/>
  <c r="D102" i="19"/>
  <c r="D100" i="19"/>
  <c r="D85" i="19"/>
  <c r="D79" i="19"/>
  <c r="D101" i="19"/>
  <c r="E93" i="19"/>
  <c r="E84" i="19"/>
  <c r="D88" i="19"/>
  <c r="D33" i="20"/>
  <c r="D32" i="20" s="1"/>
  <c r="D16" i="20"/>
  <c r="D42" i="20" s="1"/>
  <c r="D35" i="22"/>
  <c r="D37" i="23"/>
  <c r="D39" i="24"/>
  <c r="D41" i="25"/>
  <c r="D34" i="25"/>
  <c r="D7" i="26"/>
  <c r="D15" i="26"/>
  <c r="D41" i="26" s="1"/>
  <c r="D36" i="26"/>
  <c r="E15" i="27"/>
  <c r="D88" i="27"/>
  <c r="D102" i="27"/>
  <c r="D99" i="27"/>
  <c r="D85" i="27"/>
  <c r="D95" i="27"/>
  <c r="D100" i="27"/>
  <c r="D82" i="27"/>
  <c r="D97" i="27" s="1"/>
  <c r="D98" i="27"/>
  <c r="D81" i="27"/>
  <c r="D90" i="27" s="1"/>
  <c r="D92" i="27" s="1"/>
  <c r="D101" i="27"/>
  <c r="D84" i="27"/>
  <c r="D80" i="27"/>
  <c r="D89" i="27" s="1"/>
  <c r="D94" i="27"/>
  <c r="D79" i="27"/>
  <c r="D33" i="28"/>
  <c r="D16" i="28"/>
  <c r="D42" i="28" s="1"/>
  <c r="D36" i="29"/>
  <c r="D52" i="29"/>
  <c r="D35" i="30"/>
  <c r="E15" i="31"/>
  <c r="D94" i="31"/>
  <c r="E93" i="31"/>
  <c r="D82" i="31"/>
  <c r="D97" i="31" s="1"/>
  <c r="D101" i="31"/>
  <c r="D84" i="31"/>
  <c r="F100" i="31"/>
  <c r="D86" i="31"/>
  <c r="D88" i="31"/>
  <c r="E83" i="31"/>
  <c r="D99" i="31"/>
  <c r="D98" i="31"/>
  <c r="F82" i="31"/>
  <c r="F97" i="31" s="1"/>
  <c r="D80" i="31"/>
  <c r="D89" i="31" s="1"/>
  <c r="D95" i="31"/>
  <c r="D93" i="31"/>
  <c r="E88" i="31"/>
  <c r="D85" i="31"/>
  <c r="D100" i="31"/>
  <c r="D79" i="31"/>
  <c r="D86" i="19"/>
  <c r="D100" i="28"/>
  <c r="D79" i="30"/>
  <c r="D102" i="31"/>
  <c r="D52" i="31"/>
  <c r="F79" i="22"/>
  <c r="E15" i="22"/>
  <c r="E41" i="22" s="1"/>
  <c r="D84" i="22"/>
  <c r="E93" i="22"/>
  <c r="D101" i="22"/>
  <c r="E98" i="22"/>
  <c r="E81" i="22"/>
  <c r="E90" i="22" s="1"/>
  <c r="E92" i="22" s="1"/>
  <c r="D99" i="22"/>
  <c r="D88" i="22"/>
  <c r="D86" i="22"/>
  <c r="D102" i="22"/>
  <c r="D81" i="22"/>
  <c r="D90" i="22" s="1"/>
  <c r="D92" i="22" s="1"/>
  <c r="D80" i="22"/>
  <c r="D89" i="22" s="1"/>
  <c r="D100" i="22"/>
  <c r="D79" i="22"/>
  <c r="D94" i="22"/>
  <c r="D98" i="22"/>
  <c r="D95" i="22"/>
  <c r="D93" i="22"/>
  <c r="D82" i="22"/>
  <c r="D97" i="22" s="1"/>
  <c r="D83" i="22"/>
  <c r="AA9" i="26"/>
  <c r="D81" i="26" s="1"/>
  <c r="D90" i="26" s="1"/>
  <c r="D92" i="26" s="1"/>
  <c r="AD26" i="26"/>
  <c r="D86" i="23"/>
  <c r="D100" i="29"/>
  <c r="D39" i="18"/>
  <c r="D41" i="19"/>
  <c r="D34" i="19"/>
  <c r="D52" i="22"/>
  <c r="D38" i="23"/>
  <c r="D33" i="25"/>
  <c r="D32" i="25" s="1"/>
  <c r="D16" i="25"/>
  <c r="D42" i="25" s="1"/>
  <c r="D35" i="28"/>
  <c r="D51" i="28"/>
  <c r="D37" i="29"/>
  <c r="D37" i="30"/>
  <c r="D34" i="31"/>
  <c r="D41" i="31"/>
  <c r="D98" i="18"/>
  <c r="D81" i="18"/>
  <c r="D90" i="18" s="1"/>
  <c r="D92" i="18" s="1"/>
  <c r="D84" i="20"/>
  <c r="D84" i="18"/>
  <c r="D98" i="20"/>
  <c r="D81" i="20"/>
  <c r="D90" i="20" s="1"/>
  <c r="D92" i="20" s="1"/>
  <c r="F101" i="22"/>
  <c r="D99" i="23"/>
  <c r="D82" i="23"/>
  <c r="D97" i="23" s="1"/>
  <c r="D83" i="27"/>
  <c r="D99" i="28"/>
  <c r="D83" i="29"/>
  <c r="D81" i="30"/>
  <c r="D90" i="30" s="1"/>
  <c r="D92" i="30" s="1"/>
  <c r="D99" i="29"/>
  <c r="AD14" i="26"/>
  <c r="D41" i="29"/>
  <c r="D34" i="29"/>
  <c r="E15" i="18"/>
  <c r="F100" i="18"/>
  <c r="E102" i="18"/>
  <c r="D102" i="18"/>
  <c r="D88" i="18"/>
  <c r="D16" i="19"/>
  <c r="D42" i="19" s="1"/>
  <c r="D33" i="19"/>
  <c r="D32" i="19" s="1"/>
  <c r="D39" i="23"/>
  <c r="D41" i="24"/>
  <c r="D34" i="24"/>
  <c r="D32" i="24" s="1"/>
  <c r="D33" i="27"/>
  <c r="D16" i="27"/>
  <c r="D42" i="27" s="1"/>
  <c r="D36" i="28"/>
  <c r="D52" i="28"/>
  <c r="D38" i="29"/>
  <c r="G15" i="30"/>
  <c r="D82" i="30"/>
  <c r="D97" i="30" s="1"/>
  <c r="D94" i="30"/>
  <c r="E15" i="30"/>
  <c r="D86" i="30"/>
  <c r="D80" i="30"/>
  <c r="D89" i="30" s="1"/>
  <c r="D101" i="30"/>
  <c r="F95" i="30"/>
  <c r="F102" i="30"/>
  <c r="D95" i="30"/>
  <c r="E94" i="30"/>
  <c r="F83" i="30"/>
  <c r="D93" i="30"/>
  <c r="D99" i="30"/>
  <c r="E100" i="30"/>
  <c r="D84" i="30"/>
  <c r="D85" i="30"/>
  <c r="E80" i="30"/>
  <c r="E89" i="30" s="1"/>
  <c r="E102" i="30"/>
  <c r="D88" i="30"/>
  <c r="D83" i="30"/>
  <c r="E99" i="30"/>
  <c r="D98" i="30"/>
  <c r="E81" i="30"/>
  <c r="E90" i="30" s="1"/>
  <c r="E92" i="30" s="1"/>
  <c r="D16" i="31"/>
  <c r="D42" i="31" s="1"/>
  <c r="D33" i="31"/>
  <c r="D94" i="20"/>
  <c r="D84" i="19"/>
  <c r="E99" i="18"/>
  <c r="D94" i="18"/>
  <c r="D85" i="22"/>
  <c r="D93" i="28"/>
  <c r="D100" i="30"/>
  <c r="D88" i="25"/>
  <c r="D46" i="29"/>
  <c r="D102" i="23"/>
  <c r="AD30" i="26"/>
  <c r="D41" i="18"/>
  <c r="D34" i="18"/>
  <c r="E15" i="23"/>
  <c r="E41" i="23" s="1"/>
  <c r="F93" i="23"/>
  <c r="D79" i="23"/>
  <c r="D100" i="23"/>
  <c r="D95" i="23"/>
  <c r="D101" i="23"/>
  <c r="F101" i="23"/>
  <c r="D98" i="23"/>
  <c r="D85" i="23"/>
  <c r="D93" i="23"/>
  <c r="F88" i="23"/>
  <c r="D83" i="23"/>
  <c r="D88" i="23"/>
  <c r="F81" i="23"/>
  <c r="F90" i="23" s="1"/>
  <c r="F92" i="23" s="1"/>
  <c r="E83" i="23"/>
  <c r="D81" i="23"/>
  <c r="D90" i="23" s="1"/>
  <c r="D92" i="23" s="1"/>
  <c r="E81" i="23"/>
  <c r="E90" i="23" s="1"/>
  <c r="E92" i="23" s="1"/>
  <c r="D33" i="24"/>
  <c r="D16" i="24"/>
  <c r="D42" i="24" s="1"/>
  <c r="D52" i="25"/>
  <c r="AY40" i="26"/>
  <c r="BB21" i="26"/>
  <c r="D35" i="27"/>
  <c r="D37" i="28"/>
  <c r="D39" i="29"/>
  <c r="D55" i="29"/>
  <c r="D46" i="30"/>
  <c r="D38" i="30"/>
  <c r="D35" i="31"/>
  <c r="D95" i="18"/>
  <c r="D85" i="18"/>
  <c r="D101" i="18"/>
  <c r="D102" i="20"/>
  <c r="D95" i="20"/>
  <c r="D85" i="20"/>
  <c r="E94" i="23"/>
  <c r="D94" i="23"/>
  <c r="D80" i="23"/>
  <c r="D89" i="23" s="1"/>
  <c r="E99" i="22"/>
  <c r="E82" i="22"/>
  <c r="E97" i="22" s="1"/>
  <c r="D85" i="26"/>
  <c r="D86" i="28"/>
  <c r="D102" i="30"/>
  <c r="F83" i="18"/>
  <c r="E8" i="18"/>
  <c r="E8" i="27"/>
  <c r="E8" i="31"/>
  <c r="D8" i="21"/>
  <c r="D17" i="21" s="1"/>
  <c r="E8" i="22"/>
  <c r="E8" i="25"/>
  <c r="E8" i="26"/>
  <c r="E8" i="19"/>
  <c r="E8" i="28"/>
  <c r="AD5" i="30"/>
  <c r="E8" i="23"/>
  <c r="E8" i="20"/>
  <c r="E8" i="21"/>
  <c r="E17" i="21" s="1"/>
  <c r="E8" i="29"/>
  <c r="D7" i="21"/>
  <c r="D16" i="21" s="1"/>
  <c r="E8" i="24"/>
  <c r="E8" i="30"/>
  <c r="AD5" i="31"/>
  <c r="AD5" i="23"/>
  <c r="AD5" i="29"/>
  <c r="AD5" i="20"/>
  <c r="AD5" i="28"/>
  <c r="AD5" i="19"/>
  <c r="AD5" i="27"/>
  <c r="AD5" i="18"/>
  <c r="AD5" i="25"/>
  <c r="AG5" i="24"/>
  <c r="AD6" i="26"/>
  <c r="AD5" i="24"/>
  <c r="AD5" i="26"/>
  <c r="BG99" i="17"/>
  <c r="BG57" i="17"/>
  <c r="D57" i="28"/>
  <c r="D59" i="28" s="1"/>
  <c r="AG10" i="21"/>
  <c r="BG96" i="17"/>
  <c r="AA24" i="21"/>
  <c r="AA44" i="21"/>
  <c r="AA56" i="21"/>
  <c r="AD13" i="21"/>
  <c r="AD21" i="21"/>
  <c r="AD37" i="21"/>
  <c r="AD45" i="21"/>
  <c r="AD53" i="21"/>
  <c r="AG38" i="21"/>
  <c r="AM44" i="21"/>
  <c r="AP53" i="21"/>
  <c r="AS18" i="21"/>
  <c r="AS38" i="21"/>
  <c r="AV35" i="21"/>
  <c r="AY36" i="21"/>
  <c r="BB49" i="21"/>
  <c r="BB53" i="21"/>
  <c r="AA20" i="21"/>
  <c r="AA32" i="21"/>
  <c r="AA48" i="21"/>
  <c r="AD9" i="21"/>
  <c r="AD17" i="21"/>
  <c r="AD25" i="21"/>
  <c r="AD33" i="21"/>
  <c r="AD41" i="21"/>
  <c r="AD49" i="21"/>
  <c r="AG6" i="21"/>
  <c r="AG14" i="21"/>
  <c r="AG34" i="21"/>
  <c r="AJ31" i="21"/>
  <c r="AA30" i="26"/>
  <c r="AA36" i="21"/>
  <c r="AG19" i="21"/>
  <c r="AA7" i="26"/>
  <c r="D88" i="26" s="1"/>
  <c r="AA11" i="26"/>
  <c r="AA15" i="26"/>
  <c r="D99" i="26" s="1"/>
  <c r="AA19" i="26"/>
  <c r="D83" i="26" s="1"/>
  <c r="AA23" i="26"/>
  <c r="AA27" i="26"/>
  <c r="AA31" i="26"/>
  <c r="AA39" i="26"/>
  <c r="AA43" i="26"/>
  <c r="AA47" i="26"/>
  <c r="AA55" i="26"/>
  <c r="AD8" i="26"/>
  <c r="AD12" i="26"/>
  <c r="AD16" i="26"/>
  <c r="AD20" i="26"/>
  <c r="AD24" i="26"/>
  <c r="AD28" i="26"/>
  <c r="AD32" i="26"/>
  <c r="AD36" i="26"/>
  <c r="AD40" i="26"/>
  <c r="AD44" i="26"/>
  <c r="AD48" i="26"/>
  <c r="AD52" i="26"/>
  <c r="AD56" i="26"/>
  <c r="AG9" i="26"/>
  <c r="AG13" i="26"/>
  <c r="AG17" i="26"/>
  <c r="AG21" i="26"/>
  <c r="AG25" i="26"/>
  <c r="AG29" i="26"/>
  <c r="AG33" i="26"/>
  <c r="AG37" i="26"/>
  <c r="AG41" i="26"/>
  <c r="AG45" i="26"/>
  <c r="AA28" i="21"/>
  <c r="AG46" i="21"/>
  <c r="AA40" i="21"/>
  <c r="AJ14" i="21"/>
  <c r="AJ18" i="21"/>
  <c r="AM11" i="21"/>
  <c r="AM55" i="21"/>
  <c r="AP44" i="21"/>
  <c r="AP48" i="21"/>
  <c r="AP52" i="21"/>
  <c r="AP56" i="21"/>
  <c r="AS17" i="21"/>
  <c r="AS37" i="21"/>
  <c r="AV6" i="21"/>
  <c r="AV10" i="21"/>
  <c r="AV50" i="21"/>
  <c r="AV54" i="21"/>
  <c r="AY7" i="21"/>
  <c r="AY11" i="21"/>
  <c r="AY15" i="21"/>
  <c r="AY47" i="21"/>
  <c r="AY51" i="21"/>
  <c r="AY55" i="21"/>
  <c r="BB8" i="21"/>
  <c r="BB12" i="21"/>
  <c r="BB16" i="21"/>
  <c r="AA56" i="26"/>
  <c r="AG49" i="26"/>
  <c r="AG53" i="26"/>
  <c r="AJ6" i="26"/>
  <c r="AJ10" i="26"/>
  <c r="AJ14" i="26"/>
  <c r="AJ18" i="26"/>
  <c r="AJ22" i="26"/>
  <c r="AJ26" i="26"/>
  <c r="AJ30" i="26"/>
  <c r="AJ34" i="26"/>
  <c r="AJ38" i="26"/>
  <c r="AJ46" i="26"/>
  <c r="AJ50" i="26"/>
  <c r="AJ54" i="26"/>
  <c r="AM15" i="26"/>
  <c r="AM23" i="26"/>
  <c r="AM27" i="26"/>
  <c r="AM31" i="26"/>
  <c r="AM35" i="26"/>
  <c r="AM39" i="26"/>
  <c r="AM43" i="26"/>
  <c r="AM47" i="26"/>
  <c r="AM51" i="26"/>
  <c r="AM55" i="26"/>
  <c r="AP8" i="26"/>
  <c r="AP12" i="26"/>
  <c r="AP16" i="26"/>
  <c r="AP20" i="26"/>
  <c r="AP24" i="26"/>
  <c r="AP28" i="26"/>
  <c r="AP32" i="26"/>
  <c r="AP36" i="26"/>
  <c r="AP40" i="26"/>
  <c r="AP44" i="26"/>
  <c r="AP48" i="26"/>
  <c r="AP52" i="26"/>
  <c r="AP56" i="26"/>
  <c r="AS9" i="26"/>
  <c r="AS13" i="26"/>
  <c r="AS21" i="26"/>
  <c r="AS25" i="26"/>
  <c r="AS29" i="26"/>
  <c r="AS33" i="26"/>
  <c r="AS41" i="26"/>
  <c r="AS45" i="26"/>
  <c r="AS49" i="26"/>
  <c r="AS53" i="26"/>
  <c r="AV6" i="26"/>
  <c r="AV10" i="26"/>
  <c r="AV14" i="26"/>
  <c r="AV18" i="26"/>
  <c r="AV22" i="26"/>
  <c r="AV26" i="26"/>
  <c r="AV30" i="26"/>
  <c r="AV34" i="26"/>
  <c r="AV38" i="26"/>
  <c r="AV42" i="26"/>
  <c r="AV46" i="26"/>
  <c r="AV50" i="26"/>
  <c r="AV54" i="26"/>
  <c r="AY7" i="26"/>
  <c r="AY11" i="26"/>
  <c r="AY15" i="26"/>
  <c r="AY19" i="26"/>
  <c r="AY27" i="26"/>
  <c r="AY31" i="26"/>
  <c r="AY35" i="26"/>
  <c r="AY39" i="26"/>
  <c r="AY43" i="26"/>
  <c r="AY51" i="26"/>
  <c r="AY55" i="26"/>
  <c r="BB8" i="26"/>
  <c r="BB12" i="26"/>
  <c r="BB16" i="26"/>
  <c r="BB24" i="26"/>
  <c r="BB28" i="26"/>
  <c r="BB32" i="26"/>
  <c r="BB36" i="26"/>
  <c r="BB40" i="26"/>
  <c r="BB44" i="26"/>
  <c r="BB48" i="26"/>
  <c r="BB52" i="26"/>
  <c r="BB56" i="26"/>
  <c r="AJ32" i="26"/>
  <c r="BG25" i="17"/>
  <c r="AJ6" i="21"/>
  <c r="AJ30" i="21"/>
  <c r="AM7" i="21"/>
  <c r="AM19" i="21"/>
  <c r="AM23" i="21"/>
  <c r="AM27" i="21"/>
  <c r="AM43" i="21"/>
  <c r="AP12" i="21"/>
  <c r="AP16" i="21"/>
  <c r="AP20" i="21"/>
  <c r="AP28" i="21"/>
  <c r="AP32" i="21"/>
  <c r="AA16" i="21"/>
  <c r="D100" i="21" s="1"/>
  <c r="AG18" i="21"/>
  <c r="D84" i="21"/>
  <c r="D57" i="22"/>
  <c r="D59" i="22" s="1"/>
  <c r="AY23" i="26"/>
  <c r="D24" i="31"/>
  <c r="D51" i="31" s="1"/>
  <c r="AM35" i="21"/>
  <c r="AA8" i="21"/>
  <c r="AA12" i="21"/>
  <c r="D95" i="21" s="1"/>
  <c r="AA52" i="21"/>
  <c r="AG22" i="21"/>
  <c r="AG26" i="21"/>
  <c r="AG30" i="21"/>
  <c r="AG42" i="21"/>
  <c r="AG50" i="21"/>
  <c r="AP29" i="21"/>
  <c r="AD42" i="21"/>
  <c r="AJ24" i="21"/>
  <c r="AM49" i="21"/>
  <c r="AP6" i="21"/>
  <c r="AP26" i="21"/>
  <c r="AS39" i="21"/>
  <c r="BB46" i="21"/>
  <c r="BB54" i="21"/>
  <c r="AA10" i="26"/>
  <c r="D93" i="26" s="1"/>
  <c r="AA14" i="26"/>
  <c r="D98" i="26" s="1"/>
  <c r="AA18" i="26"/>
  <c r="D102" i="26" s="1"/>
  <c r="AA22" i="26"/>
  <c r="D86" i="26" s="1"/>
  <c r="AA34" i="26"/>
  <c r="AA38" i="26"/>
  <c r="AA42" i="26"/>
  <c r="AA46" i="26"/>
  <c r="AA50" i="26"/>
  <c r="AD11" i="26"/>
  <c r="AD19" i="26"/>
  <c r="AD31" i="26"/>
  <c r="AG48" i="26"/>
  <c r="AP43" i="26"/>
  <c r="AS44" i="26"/>
  <c r="AY14" i="26"/>
  <c r="AY54" i="26"/>
  <c r="BB7" i="26"/>
  <c r="BB11" i="26"/>
  <c r="BB15" i="26"/>
  <c r="BB19" i="26"/>
  <c r="BB23" i="26"/>
  <c r="BB27" i="26"/>
  <c r="BB31" i="26"/>
  <c r="BB35" i="26"/>
  <c r="AE5" i="21"/>
  <c r="AC5" i="21"/>
  <c r="D19" i="25"/>
  <c r="BB39" i="26"/>
  <c r="BB43" i="26"/>
  <c r="BB47" i="26"/>
  <c r="BB51" i="26"/>
  <c r="BB55" i="26"/>
  <c r="AA9" i="21"/>
  <c r="AA29" i="21"/>
  <c r="AD10" i="21"/>
  <c r="AD26" i="21"/>
  <c r="AD38" i="21"/>
  <c r="AG7" i="21"/>
  <c r="AG11" i="21"/>
  <c r="AG15" i="21"/>
  <c r="AG23" i="21"/>
  <c r="AG27" i="21"/>
  <c r="AG31" i="21"/>
  <c r="AG35" i="21"/>
  <c r="AG39" i="21"/>
  <c r="AG43" i="21"/>
  <c r="AG47" i="21"/>
  <c r="AG51" i="21"/>
  <c r="AG55" i="21"/>
  <c r="AJ12" i="21"/>
  <c r="AJ16" i="21"/>
  <c r="AJ20" i="21"/>
  <c r="AJ28" i="21"/>
  <c r="AJ32" i="21"/>
  <c r="AJ36" i="21"/>
  <c r="AJ40" i="21"/>
  <c r="AJ44" i="21"/>
  <c r="AJ48" i="21"/>
  <c r="AJ52" i="21"/>
  <c r="AJ56" i="21"/>
  <c r="AP10" i="21"/>
  <c r="AP14" i="21"/>
  <c r="AP18" i="21"/>
  <c r="AP22" i="21"/>
  <c r="AP30" i="21"/>
  <c r="AP34" i="21"/>
  <c r="AP38" i="21"/>
  <c r="AP42" i="21"/>
  <c r="AP46" i="21"/>
  <c r="AP50" i="21"/>
  <c r="AP54" i="21"/>
  <c r="AS7" i="21"/>
  <c r="AS11" i="21"/>
  <c r="AS15" i="21"/>
  <c r="AS19" i="21"/>
  <c r="AS23" i="21"/>
  <c r="AS27" i="21"/>
  <c r="AS31" i="21"/>
  <c r="AS35" i="21"/>
  <c r="AS43" i="21"/>
  <c r="AS47" i="21"/>
  <c r="AS51" i="21"/>
  <c r="AS55" i="21"/>
  <c r="AV8" i="21"/>
  <c r="AV12" i="21"/>
  <c r="AV16" i="21"/>
  <c r="AV20" i="21"/>
  <c r="AV24" i="21"/>
  <c r="AV28" i="21"/>
  <c r="AV32" i="21"/>
  <c r="AV36" i="21"/>
  <c r="AV40" i="21"/>
  <c r="AV44" i="21"/>
  <c r="AV48" i="21"/>
  <c r="AV52" i="21"/>
  <c r="AV56" i="21"/>
  <c r="BB6" i="21"/>
  <c r="BB10" i="21"/>
  <c r="BB18" i="21"/>
  <c r="BB22" i="21"/>
  <c r="BB26" i="21"/>
  <c r="BB34" i="21"/>
  <c r="BB38" i="21"/>
  <c r="BB42" i="21"/>
  <c r="BB50" i="21"/>
  <c r="BG9" i="17"/>
  <c r="AZ10" i="33" s="1"/>
  <c r="AB22" i="33" s="1"/>
  <c r="AB24" i="33" s="1"/>
  <c r="AB25" i="33" s="1"/>
  <c r="D19" i="24"/>
  <c r="D45" i="24" s="1"/>
  <c r="AM36" i="26"/>
  <c r="AP25" i="26"/>
  <c r="BG21" i="17"/>
  <c r="AN36" i="33" s="1"/>
  <c r="AD11" i="21"/>
  <c r="AG40" i="21"/>
  <c r="AG52" i="21"/>
  <c r="AA27" i="21"/>
  <c r="AA35" i="21"/>
  <c r="AD12" i="21"/>
  <c r="BG54" i="17"/>
  <c r="D58" i="21"/>
  <c r="D60" i="21" s="1"/>
  <c r="D57" i="20"/>
  <c r="D58" i="20" s="1"/>
  <c r="AD6" i="21"/>
  <c r="AD14" i="21"/>
  <c r="AD18" i="21"/>
  <c r="AD22" i="21"/>
  <c r="AD30" i="21"/>
  <c r="AD34" i="21"/>
  <c r="AD46" i="21"/>
  <c r="AD50" i="21"/>
  <c r="AD54" i="21"/>
  <c r="AJ42" i="26"/>
  <c r="AM7" i="26"/>
  <c r="AM11" i="26"/>
  <c r="AG56" i="21"/>
  <c r="AJ37" i="21"/>
  <c r="AP7" i="21"/>
  <c r="AP47" i="21"/>
  <c r="AP51" i="21"/>
  <c r="AY6" i="21"/>
  <c r="AM15" i="21"/>
  <c r="D24" i="22"/>
  <c r="AA17" i="26"/>
  <c r="D101" i="26" s="1"/>
  <c r="AA21" i="26"/>
  <c r="AA25" i="26"/>
  <c r="AA33" i="26"/>
  <c r="AA37" i="26"/>
  <c r="AA41" i="26"/>
  <c r="AA45" i="26"/>
  <c r="AA53" i="26"/>
  <c r="AM17" i="26"/>
  <c r="AM37" i="26"/>
  <c r="AM41" i="26"/>
  <c r="AM53" i="26"/>
  <c r="AP14" i="26"/>
  <c r="AP18" i="26"/>
  <c r="AG54" i="21"/>
  <c r="AJ7" i="21"/>
  <c r="AJ11" i="21"/>
  <c r="AJ15" i="21"/>
  <c r="AJ19" i="21"/>
  <c r="AJ23" i="21"/>
  <c r="AJ27" i="21"/>
  <c r="AJ35" i="21"/>
  <c r="AJ39" i="21"/>
  <c r="AJ43" i="21"/>
  <c r="AJ47" i="21"/>
  <c r="AJ51" i="21"/>
  <c r="AJ55" i="21"/>
  <c r="AM8" i="21"/>
  <c r="AM12" i="21"/>
  <c r="AM16" i="21"/>
  <c r="AM20" i="21"/>
  <c r="AM24" i="21"/>
  <c r="AM28" i="21"/>
  <c r="AM32" i="21"/>
  <c r="AM36" i="21"/>
  <c r="AM40" i="21"/>
  <c r="AM48" i="21"/>
  <c r="AM52" i="21"/>
  <c r="AM56" i="21"/>
  <c r="AP9" i="21"/>
  <c r="AP13" i="21"/>
  <c r="AP17" i="21"/>
  <c r="AP21" i="21"/>
  <c r="AP25" i="21"/>
  <c r="AP33" i="21"/>
  <c r="AP41" i="21"/>
  <c r="AP45" i="21"/>
  <c r="AP49" i="21"/>
  <c r="AS26" i="21"/>
  <c r="AS50" i="21"/>
  <c r="AV7" i="21"/>
  <c r="AV11" i="21"/>
  <c r="AV15" i="21"/>
  <c r="AV19" i="21"/>
  <c r="AV23" i="21"/>
  <c r="AV27" i="21"/>
  <c r="AV31" i="21"/>
  <c r="AV39" i="21"/>
  <c r="AV43" i="21"/>
  <c r="AV47" i="21"/>
  <c r="AV51" i="21"/>
  <c r="AV55" i="21"/>
  <c r="AY8" i="21"/>
  <c r="AY12" i="21"/>
  <c r="AY16" i="21"/>
  <c r="AY20" i="21"/>
  <c r="AY28" i="21"/>
  <c r="AY40" i="21"/>
  <c r="AY44" i="21"/>
  <c r="AY48" i="21"/>
  <c r="AY52" i="21"/>
  <c r="AY56" i="21"/>
  <c r="BB9" i="21"/>
  <c r="BB13" i="21"/>
  <c r="BB17" i="21"/>
  <c r="BB21" i="21"/>
  <c r="BB25" i="21"/>
  <c r="BB29" i="21"/>
  <c r="BB33" i="21"/>
  <c r="BB37" i="21"/>
  <c r="BB41" i="21"/>
  <c r="BB45" i="21"/>
  <c r="D57" i="25"/>
  <c r="D59" i="25" s="1"/>
  <c r="AC5" i="24"/>
  <c r="AA54" i="26"/>
  <c r="BG95" i="17"/>
  <c r="AA6" i="21"/>
  <c r="D79" i="21" s="1"/>
  <c r="AA10" i="21"/>
  <c r="D93" i="21" s="1"/>
  <c r="AA18" i="21"/>
  <c r="D102" i="21" s="1"/>
  <c r="AA26" i="21"/>
  <c r="AA30" i="21"/>
  <c r="AA34" i="21"/>
  <c r="AA38" i="21"/>
  <c r="AA42" i="21"/>
  <c r="AA46" i="21"/>
  <c r="AA50" i="21"/>
  <c r="AA54" i="21"/>
  <c r="AD7" i="21"/>
  <c r="AD15" i="21"/>
  <c r="AD19" i="21"/>
  <c r="AD23" i="21"/>
  <c r="AD27" i="21"/>
  <c r="AD31" i="21"/>
  <c r="AD35" i="21"/>
  <c r="AD39" i="21"/>
  <c r="AD47" i="21"/>
  <c r="AD55" i="21"/>
  <c r="AG8" i="21"/>
  <c r="AG12" i="21"/>
  <c r="AG16" i="21"/>
  <c r="AG20" i="21"/>
  <c r="AG24" i="21"/>
  <c r="AG28" i="21"/>
  <c r="AG32" i="21"/>
  <c r="AG36" i="21"/>
  <c r="AG44" i="21"/>
  <c r="AG48" i="21"/>
  <c r="AJ9" i="21"/>
  <c r="AJ13" i="21"/>
  <c r="AJ17" i="21"/>
  <c r="AJ21" i="21"/>
  <c r="AJ25" i="21"/>
  <c r="AJ29" i="21"/>
  <c r="AJ33" i="21"/>
  <c r="AJ41" i="21"/>
  <c r="AJ45" i="21"/>
  <c r="AJ49" i="21"/>
  <c r="AJ53" i="21"/>
  <c r="AM6" i="21"/>
  <c r="AM10" i="21"/>
  <c r="AM14" i="21"/>
  <c r="AM18" i="21"/>
  <c r="AM22" i="21"/>
  <c r="AM26" i="21"/>
  <c r="AM30" i="21"/>
  <c r="AM34" i="21"/>
  <c r="AM38" i="21"/>
  <c r="AM42" i="21"/>
  <c r="AM46" i="21"/>
  <c r="AM50" i="21"/>
  <c r="AM54" i="21"/>
  <c r="AP11" i="21"/>
  <c r="AP15" i="21"/>
  <c r="AP19" i="21"/>
  <c r="AP23" i="21"/>
  <c r="AP27" i="21"/>
  <c r="AP31" i="21"/>
  <c r="AP35" i="21"/>
  <c r="BG23" i="17"/>
  <c r="AN50" i="33" s="1"/>
  <c r="AA15" i="21"/>
  <c r="D99" i="21" s="1"/>
  <c r="AA19" i="21"/>
  <c r="D83" i="21" s="1"/>
  <c r="AA23" i="21"/>
  <c r="AA31" i="21"/>
  <c r="AA39" i="21"/>
  <c r="AA43" i="21"/>
  <c r="AA47" i="21"/>
  <c r="AA51" i="21"/>
  <c r="AA55" i="21"/>
  <c r="AD8" i="21"/>
  <c r="AD16" i="21"/>
  <c r="AD20" i="21"/>
  <c r="AD24" i="21"/>
  <c r="AD28" i="21"/>
  <c r="AD32" i="21"/>
  <c r="AD36" i="21"/>
  <c r="AD40" i="21"/>
  <c r="AD44" i="21"/>
  <c r="AD52" i="21"/>
  <c r="AD56" i="21"/>
  <c r="AG21" i="21"/>
  <c r="AG25" i="21"/>
  <c r="AG49" i="21"/>
  <c r="AG53" i="21"/>
  <c r="AJ34" i="21"/>
  <c r="AJ38" i="21"/>
  <c r="AJ42" i="21"/>
  <c r="AJ46" i="21"/>
  <c r="AJ50" i="21"/>
  <c r="AJ54" i="21"/>
  <c r="AM47" i="21"/>
  <c r="AM51" i="21"/>
  <c r="D57" i="31"/>
  <c r="D59" i="31" s="1"/>
  <c r="BG47" i="17"/>
  <c r="AN51" i="33" s="1"/>
  <c r="AE5" i="22"/>
  <c r="AG5" i="22" s="1"/>
  <c r="AC5" i="22"/>
  <c r="F84" i="22" s="1"/>
  <c r="D19" i="18"/>
  <c r="D45" i="18" s="1"/>
  <c r="AC5" i="18"/>
  <c r="AP39" i="21"/>
  <c r="AP43" i="21"/>
  <c r="AP55" i="21"/>
  <c r="AS8" i="21"/>
  <c r="AS12" i="21"/>
  <c r="AS16" i="21"/>
  <c r="AS20" i="21"/>
  <c r="AS24" i="21"/>
  <c r="AS28" i="21"/>
  <c r="AS32" i="21"/>
  <c r="AS36" i="21"/>
  <c r="AS40" i="21"/>
  <c r="AS44" i="21"/>
  <c r="AS48" i="21"/>
  <c r="AS52" i="21"/>
  <c r="AS56" i="21"/>
  <c r="AV9" i="21"/>
  <c r="AV53" i="21"/>
  <c r="AY10" i="21"/>
  <c r="AY14" i="21"/>
  <c r="AY18" i="21"/>
  <c r="AY22" i="21"/>
  <c r="AY26" i="21"/>
  <c r="AY30" i="21"/>
  <c r="AY34" i="21"/>
  <c r="AY38" i="21"/>
  <c r="AY42" i="21"/>
  <c r="AY46" i="21"/>
  <c r="AY50" i="21"/>
  <c r="AY54" i="21"/>
  <c r="BB7" i="21"/>
  <c r="BB11" i="21"/>
  <c r="BB15" i="21"/>
  <c r="BB19" i="21"/>
  <c r="BB23" i="21"/>
  <c r="BB27" i="21"/>
  <c r="BB31" i="21"/>
  <c r="BB35" i="21"/>
  <c r="BB39" i="21"/>
  <c r="BB43" i="21"/>
  <c r="BB47" i="21"/>
  <c r="BB51" i="21"/>
  <c r="BB55" i="21"/>
  <c r="AD9" i="26"/>
  <c r="AD13" i="26"/>
  <c r="AD17" i="26"/>
  <c r="AD21" i="26"/>
  <c r="AD25" i="26"/>
  <c r="AD29" i="26"/>
  <c r="AD33" i="26"/>
  <c r="AD37" i="26"/>
  <c r="AD41" i="26"/>
  <c r="AD45" i="26"/>
  <c r="AD53" i="26"/>
  <c r="AY24" i="26"/>
  <c r="AY28" i="26"/>
  <c r="AY32" i="26"/>
  <c r="AY36" i="26"/>
  <c r="AY44" i="26"/>
  <c r="BB9" i="26"/>
  <c r="AM33" i="26"/>
  <c r="AJ44" i="26"/>
  <c r="BG13" i="17"/>
  <c r="AZ14" i="33" s="1"/>
  <c r="AB50" i="33" s="1"/>
  <c r="AB52" i="33" s="1"/>
  <c r="AB53" i="33" s="1"/>
  <c r="AP37" i="21"/>
  <c r="AY24" i="21"/>
  <c r="AY32" i="21"/>
  <c r="AD7" i="26"/>
  <c r="AD15" i="26"/>
  <c r="AD27" i="26"/>
  <c r="AD35" i="26"/>
  <c r="AD39" i="26"/>
  <c r="AD43" i="26"/>
  <c r="AD47" i="26"/>
  <c r="AD51" i="26"/>
  <c r="AD55" i="26"/>
  <c r="AG8" i="26"/>
  <c r="AG12" i="26"/>
  <c r="AG16" i="26"/>
  <c r="AG20" i="26"/>
  <c r="AG24" i="26"/>
  <c r="AG28" i="26"/>
  <c r="AG32" i="26"/>
  <c r="AG36" i="26"/>
  <c r="AG40" i="26"/>
  <c r="AG44" i="26"/>
  <c r="AG52" i="26"/>
  <c r="AG56" i="26"/>
  <c r="AJ13" i="26"/>
  <c r="AJ37" i="26"/>
  <c r="AM22" i="26"/>
  <c r="AM30" i="26"/>
  <c r="AM42" i="26"/>
  <c r="AM50" i="26"/>
  <c r="AP7" i="26"/>
  <c r="AP11" i="26"/>
  <c r="AP15" i="26"/>
  <c r="AP19" i="26"/>
  <c r="AP23" i="26"/>
  <c r="AP31" i="26"/>
  <c r="AP35" i="26"/>
  <c r="AP39" i="26"/>
  <c r="AP47" i="26"/>
  <c r="AP51" i="26"/>
  <c r="AP55" i="26"/>
  <c r="AS8" i="26"/>
  <c r="AS12" i="26"/>
  <c r="AS16" i="26"/>
  <c r="AS20" i="26"/>
  <c r="AS28" i="26"/>
  <c r="AS32" i="26"/>
  <c r="AS40" i="26"/>
  <c r="AS48" i="26"/>
  <c r="AS52" i="26"/>
  <c r="AV9" i="26"/>
  <c r="AV13" i="26"/>
  <c r="AV17" i="26"/>
  <c r="AV21" i="26"/>
  <c r="AV25" i="26"/>
  <c r="AV29" i="26"/>
  <c r="AV33" i="26"/>
  <c r="AV37" i="26"/>
  <c r="AV41" i="26"/>
  <c r="AV45" i="26"/>
  <c r="AV49" i="26"/>
  <c r="AV53" i="26"/>
  <c r="AY6" i="26"/>
  <c r="AY10" i="26"/>
  <c r="AY22" i="26"/>
  <c r="AY26" i="26"/>
  <c r="AY30" i="26"/>
  <c r="AY34" i="26"/>
  <c r="AY38" i="26"/>
  <c r="AY42" i="26"/>
  <c r="D57" i="30"/>
  <c r="D59" i="30" s="1"/>
  <c r="D24" i="24"/>
  <c r="D54" i="24" s="1"/>
  <c r="D24" i="23"/>
  <c r="D55" i="23" s="1"/>
  <c r="BG43" i="17"/>
  <c r="AN23" i="33" s="1"/>
  <c r="D57" i="18"/>
  <c r="D29" i="21"/>
  <c r="AS6" i="21"/>
  <c r="AS10" i="21"/>
  <c r="AS14" i="21"/>
  <c r="AS22" i="21"/>
  <c r="AS30" i="21"/>
  <c r="AS34" i="21"/>
  <c r="AS42" i="21"/>
  <c r="AS46" i="21"/>
  <c r="AS54" i="21"/>
  <c r="D57" i="23"/>
  <c r="D59" i="23" s="1"/>
  <c r="D57" i="24"/>
  <c r="D58" i="24" s="1"/>
  <c r="AJ9" i="26"/>
  <c r="AJ17" i="26"/>
  <c r="AJ21" i="26"/>
  <c r="AJ29" i="26"/>
  <c r="AJ33" i="26"/>
  <c r="AJ41" i="26"/>
  <c r="AJ45" i="26"/>
  <c r="AJ49" i="26"/>
  <c r="AJ53" i="26"/>
  <c r="AM6" i="26"/>
  <c r="AM10" i="26"/>
  <c r="AM14" i="26"/>
  <c r="AM18" i="26"/>
  <c r="AM26" i="26"/>
  <c r="AM34" i="26"/>
  <c r="AM38" i="26"/>
  <c r="AM46" i="26"/>
  <c r="AM54" i="26"/>
  <c r="AY18" i="26"/>
  <c r="AY46" i="26"/>
  <c r="AY50" i="26"/>
  <c r="D24" i="18"/>
  <c r="BG22" i="17"/>
  <c r="AN43" i="33" s="1"/>
  <c r="AS17" i="26"/>
  <c r="AS37" i="26"/>
  <c r="BG55" i="17"/>
  <c r="D19" i="20"/>
  <c r="AP9" i="26"/>
  <c r="BB49" i="26"/>
  <c r="D57" i="27"/>
  <c r="D59" i="27" s="1"/>
  <c r="AC5" i="20"/>
  <c r="E27" i="26"/>
  <c r="AC5" i="27"/>
  <c r="AE5" i="19"/>
  <c r="BG11" i="17"/>
  <c r="AZ12" i="33" s="1"/>
  <c r="AB36" i="33" s="1"/>
  <c r="AB38" i="33" s="1"/>
  <c r="AB39" i="33" s="1"/>
  <c r="D24" i="20"/>
  <c r="D50" i="20" s="1"/>
  <c r="AM45" i="26"/>
  <c r="D24" i="27"/>
  <c r="D57" i="19"/>
  <c r="D59" i="19" s="1"/>
  <c r="D24" i="19"/>
  <c r="D51" i="19" s="1"/>
  <c r="D6" i="21"/>
  <c r="D41" i="21" s="1"/>
  <c r="BG83" i="17" s="1"/>
  <c r="D19" i="22"/>
  <c r="D57" i="26"/>
  <c r="D59" i="26" s="1"/>
  <c r="AM21" i="26"/>
  <c r="AM25" i="26"/>
  <c r="AM29" i="26"/>
  <c r="AP30" i="26"/>
  <c r="AP34" i="26"/>
  <c r="AP46" i="26"/>
  <c r="AP50" i="26"/>
  <c r="AY9" i="26"/>
  <c r="AY13" i="26"/>
  <c r="AY17" i="26"/>
  <c r="AY21" i="26"/>
  <c r="AY33" i="26"/>
  <c r="AY41" i="26"/>
  <c r="AY45" i="26"/>
  <c r="BB18" i="26"/>
  <c r="BB22" i="26"/>
  <c r="BB38" i="26"/>
  <c r="BB42" i="26"/>
  <c r="BG109" i="17"/>
  <c r="AE5" i="28"/>
  <c r="BG98" i="17"/>
  <c r="BG46" i="17"/>
  <c r="AN44" i="33" s="1"/>
  <c r="AC5" i="29"/>
  <c r="E94" i="29" s="1"/>
  <c r="BG24" i="17"/>
  <c r="D57" i="29"/>
  <c r="D58" i="29" s="1"/>
  <c r="D19" i="31"/>
  <c r="AA11" i="21"/>
  <c r="D94" i="21" s="1"/>
  <c r="AA22" i="21"/>
  <c r="D86" i="21" s="1"/>
  <c r="AA13" i="21"/>
  <c r="D82" i="21" s="1"/>
  <c r="D97" i="21" s="1"/>
  <c r="AA17" i="21"/>
  <c r="D101" i="21" s="1"/>
  <c r="AA21" i="21"/>
  <c r="D85" i="21" s="1"/>
  <c r="AA25" i="21"/>
  <c r="AA33" i="21"/>
  <c r="AA37" i="21"/>
  <c r="AA41" i="21"/>
  <c r="AA45" i="21"/>
  <c r="AA49" i="21"/>
  <c r="AA53" i="21"/>
  <c r="AM9" i="21"/>
  <c r="AM13" i="21"/>
  <c r="AM17" i="21"/>
  <c r="AM21" i="21"/>
  <c r="AM25" i="21"/>
  <c r="AM29" i="21"/>
  <c r="AM33" i="21"/>
  <c r="AM37" i="21"/>
  <c r="AM41" i="21"/>
  <c r="AM45" i="21"/>
  <c r="AM53" i="21"/>
  <c r="AY9" i="21"/>
  <c r="AY13" i="21"/>
  <c r="AY17" i="21"/>
  <c r="AY21" i="21"/>
  <c r="AY25" i="21"/>
  <c r="AY29" i="21"/>
  <c r="AY33" i="21"/>
  <c r="AY37" i="21"/>
  <c r="AY41" i="21"/>
  <c r="AY45" i="21"/>
  <c r="AY49" i="21"/>
  <c r="AY53" i="21"/>
  <c r="D10" i="21"/>
  <c r="D26" i="21"/>
  <c r="AD43" i="21"/>
  <c r="AD51" i="21"/>
  <c r="AV13" i="21"/>
  <c r="AV17" i="21"/>
  <c r="AV21" i="21"/>
  <c r="AV25" i="21"/>
  <c r="AV29" i="21"/>
  <c r="AV33" i="21"/>
  <c r="AV37" i="21"/>
  <c r="AV41" i="21"/>
  <c r="AV45" i="21"/>
  <c r="AV49" i="21"/>
  <c r="AA7" i="21"/>
  <c r="D88" i="21" s="1"/>
  <c r="AD48" i="21"/>
  <c r="AG9" i="21"/>
  <c r="AG13" i="21"/>
  <c r="AG17" i="21"/>
  <c r="AG29" i="21"/>
  <c r="AG33" i="21"/>
  <c r="AG37" i="21"/>
  <c r="AG41" i="21"/>
  <c r="AG45" i="21"/>
  <c r="AS9" i="21"/>
  <c r="AS13" i="21"/>
  <c r="AS21" i="21"/>
  <c r="AS25" i="21"/>
  <c r="AS29" i="21"/>
  <c r="AS33" i="21"/>
  <c r="AS41" i="21"/>
  <c r="AS45" i="21"/>
  <c r="AS49" i="21"/>
  <c r="AS53" i="21"/>
  <c r="D20" i="21"/>
  <c r="D19" i="21" s="1"/>
  <c r="D45" i="21" s="1"/>
  <c r="AA14" i="21"/>
  <c r="D98" i="21" s="1"/>
  <c r="AD29" i="21"/>
  <c r="AH5" i="31"/>
  <c r="AF5" i="31"/>
  <c r="AC5" i="31"/>
  <c r="E26" i="31"/>
  <c r="E28" i="31"/>
  <c r="E12" i="31"/>
  <c r="E38" i="31" s="1"/>
  <c r="E6" i="31"/>
  <c r="E9" i="31"/>
  <c r="E35" i="31" s="1"/>
  <c r="E11" i="31"/>
  <c r="E37" i="31" s="1"/>
  <c r="E13" i="31"/>
  <c r="E20" i="31"/>
  <c r="E22" i="31"/>
  <c r="E10" i="31"/>
  <c r="E7" i="31"/>
  <c r="E25" i="31"/>
  <c r="E27" i="31"/>
  <c r="E29" i="31"/>
  <c r="AH5" i="30"/>
  <c r="AJ5" i="30" s="1"/>
  <c r="AF5" i="30"/>
  <c r="BG56" i="17"/>
  <c r="AC5" i="30"/>
  <c r="E22" i="30"/>
  <c r="D19" i="30"/>
  <c r="D24" i="30"/>
  <c r="D55" i="30" s="1"/>
  <c r="E20" i="30"/>
  <c r="E29" i="30"/>
  <c r="E28" i="30"/>
  <c r="E27" i="30"/>
  <c r="E26" i="30"/>
  <c r="E25" i="30"/>
  <c r="E13" i="30"/>
  <c r="E39" i="30" s="1"/>
  <c r="E12" i="30"/>
  <c r="E38" i="30" s="1"/>
  <c r="E11" i="30"/>
  <c r="E37" i="30" s="1"/>
  <c r="E10" i="30"/>
  <c r="E9" i="30"/>
  <c r="E7" i="30"/>
  <c r="E6" i="30"/>
  <c r="E21" i="30"/>
  <c r="AH5" i="29"/>
  <c r="AJ5" i="29" s="1"/>
  <c r="AF5" i="29"/>
  <c r="D19" i="29"/>
  <c r="D24" i="29"/>
  <c r="E12" i="29"/>
  <c r="E7" i="29"/>
  <c r="E10" i="29"/>
  <c r="E26" i="29"/>
  <c r="E9" i="29"/>
  <c r="E11" i="29"/>
  <c r="E20" i="29"/>
  <c r="E25" i="29"/>
  <c r="E29" i="29"/>
  <c r="D24" i="28"/>
  <c r="D19" i="28"/>
  <c r="E21" i="28"/>
  <c r="E7" i="28"/>
  <c r="E10" i="28"/>
  <c r="E12" i="28"/>
  <c r="E38" i="28" s="1"/>
  <c r="E29" i="28"/>
  <c r="E27" i="28"/>
  <c r="E25" i="28"/>
  <c r="E22" i="28"/>
  <c r="E20" i="28"/>
  <c r="E13" i="28"/>
  <c r="E11" i="28"/>
  <c r="E9" i="28"/>
  <c r="E35" i="28" s="1"/>
  <c r="E6" i="28"/>
  <c r="E28" i="28"/>
  <c r="E26" i="28"/>
  <c r="F10" i="28"/>
  <c r="AH5" i="27"/>
  <c r="AF5" i="27"/>
  <c r="E10" i="27"/>
  <c r="E36" i="27" s="1"/>
  <c r="E12" i="27"/>
  <c r="E38" i="27" s="1"/>
  <c r="E21" i="27"/>
  <c r="D19" i="27"/>
  <c r="D47" i="27" s="1"/>
  <c r="E7" i="27"/>
  <c r="E26" i="27"/>
  <c r="E28" i="27"/>
  <c r="E6" i="27"/>
  <c r="E9" i="27"/>
  <c r="E35" i="27" s="1"/>
  <c r="E11" i="27"/>
  <c r="E37" i="27" s="1"/>
  <c r="E13" i="27"/>
  <c r="E39" i="27" s="1"/>
  <c r="E20" i="27"/>
  <c r="E22" i="27"/>
  <c r="F13" i="27"/>
  <c r="E25" i="27"/>
  <c r="E27" i="27"/>
  <c r="E29" i="27"/>
  <c r="AA6" i="26"/>
  <c r="D79" i="26" s="1"/>
  <c r="AF5" i="26"/>
  <c r="AH5" i="26"/>
  <c r="AJ5" i="26" s="1"/>
  <c r="D19" i="26"/>
  <c r="D47" i="26" s="1"/>
  <c r="E28" i="26"/>
  <c r="E10" i="26"/>
  <c r="AM40" i="26"/>
  <c r="AY52" i="26"/>
  <c r="AY53" i="26"/>
  <c r="BB20" i="26"/>
  <c r="AS24" i="26"/>
  <c r="AA29" i="26"/>
  <c r="AC5" i="26"/>
  <c r="AJ25" i="26"/>
  <c r="AA51" i="26"/>
  <c r="AS54" i="26"/>
  <c r="AA26" i="26"/>
  <c r="AY29" i="26"/>
  <c r="AS31" i="26"/>
  <c r="AS34" i="26"/>
  <c r="AS35" i="26"/>
  <c r="AS36" i="26"/>
  <c r="AG42" i="26"/>
  <c r="AG43" i="26"/>
  <c r="AY47" i="26"/>
  <c r="AY48" i="26"/>
  <c r="AY49" i="26"/>
  <c r="D24" i="26"/>
  <c r="AM19" i="26"/>
  <c r="AD23" i="26"/>
  <c r="AP27" i="26"/>
  <c r="AF5" i="25"/>
  <c r="AH5" i="25"/>
  <c r="AJ5" i="25" s="1"/>
  <c r="D24" i="25"/>
  <c r="AC5" i="25"/>
  <c r="AI5" i="24"/>
  <c r="AK5" i="24"/>
  <c r="AM5" i="24" s="1"/>
  <c r="AF5" i="24"/>
  <c r="E21" i="24"/>
  <c r="E29" i="24"/>
  <c r="E10" i="25"/>
  <c r="E12" i="25"/>
  <c r="E26" i="25"/>
  <c r="E28" i="25"/>
  <c r="E6" i="25"/>
  <c r="E9" i="25"/>
  <c r="E35" i="25" s="1"/>
  <c r="E11" i="25"/>
  <c r="E13" i="25"/>
  <c r="E20" i="25"/>
  <c r="E22" i="25"/>
  <c r="E25" i="25"/>
  <c r="E27" i="25"/>
  <c r="E29" i="25"/>
  <c r="AH5" i="23"/>
  <c r="AF5" i="23"/>
  <c r="AC5" i="23"/>
  <c r="E7" i="23"/>
  <c r="E26" i="23"/>
  <c r="E28" i="23"/>
  <c r="D19" i="23"/>
  <c r="D45" i="23" s="1"/>
  <c r="E10" i="23"/>
  <c r="E36" i="23" s="1"/>
  <c r="E12" i="23"/>
  <c r="E38" i="23" s="1"/>
  <c r="E6" i="23"/>
  <c r="E9" i="23"/>
  <c r="E35" i="23" s="1"/>
  <c r="E11" i="23"/>
  <c r="E37" i="23" s="1"/>
  <c r="E13" i="23"/>
  <c r="E39" i="23" s="1"/>
  <c r="E20" i="23"/>
  <c r="E22" i="23"/>
  <c r="E21" i="23"/>
  <c r="E25" i="23"/>
  <c r="E27" i="23"/>
  <c r="E29" i="23"/>
  <c r="AH5" i="22"/>
  <c r="AJ5" i="22" s="1"/>
  <c r="AF5" i="22"/>
  <c r="E10" i="22"/>
  <c r="E21" i="22"/>
  <c r="E26" i="22"/>
  <c r="E28" i="22"/>
  <c r="E7" i="22"/>
  <c r="E12" i="22"/>
  <c r="E6" i="22"/>
  <c r="E9" i="22"/>
  <c r="E11" i="22"/>
  <c r="E13" i="22"/>
  <c r="E20" i="22"/>
  <c r="E22" i="22"/>
  <c r="F20" i="22"/>
  <c r="E25" i="22"/>
  <c r="E27" i="22"/>
  <c r="E29" i="22"/>
  <c r="AH5" i="20"/>
  <c r="AJ5" i="20" s="1"/>
  <c r="AF5" i="20"/>
  <c r="BG45" i="17"/>
  <c r="AN37" i="33" s="1"/>
  <c r="AN38" i="33" s="1"/>
  <c r="AN39" i="33" s="1"/>
  <c r="E7" i="20"/>
  <c r="E10" i="20"/>
  <c r="E12" i="20"/>
  <c r="E21" i="20"/>
  <c r="E26" i="20"/>
  <c r="E28" i="20"/>
  <c r="E6" i="20"/>
  <c r="E9" i="20"/>
  <c r="E11" i="20"/>
  <c r="E13" i="20"/>
  <c r="E20" i="20"/>
  <c r="E22" i="20"/>
  <c r="E25" i="20"/>
  <c r="E27" i="20"/>
  <c r="E29" i="20"/>
  <c r="AF5" i="19"/>
  <c r="BG10" i="17"/>
  <c r="AZ11" i="33" s="1"/>
  <c r="AB29" i="33" s="1"/>
  <c r="AB31" i="33" s="1"/>
  <c r="AB32" i="33" s="1"/>
  <c r="BG44" i="17"/>
  <c r="AN30" i="33" s="1"/>
  <c r="D19" i="19"/>
  <c r="D45" i="19" s="1"/>
  <c r="E12" i="19"/>
  <c r="F26" i="19"/>
  <c r="E6" i="19"/>
  <c r="E9" i="19"/>
  <c r="F20" i="19"/>
  <c r="E25" i="19"/>
  <c r="AH5" i="18"/>
  <c r="AJ5" i="18" s="1"/>
  <c r="AF5" i="18"/>
  <c r="E7" i="18"/>
  <c r="E10" i="18"/>
  <c r="E12" i="18"/>
  <c r="E38" i="18" s="1"/>
  <c r="E6" i="18"/>
  <c r="E9" i="18"/>
  <c r="E11" i="18"/>
  <c r="E13" i="18"/>
  <c r="E20" i="18"/>
  <c r="E22" i="18"/>
  <c r="E25" i="18"/>
  <c r="E27" i="18"/>
  <c r="E29" i="18"/>
  <c r="D29" i="3"/>
  <c r="D28" i="3"/>
  <c r="D27" i="3"/>
  <c r="D26" i="3"/>
  <c r="D25" i="3"/>
  <c r="D22" i="3"/>
  <c r="D21" i="3"/>
  <c r="D20" i="3"/>
  <c r="D13" i="3"/>
  <c r="D12" i="3"/>
  <c r="D11" i="3"/>
  <c r="D10" i="3"/>
  <c r="D9" i="3"/>
  <c r="D7" i="3"/>
  <c r="D6" i="3"/>
  <c r="B55" i="3"/>
  <c r="B54" i="3"/>
  <c r="B53" i="3"/>
  <c r="B52" i="3"/>
  <c r="B51" i="3"/>
  <c r="B48" i="3"/>
  <c r="B47" i="3"/>
  <c r="B46" i="3"/>
  <c r="B39" i="3"/>
  <c r="B38" i="3"/>
  <c r="B37" i="3"/>
  <c r="B36" i="3"/>
  <c r="B35" i="3"/>
  <c r="B33" i="3"/>
  <c r="B32" i="3"/>
  <c r="Z5" i="3"/>
  <c r="BB56" i="3"/>
  <c r="AY56" i="3"/>
  <c r="AV56" i="3"/>
  <c r="AS56" i="3"/>
  <c r="AP56" i="3"/>
  <c r="AM56" i="3"/>
  <c r="AJ56" i="3"/>
  <c r="AG56" i="3"/>
  <c r="AD56" i="3"/>
  <c r="AA56" i="3"/>
  <c r="BB55" i="3"/>
  <c r="AY55" i="3"/>
  <c r="AV55" i="3"/>
  <c r="AS55" i="3"/>
  <c r="AP55" i="3"/>
  <c r="AM55" i="3"/>
  <c r="AJ55" i="3"/>
  <c r="AG55" i="3"/>
  <c r="AD55" i="3"/>
  <c r="AA55" i="3"/>
  <c r="BB54" i="3"/>
  <c r="AY54" i="3"/>
  <c r="AV54" i="3"/>
  <c r="AS54" i="3"/>
  <c r="AP54" i="3"/>
  <c r="AM54" i="3"/>
  <c r="AJ54" i="3"/>
  <c r="AG54" i="3"/>
  <c r="AD54" i="3"/>
  <c r="AA54" i="3"/>
  <c r="BB53" i="3"/>
  <c r="AY53" i="3"/>
  <c r="AV53" i="3"/>
  <c r="AS53" i="3"/>
  <c r="AP53" i="3"/>
  <c r="AM53" i="3"/>
  <c r="AJ53" i="3"/>
  <c r="AG53" i="3"/>
  <c r="AD53" i="3"/>
  <c r="AA53" i="3"/>
  <c r="BB52" i="3"/>
  <c r="AY52" i="3"/>
  <c r="AV52" i="3"/>
  <c r="AS52" i="3"/>
  <c r="AP52" i="3"/>
  <c r="AM52" i="3"/>
  <c r="AJ52" i="3"/>
  <c r="AG52" i="3"/>
  <c r="AD52" i="3"/>
  <c r="AA52" i="3"/>
  <c r="BB51" i="3"/>
  <c r="AY51" i="3"/>
  <c r="AV51" i="3"/>
  <c r="AS51" i="3"/>
  <c r="AP51" i="3"/>
  <c r="AM51" i="3"/>
  <c r="AJ51" i="3"/>
  <c r="AG51" i="3"/>
  <c r="AD51" i="3"/>
  <c r="AA51" i="3"/>
  <c r="BB50" i="3"/>
  <c r="AY50" i="3"/>
  <c r="AV50" i="3"/>
  <c r="AS50" i="3"/>
  <c r="AP50" i="3"/>
  <c r="AM50" i="3"/>
  <c r="AJ50" i="3"/>
  <c r="AG50" i="3"/>
  <c r="AD50" i="3"/>
  <c r="AA50" i="3"/>
  <c r="BB49" i="3"/>
  <c r="AY49" i="3"/>
  <c r="AV49" i="3"/>
  <c r="AS49" i="3"/>
  <c r="AP49" i="3"/>
  <c r="AM49" i="3"/>
  <c r="AJ49" i="3"/>
  <c r="AG49" i="3"/>
  <c r="AD49" i="3"/>
  <c r="AA49" i="3"/>
  <c r="BB48" i="3"/>
  <c r="AY48" i="3"/>
  <c r="AV48" i="3"/>
  <c r="AS48" i="3"/>
  <c r="AP48" i="3"/>
  <c r="AM48" i="3"/>
  <c r="AJ48" i="3"/>
  <c r="AG48" i="3"/>
  <c r="AD48" i="3"/>
  <c r="AA48" i="3"/>
  <c r="BB47" i="3"/>
  <c r="AY47" i="3"/>
  <c r="AV47" i="3"/>
  <c r="AS47" i="3"/>
  <c r="AP47" i="3"/>
  <c r="AM47" i="3"/>
  <c r="AJ47" i="3"/>
  <c r="AG47" i="3"/>
  <c r="AD47" i="3"/>
  <c r="AA47" i="3"/>
  <c r="BB46" i="3"/>
  <c r="AY46" i="3"/>
  <c r="AV46" i="3"/>
  <c r="AS46" i="3"/>
  <c r="AP46" i="3"/>
  <c r="AM46" i="3"/>
  <c r="AJ46" i="3"/>
  <c r="AG46" i="3"/>
  <c r="AD46" i="3"/>
  <c r="AA46" i="3"/>
  <c r="BB45" i="3"/>
  <c r="AY45" i="3"/>
  <c r="AV45" i="3"/>
  <c r="AS45" i="3"/>
  <c r="AP45" i="3"/>
  <c r="AM45" i="3"/>
  <c r="AJ45" i="3"/>
  <c r="AG45" i="3"/>
  <c r="AD45" i="3"/>
  <c r="AA45" i="3"/>
  <c r="BB44" i="3"/>
  <c r="AY44" i="3"/>
  <c r="AV44" i="3"/>
  <c r="AS44" i="3"/>
  <c r="AP44" i="3"/>
  <c r="AM44" i="3"/>
  <c r="AJ44" i="3"/>
  <c r="AG44" i="3"/>
  <c r="AD44" i="3"/>
  <c r="AA44" i="3"/>
  <c r="BB43" i="3"/>
  <c r="AY43" i="3"/>
  <c r="AV43" i="3"/>
  <c r="AS43" i="3"/>
  <c r="AP43" i="3"/>
  <c r="AM43" i="3"/>
  <c r="AJ43" i="3"/>
  <c r="AG43" i="3"/>
  <c r="AD43" i="3"/>
  <c r="AA43" i="3"/>
  <c r="BB42" i="3"/>
  <c r="AY42" i="3"/>
  <c r="AV42" i="3"/>
  <c r="AS42" i="3"/>
  <c r="AP42" i="3"/>
  <c r="AM42" i="3"/>
  <c r="AJ42" i="3"/>
  <c r="AG42" i="3"/>
  <c r="AD42" i="3"/>
  <c r="AA42" i="3"/>
  <c r="BB41" i="3"/>
  <c r="AY41" i="3"/>
  <c r="AV41" i="3"/>
  <c r="AS41" i="3"/>
  <c r="AP41" i="3"/>
  <c r="AM41" i="3"/>
  <c r="AJ41" i="3"/>
  <c r="AG41" i="3"/>
  <c r="AD41" i="3"/>
  <c r="AA41" i="3"/>
  <c r="BB40" i="3"/>
  <c r="AY40" i="3"/>
  <c r="AV40" i="3"/>
  <c r="AS40" i="3"/>
  <c r="AP40" i="3"/>
  <c r="AM40" i="3"/>
  <c r="AJ40" i="3"/>
  <c r="AG40" i="3"/>
  <c r="AD40" i="3"/>
  <c r="AA40" i="3"/>
  <c r="BB39" i="3"/>
  <c r="AY39" i="3"/>
  <c r="AV39" i="3"/>
  <c r="AS39" i="3"/>
  <c r="AP39" i="3"/>
  <c r="AM39" i="3"/>
  <c r="AJ39" i="3"/>
  <c r="AG39" i="3"/>
  <c r="AD39" i="3"/>
  <c r="AA39" i="3"/>
  <c r="BB38" i="3"/>
  <c r="AY38" i="3"/>
  <c r="AV38" i="3"/>
  <c r="AS38" i="3"/>
  <c r="AP38" i="3"/>
  <c r="AM38" i="3"/>
  <c r="AJ38" i="3"/>
  <c r="AG38" i="3"/>
  <c r="AD38" i="3"/>
  <c r="AA38" i="3"/>
  <c r="BB37" i="3"/>
  <c r="AY37" i="3"/>
  <c r="AV37" i="3"/>
  <c r="AS37" i="3"/>
  <c r="AP37" i="3"/>
  <c r="AM37" i="3"/>
  <c r="AJ37" i="3"/>
  <c r="AG37" i="3"/>
  <c r="AD37" i="3"/>
  <c r="AA37" i="3"/>
  <c r="BB36" i="3"/>
  <c r="AY36" i="3"/>
  <c r="AV36" i="3"/>
  <c r="AS36" i="3"/>
  <c r="AP36" i="3"/>
  <c r="AM36" i="3"/>
  <c r="AJ36" i="3"/>
  <c r="AG36" i="3"/>
  <c r="AD36" i="3"/>
  <c r="AA36" i="3"/>
  <c r="BB35" i="3"/>
  <c r="AY35" i="3"/>
  <c r="AV35" i="3"/>
  <c r="AS35" i="3"/>
  <c r="AP35" i="3"/>
  <c r="AM35" i="3"/>
  <c r="AJ35" i="3"/>
  <c r="AG35" i="3"/>
  <c r="AD35" i="3"/>
  <c r="AA35" i="3"/>
  <c r="BB34" i="3"/>
  <c r="AY34" i="3"/>
  <c r="AV34" i="3"/>
  <c r="AS34" i="3"/>
  <c r="AP34" i="3"/>
  <c r="AM34" i="3"/>
  <c r="AJ34" i="3"/>
  <c r="AG34" i="3"/>
  <c r="AD34" i="3"/>
  <c r="AA34" i="3"/>
  <c r="BB33" i="3"/>
  <c r="AY33" i="3"/>
  <c r="AV33" i="3"/>
  <c r="AS33" i="3"/>
  <c r="AP33" i="3"/>
  <c r="AM33" i="3"/>
  <c r="AJ33" i="3"/>
  <c r="AG33" i="3"/>
  <c r="AD33" i="3"/>
  <c r="AA33" i="3"/>
  <c r="BB32" i="3"/>
  <c r="AY32" i="3"/>
  <c r="AV32" i="3"/>
  <c r="AS32" i="3"/>
  <c r="AP32" i="3"/>
  <c r="AM32" i="3"/>
  <c r="AJ32" i="3"/>
  <c r="AG32" i="3"/>
  <c r="AD32" i="3"/>
  <c r="AA32" i="3"/>
  <c r="BB31" i="3"/>
  <c r="AY31" i="3"/>
  <c r="AV31" i="3"/>
  <c r="AS31" i="3"/>
  <c r="AP31" i="3"/>
  <c r="AM31" i="3"/>
  <c r="AJ31" i="3"/>
  <c r="AG31" i="3"/>
  <c r="AD31" i="3"/>
  <c r="AA31" i="3"/>
  <c r="BB30" i="3"/>
  <c r="AY30" i="3"/>
  <c r="AV30" i="3"/>
  <c r="AS30" i="3"/>
  <c r="AP30" i="3"/>
  <c r="AM30" i="3"/>
  <c r="AJ30" i="3"/>
  <c r="AG30" i="3"/>
  <c r="AD30" i="3"/>
  <c r="AA30" i="3"/>
  <c r="BB29" i="3"/>
  <c r="AY29" i="3"/>
  <c r="AV29" i="3"/>
  <c r="AS29" i="3"/>
  <c r="AP29" i="3"/>
  <c r="AM29" i="3"/>
  <c r="AJ29" i="3"/>
  <c r="AG29" i="3"/>
  <c r="AD29" i="3"/>
  <c r="AA29" i="3"/>
  <c r="BB28" i="3"/>
  <c r="AY28" i="3"/>
  <c r="AV28" i="3"/>
  <c r="AS28" i="3"/>
  <c r="AP28" i="3"/>
  <c r="AM28" i="3"/>
  <c r="AJ28" i="3"/>
  <c r="AG28" i="3"/>
  <c r="AD28" i="3"/>
  <c r="AA28" i="3"/>
  <c r="BB27" i="3"/>
  <c r="AY27" i="3"/>
  <c r="AV27" i="3"/>
  <c r="AS27" i="3"/>
  <c r="AP27" i="3"/>
  <c r="AM27" i="3"/>
  <c r="AJ27" i="3"/>
  <c r="AG27" i="3"/>
  <c r="AD27" i="3"/>
  <c r="AA27" i="3"/>
  <c r="BB26" i="3"/>
  <c r="AY26" i="3"/>
  <c r="AV26" i="3"/>
  <c r="AS26" i="3"/>
  <c r="AP26" i="3"/>
  <c r="AM26" i="3"/>
  <c r="AJ26" i="3"/>
  <c r="AG26" i="3"/>
  <c r="AD26" i="3"/>
  <c r="AA26" i="3"/>
  <c r="BB25" i="3"/>
  <c r="AY25" i="3"/>
  <c r="AV25" i="3"/>
  <c r="AS25" i="3"/>
  <c r="AP25" i="3"/>
  <c r="AM25" i="3"/>
  <c r="AJ25" i="3"/>
  <c r="AG25" i="3"/>
  <c r="AD25" i="3"/>
  <c r="AA25" i="3"/>
  <c r="BB24" i="3"/>
  <c r="AY24" i="3"/>
  <c r="AV24" i="3"/>
  <c r="AS24" i="3"/>
  <c r="AP24" i="3"/>
  <c r="AM24" i="3"/>
  <c r="AJ24" i="3"/>
  <c r="AG24" i="3"/>
  <c r="AD24" i="3"/>
  <c r="AA24" i="3"/>
  <c r="BB23" i="3"/>
  <c r="AY23" i="3"/>
  <c r="AV23" i="3"/>
  <c r="AS23" i="3"/>
  <c r="AP23" i="3"/>
  <c r="AM23" i="3"/>
  <c r="AJ23" i="3"/>
  <c r="AG23" i="3"/>
  <c r="AD23" i="3"/>
  <c r="AA23" i="3"/>
  <c r="BB22" i="3"/>
  <c r="AY22" i="3"/>
  <c r="AV22" i="3"/>
  <c r="AS22" i="3"/>
  <c r="AP22" i="3"/>
  <c r="AM22" i="3"/>
  <c r="AJ22" i="3"/>
  <c r="AG22" i="3"/>
  <c r="AD22" i="3"/>
  <c r="AA22" i="3"/>
  <c r="BB21" i="3"/>
  <c r="AY21" i="3"/>
  <c r="AV21" i="3"/>
  <c r="AS21" i="3"/>
  <c r="AP21" i="3"/>
  <c r="AM21" i="3"/>
  <c r="AJ21" i="3"/>
  <c r="AG21" i="3"/>
  <c r="AD21" i="3"/>
  <c r="AA21" i="3"/>
  <c r="BB20" i="3"/>
  <c r="AY20" i="3"/>
  <c r="AV20" i="3"/>
  <c r="AS20" i="3"/>
  <c r="AP20" i="3"/>
  <c r="AM20" i="3"/>
  <c r="AJ20" i="3"/>
  <c r="AG20" i="3"/>
  <c r="AD20" i="3"/>
  <c r="AA20" i="3"/>
  <c r="BB19" i="3"/>
  <c r="AY19" i="3"/>
  <c r="AV19" i="3"/>
  <c r="AS19" i="3"/>
  <c r="AP19" i="3"/>
  <c r="AM19" i="3"/>
  <c r="AJ19" i="3"/>
  <c r="AG19" i="3"/>
  <c r="AD19" i="3"/>
  <c r="AA19" i="3"/>
  <c r="BB18" i="3"/>
  <c r="AY18" i="3"/>
  <c r="AV18" i="3"/>
  <c r="AS18" i="3"/>
  <c r="AP18" i="3"/>
  <c r="AM18" i="3"/>
  <c r="AJ18" i="3"/>
  <c r="AG18" i="3"/>
  <c r="AD18" i="3"/>
  <c r="AA18" i="3"/>
  <c r="BB17" i="3"/>
  <c r="AY17" i="3"/>
  <c r="AV17" i="3"/>
  <c r="AS17" i="3"/>
  <c r="AP17" i="3"/>
  <c r="AM17" i="3"/>
  <c r="AJ17" i="3"/>
  <c r="AG17" i="3"/>
  <c r="AD17" i="3"/>
  <c r="AA17" i="3"/>
  <c r="BB16" i="3"/>
  <c r="AY16" i="3"/>
  <c r="AV16" i="3"/>
  <c r="AS16" i="3"/>
  <c r="AP16" i="3"/>
  <c r="AM16" i="3"/>
  <c r="AJ16" i="3"/>
  <c r="AG16" i="3"/>
  <c r="AD16" i="3"/>
  <c r="AA16" i="3"/>
  <c r="BB15" i="3"/>
  <c r="AY15" i="3"/>
  <c r="AV15" i="3"/>
  <c r="AS15" i="3"/>
  <c r="AP15" i="3"/>
  <c r="AM15" i="3"/>
  <c r="AJ15" i="3"/>
  <c r="AG15" i="3"/>
  <c r="AD15" i="3"/>
  <c r="AA15" i="3"/>
  <c r="BB14" i="3"/>
  <c r="AY14" i="3"/>
  <c r="AV14" i="3"/>
  <c r="AS14" i="3"/>
  <c r="AP14" i="3"/>
  <c r="AM14" i="3"/>
  <c r="AJ14" i="3"/>
  <c r="AG14" i="3"/>
  <c r="AD14" i="3"/>
  <c r="AA14" i="3"/>
  <c r="BB13" i="3"/>
  <c r="AY13" i="3"/>
  <c r="AV13" i="3"/>
  <c r="AS13" i="3"/>
  <c r="AP13" i="3"/>
  <c r="AM13" i="3"/>
  <c r="AJ13" i="3"/>
  <c r="AG13" i="3"/>
  <c r="AD13" i="3"/>
  <c r="AA13" i="3"/>
  <c r="BB12" i="3"/>
  <c r="AY12" i="3"/>
  <c r="AV12" i="3"/>
  <c r="AS12" i="3"/>
  <c r="AP12" i="3"/>
  <c r="AM12" i="3"/>
  <c r="AJ12" i="3"/>
  <c r="AG12" i="3"/>
  <c r="AD12" i="3"/>
  <c r="AA12" i="3"/>
  <c r="BB11" i="3"/>
  <c r="AY11" i="3"/>
  <c r="AV11" i="3"/>
  <c r="AS11" i="3"/>
  <c r="AP11" i="3"/>
  <c r="AM11" i="3"/>
  <c r="AJ11" i="3"/>
  <c r="AG11" i="3"/>
  <c r="AD11" i="3"/>
  <c r="AA11" i="3"/>
  <c r="BB10" i="3"/>
  <c r="AY10" i="3"/>
  <c r="AV10" i="3"/>
  <c r="AS10" i="3"/>
  <c r="AP10" i="3"/>
  <c r="AM10" i="3"/>
  <c r="AJ10" i="3"/>
  <c r="AG10" i="3"/>
  <c r="AD10" i="3"/>
  <c r="AA10" i="3"/>
  <c r="BB9" i="3"/>
  <c r="AY9" i="3"/>
  <c r="AV9" i="3"/>
  <c r="AS9" i="3"/>
  <c r="AP9" i="3"/>
  <c r="AM9" i="3"/>
  <c r="AJ9" i="3"/>
  <c r="AG9" i="3"/>
  <c r="AD9" i="3"/>
  <c r="AA9" i="3"/>
  <c r="BB8" i="3"/>
  <c r="AY8" i="3"/>
  <c r="AV8" i="3"/>
  <c r="AS8" i="3"/>
  <c r="AP8" i="3"/>
  <c r="AM8" i="3"/>
  <c r="AJ8" i="3"/>
  <c r="AG8" i="3"/>
  <c r="AD8" i="3"/>
  <c r="AA8" i="3"/>
  <c r="BB7" i="3"/>
  <c r="AY7" i="3"/>
  <c r="AV7" i="3"/>
  <c r="AS7" i="3"/>
  <c r="AP7" i="3"/>
  <c r="AM7" i="3"/>
  <c r="AJ7" i="3"/>
  <c r="AG7" i="3"/>
  <c r="AD7" i="3"/>
  <c r="AA7" i="3"/>
  <c r="BB6" i="3"/>
  <c r="AY6" i="3"/>
  <c r="AV6" i="3"/>
  <c r="AS6" i="3"/>
  <c r="AP6" i="3"/>
  <c r="AM6" i="3"/>
  <c r="AJ6" i="3"/>
  <c r="AG6" i="3"/>
  <c r="AD6" i="3"/>
  <c r="AA6" i="3"/>
  <c r="AB5" i="3"/>
  <c r="AN45" i="33" l="1"/>
  <c r="AN46" i="33" s="1"/>
  <c r="AN52" i="33"/>
  <c r="AN53" i="33" s="1"/>
  <c r="D50" i="27"/>
  <c r="D54" i="27"/>
  <c r="D55" i="27"/>
  <c r="D51" i="27"/>
  <c r="D53" i="27"/>
  <c r="G15" i="23"/>
  <c r="AJ5" i="27"/>
  <c r="E35" i="19"/>
  <c r="F101" i="29"/>
  <c r="D52" i="27"/>
  <c r="F100" i="26"/>
  <c r="F84" i="26"/>
  <c r="F98" i="26"/>
  <c r="E93" i="26"/>
  <c r="E94" i="26"/>
  <c r="E95" i="26"/>
  <c r="F88" i="26"/>
  <c r="E85" i="26"/>
  <c r="F101" i="26"/>
  <c r="E99" i="26"/>
  <c r="F94" i="26"/>
  <c r="E83" i="26"/>
  <c r="F95" i="26"/>
  <c r="G15" i="26"/>
  <c r="F82" i="26"/>
  <c r="F97" i="26" s="1"/>
  <c r="F93" i="26"/>
  <c r="E86" i="26"/>
  <c r="E102" i="26"/>
  <c r="F79" i="26"/>
  <c r="E98" i="26"/>
  <c r="F15" i="26"/>
  <c r="F86" i="26"/>
  <c r="E81" i="26"/>
  <c r="E90" i="26" s="1"/>
  <c r="E92" i="26" s="1"/>
  <c r="E100" i="26"/>
  <c r="E88" i="26"/>
  <c r="F80" i="26"/>
  <c r="F89" i="26" s="1"/>
  <c r="E79" i="26"/>
  <c r="E101" i="26"/>
  <c r="E84" i="26"/>
  <c r="F83" i="26"/>
  <c r="E80" i="26"/>
  <c r="E89" i="26" s="1"/>
  <c r="F85" i="26"/>
  <c r="F102" i="26"/>
  <c r="F81" i="26"/>
  <c r="F90" i="26" s="1"/>
  <c r="F92" i="26" s="1"/>
  <c r="F99" i="26"/>
  <c r="E82" i="26"/>
  <c r="E97" i="26" s="1"/>
  <c r="E15" i="3"/>
  <c r="D82" i="3"/>
  <c r="D97" i="3" s="1"/>
  <c r="D101" i="3"/>
  <c r="D84" i="3"/>
  <c r="D99" i="3"/>
  <c r="D86" i="3"/>
  <c r="D93" i="3"/>
  <c r="D94" i="3"/>
  <c r="D81" i="3"/>
  <c r="D90" i="3" s="1"/>
  <c r="D92" i="3" s="1"/>
  <c r="D88" i="3"/>
  <c r="D83" i="3"/>
  <c r="D102" i="3"/>
  <c r="D95" i="3"/>
  <c r="D98" i="3"/>
  <c r="D85" i="3"/>
  <c r="D79" i="3"/>
  <c r="D80" i="3"/>
  <c r="D89" i="3" s="1"/>
  <c r="D100" i="3"/>
  <c r="E36" i="26"/>
  <c r="E47" i="23"/>
  <c r="D45" i="28"/>
  <c r="D46" i="28"/>
  <c r="D48" i="28"/>
  <c r="D47" i="28"/>
  <c r="D41" i="3"/>
  <c r="D34" i="3"/>
  <c r="E83" i="20"/>
  <c r="E41" i="18"/>
  <c r="AJ5" i="23"/>
  <c r="AJ5" i="31"/>
  <c r="D50" i="18"/>
  <c r="D52" i="18"/>
  <c r="D53" i="18"/>
  <c r="D54" i="18"/>
  <c r="D51" i="18"/>
  <c r="D55" i="18"/>
  <c r="F8" i="21"/>
  <c r="F17" i="21" s="1"/>
  <c r="H15" i="21"/>
  <c r="F15" i="21"/>
  <c r="E88" i="21"/>
  <c r="E81" i="21"/>
  <c r="E90" i="21" s="1"/>
  <c r="F81" i="21"/>
  <c r="F90" i="21" s="1"/>
  <c r="H86" i="24"/>
  <c r="F94" i="24"/>
  <c r="E79" i="20"/>
  <c r="E34" i="22"/>
  <c r="E17" i="22"/>
  <c r="E43" i="22" s="1"/>
  <c r="E47" i="28"/>
  <c r="D45" i="29"/>
  <c r="D48" i="29"/>
  <c r="D47" i="29"/>
  <c r="D50" i="30"/>
  <c r="D54" i="30"/>
  <c r="D52" i="30"/>
  <c r="D51" i="30"/>
  <c r="D53" i="30"/>
  <c r="D45" i="31"/>
  <c r="D46" i="31"/>
  <c r="D47" i="31"/>
  <c r="D48" i="31"/>
  <c r="AG5" i="21"/>
  <c r="AF5" i="21"/>
  <c r="G15" i="21" s="1"/>
  <c r="G41" i="21" s="1"/>
  <c r="AH5" i="21"/>
  <c r="AJ5" i="21" s="1"/>
  <c r="F25" i="29"/>
  <c r="F6" i="29"/>
  <c r="F84" i="29"/>
  <c r="F11" i="29"/>
  <c r="E34" i="20"/>
  <c r="E17" i="20"/>
  <c r="E43" i="20" s="1"/>
  <c r="D81" i="21"/>
  <c r="D90" i="21" s="1"/>
  <c r="D92" i="21" s="1"/>
  <c r="D39" i="3"/>
  <c r="E35" i="18"/>
  <c r="E35" i="20"/>
  <c r="E33" i="22"/>
  <c r="E16" i="22"/>
  <c r="E42" i="22" s="1"/>
  <c r="E37" i="25"/>
  <c r="E39" i="28"/>
  <c r="E33" i="28"/>
  <c r="E16" i="28"/>
  <c r="E42" i="28" s="1"/>
  <c r="D50" i="29"/>
  <c r="D51" i="29"/>
  <c r="E36" i="30"/>
  <c r="E39" i="31"/>
  <c r="BH13" i="17" s="1"/>
  <c r="BA14" i="33" s="1"/>
  <c r="AC50" i="33" s="1"/>
  <c r="AC52" i="33" s="1"/>
  <c r="AC53" i="33" s="1"/>
  <c r="F93" i="20"/>
  <c r="E84" i="20"/>
  <c r="E98" i="20"/>
  <c r="E81" i="20"/>
  <c r="E90" i="20" s="1"/>
  <c r="E92" i="20" s="1"/>
  <c r="F99" i="20"/>
  <c r="F95" i="20"/>
  <c r="G15" i="20"/>
  <c r="F15" i="20"/>
  <c r="F101" i="20"/>
  <c r="E88" i="20"/>
  <c r="F80" i="20"/>
  <c r="F89" i="20" s="1"/>
  <c r="E94" i="20"/>
  <c r="F82" i="20"/>
  <c r="F97" i="20" s="1"/>
  <c r="E101" i="20"/>
  <c r="E102" i="20"/>
  <c r="D50" i="22"/>
  <c r="D55" i="22"/>
  <c r="D51" i="22"/>
  <c r="D45" i="25"/>
  <c r="D46" i="25"/>
  <c r="D47" i="25"/>
  <c r="E98" i="28"/>
  <c r="E95" i="28"/>
  <c r="F102" i="28"/>
  <c r="E94" i="28"/>
  <c r="F84" i="28"/>
  <c r="E93" i="28"/>
  <c r="E99" i="28"/>
  <c r="E80" i="28"/>
  <c r="E89" i="28" s="1"/>
  <c r="F15" i="28"/>
  <c r="E88" i="28"/>
  <c r="E82" i="28"/>
  <c r="E97" i="28" s="1"/>
  <c r="E102" i="28"/>
  <c r="E101" i="28"/>
  <c r="E17" i="29"/>
  <c r="E43" i="29" s="1"/>
  <c r="E34" i="25"/>
  <c r="E17" i="25"/>
  <c r="E43" i="25" s="1"/>
  <c r="E81" i="19"/>
  <c r="E90" i="19" s="1"/>
  <c r="E92" i="19" s="1"/>
  <c r="E93" i="23"/>
  <c r="F79" i="23"/>
  <c r="E88" i="23"/>
  <c r="F15" i="23"/>
  <c r="E99" i="29"/>
  <c r="E79" i="19"/>
  <c r="F94" i="20"/>
  <c r="E84" i="23"/>
  <c r="E86" i="18"/>
  <c r="E99" i="20"/>
  <c r="E98" i="30"/>
  <c r="E79" i="30"/>
  <c r="F101" i="30"/>
  <c r="G85" i="30"/>
  <c r="E88" i="30"/>
  <c r="F15" i="30"/>
  <c r="D54" i="29"/>
  <c r="D47" i="24"/>
  <c r="F95" i="18"/>
  <c r="F85" i="18"/>
  <c r="F84" i="23"/>
  <c r="E85" i="30"/>
  <c r="E85" i="23"/>
  <c r="D54" i="23"/>
  <c r="E83" i="22"/>
  <c r="F88" i="22"/>
  <c r="E82" i="18"/>
  <c r="E97" i="18" s="1"/>
  <c r="F88" i="31"/>
  <c r="F83" i="27"/>
  <c r="E98" i="25"/>
  <c r="F99" i="25"/>
  <c r="F101" i="25"/>
  <c r="G93" i="24"/>
  <c r="F102" i="29"/>
  <c r="E81" i="28"/>
  <c r="E90" i="28" s="1"/>
  <c r="E92" i="28" s="1"/>
  <c r="E86" i="28"/>
  <c r="E95" i="29"/>
  <c r="D33" i="3"/>
  <c r="D16" i="3"/>
  <c r="D42" i="3" s="1"/>
  <c r="E36" i="18"/>
  <c r="E39" i="22"/>
  <c r="D50" i="26"/>
  <c r="D52" i="26"/>
  <c r="D54" i="26"/>
  <c r="D45" i="26"/>
  <c r="D48" i="26"/>
  <c r="D46" i="26"/>
  <c r="E33" i="27"/>
  <c r="E16" i="27"/>
  <c r="E42" i="27" s="1"/>
  <c r="D50" i="28"/>
  <c r="D55" i="28"/>
  <c r="D45" i="30"/>
  <c r="D48" i="30"/>
  <c r="D47" i="30"/>
  <c r="E34" i="23"/>
  <c r="E17" i="23"/>
  <c r="E43" i="23" s="1"/>
  <c r="F8" i="31"/>
  <c r="E81" i="29"/>
  <c r="E90" i="29" s="1"/>
  <c r="E92" i="29" s="1"/>
  <c r="E98" i="24"/>
  <c r="F85" i="20"/>
  <c r="D48" i="24"/>
  <c r="D46" i="23"/>
  <c r="D48" i="18"/>
  <c r="F86" i="24"/>
  <c r="E93" i="20"/>
  <c r="E83" i="18"/>
  <c r="E86" i="30"/>
  <c r="E93" i="30"/>
  <c r="F99" i="30"/>
  <c r="F85" i="30"/>
  <c r="F94" i="30"/>
  <c r="F81" i="18"/>
  <c r="F90" i="18" s="1"/>
  <c r="F92" i="18" s="1"/>
  <c r="F98" i="18"/>
  <c r="G15" i="18"/>
  <c r="G41" i="18" s="1"/>
  <c r="D47" i="23"/>
  <c r="D51" i="20"/>
  <c r="F93" i="22"/>
  <c r="E85" i="22"/>
  <c r="F81" i="22"/>
  <c r="F90" i="22" s="1"/>
  <c r="F92" i="22" s="1"/>
  <c r="D53" i="26"/>
  <c r="E94" i="24"/>
  <c r="E82" i="20"/>
  <c r="E97" i="20" s="1"/>
  <c r="F99" i="31"/>
  <c r="F93" i="31"/>
  <c r="F101" i="27"/>
  <c r="D54" i="28"/>
  <c r="D52" i="19"/>
  <c r="E85" i="28"/>
  <c r="D51" i="26"/>
  <c r="F93" i="29"/>
  <c r="E41" i="29"/>
  <c r="D35" i="3"/>
  <c r="E33" i="18"/>
  <c r="E16" i="18"/>
  <c r="E42" i="18" s="1"/>
  <c r="E38" i="19"/>
  <c r="E37" i="22"/>
  <c r="E36" i="22"/>
  <c r="E86" i="25"/>
  <c r="E88" i="25"/>
  <c r="E100" i="25"/>
  <c r="E82" i="25"/>
  <c r="E97" i="25" s="1"/>
  <c r="E83" i="25"/>
  <c r="E99" i="25"/>
  <c r="E85" i="25"/>
  <c r="F95" i="25"/>
  <c r="E93" i="25"/>
  <c r="F82" i="25"/>
  <c r="F97" i="25" s="1"/>
  <c r="E81" i="25"/>
  <c r="E90" i="25" s="1"/>
  <c r="E92" i="25" s="1"/>
  <c r="F84" i="25"/>
  <c r="F86" i="25"/>
  <c r="E102" i="25"/>
  <c r="E84" i="25"/>
  <c r="F85" i="25"/>
  <c r="F93" i="25"/>
  <c r="F80" i="25"/>
  <c r="F89" i="25" s="1"/>
  <c r="D45" i="27"/>
  <c r="D46" i="27"/>
  <c r="E16" i="31"/>
  <c r="E42" i="31" s="1"/>
  <c r="E33" i="31"/>
  <c r="E32" i="31" s="1"/>
  <c r="D45" i="20"/>
  <c r="D47" i="20"/>
  <c r="D48" i="20"/>
  <c r="G102" i="24"/>
  <c r="G84" i="24"/>
  <c r="E82" i="24"/>
  <c r="E97" i="24" s="1"/>
  <c r="G82" i="24"/>
  <c r="G97" i="24" s="1"/>
  <c r="E85" i="24"/>
  <c r="F101" i="24"/>
  <c r="F93" i="24"/>
  <c r="G99" i="24"/>
  <c r="H15" i="24"/>
  <c r="E88" i="24"/>
  <c r="F100" i="24"/>
  <c r="G101" i="24"/>
  <c r="G83" i="24"/>
  <c r="F84" i="24"/>
  <c r="G15" i="24"/>
  <c r="F88" i="24"/>
  <c r="E81" i="24"/>
  <c r="E90" i="24" s="1"/>
  <c r="E92" i="24" s="1"/>
  <c r="F79" i="24"/>
  <c r="F102" i="24"/>
  <c r="E80" i="24"/>
  <c r="E89" i="24" s="1"/>
  <c r="E86" i="24"/>
  <c r="F99" i="24"/>
  <c r="G100" i="24"/>
  <c r="F15" i="24"/>
  <c r="E83" i="24"/>
  <c r="G85" i="24"/>
  <c r="F81" i="24"/>
  <c r="F90" i="24" s="1"/>
  <c r="F92" i="24" s="1"/>
  <c r="E100" i="24"/>
  <c r="E99" i="24"/>
  <c r="E95" i="24"/>
  <c r="G98" i="24"/>
  <c r="F83" i="24"/>
  <c r="G81" i="24"/>
  <c r="G90" i="24" s="1"/>
  <c r="G92" i="24" s="1"/>
  <c r="G79" i="24"/>
  <c r="F85" i="24"/>
  <c r="E79" i="24"/>
  <c r="F80" i="24"/>
  <c r="F89" i="24" s="1"/>
  <c r="F82" i="24"/>
  <c r="F97" i="24" s="1"/>
  <c r="E102" i="24"/>
  <c r="E101" i="24"/>
  <c r="E84" i="24"/>
  <c r="E34" i="31"/>
  <c r="E17" i="31"/>
  <c r="E43" i="31" s="1"/>
  <c r="F81" i="29"/>
  <c r="F90" i="29" s="1"/>
  <c r="F92" i="29" s="1"/>
  <c r="E95" i="25"/>
  <c r="G80" i="24"/>
  <c r="G89" i="24" s="1"/>
  <c r="F86" i="23"/>
  <c r="E80" i="20"/>
  <c r="E89" i="20" s="1"/>
  <c r="D53" i="28"/>
  <c r="E79" i="23"/>
  <c r="E101" i="23"/>
  <c r="F100" i="23"/>
  <c r="D54" i="22"/>
  <c r="E99" i="31"/>
  <c r="F83" i="20"/>
  <c r="F94" i="23"/>
  <c r="E100" i="20"/>
  <c r="F80" i="18"/>
  <c r="F89" i="18" s="1"/>
  <c r="E93" i="18"/>
  <c r="E101" i="30"/>
  <c r="F82" i="30"/>
  <c r="F97" i="30" s="1"/>
  <c r="E83" i="30"/>
  <c r="F81" i="30"/>
  <c r="F90" i="30" s="1"/>
  <c r="F92" i="30" s="1"/>
  <c r="E84" i="30"/>
  <c r="F86" i="30"/>
  <c r="F79" i="30"/>
  <c r="D48" i="27"/>
  <c r="D46" i="18"/>
  <c r="E84" i="22"/>
  <c r="D48" i="25"/>
  <c r="E100" i="22"/>
  <c r="F102" i="22"/>
  <c r="F85" i="22"/>
  <c r="D54" i="20"/>
  <c r="F84" i="18"/>
  <c r="E80" i="31"/>
  <c r="E89" i="31" s="1"/>
  <c r="F100" i="27"/>
  <c r="F99" i="27"/>
  <c r="E94" i="25"/>
  <c r="E101" i="25"/>
  <c r="F88" i="25"/>
  <c r="G88" i="24"/>
  <c r="E84" i="28"/>
  <c r="F84" i="20"/>
  <c r="D46" i="20"/>
  <c r="D36" i="3"/>
  <c r="E38" i="20"/>
  <c r="E35" i="22"/>
  <c r="E38" i="25"/>
  <c r="D50" i="25"/>
  <c r="D53" i="25"/>
  <c r="D55" i="25"/>
  <c r="E16" i="29"/>
  <c r="E42" i="29" s="1"/>
  <c r="G8" i="30"/>
  <c r="E82" i="30"/>
  <c r="E97" i="30" s="1"/>
  <c r="E95" i="30"/>
  <c r="E36" i="31"/>
  <c r="E54" i="31"/>
  <c r="F8" i="29"/>
  <c r="F95" i="29"/>
  <c r="F98" i="29"/>
  <c r="E79" i="29"/>
  <c r="E88" i="29"/>
  <c r="F86" i="29"/>
  <c r="E102" i="29"/>
  <c r="E100" i="29"/>
  <c r="F100" i="29"/>
  <c r="E101" i="29"/>
  <c r="F99" i="29"/>
  <c r="F85" i="29"/>
  <c r="F83" i="29"/>
  <c r="F94" i="29"/>
  <c r="G15" i="29"/>
  <c r="F82" i="29"/>
  <c r="F97" i="29" s="1"/>
  <c r="F80" i="29"/>
  <c r="F89" i="29" s="1"/>
  <c r="F79" i="29"/>
  <c r="F15" i="29"/>
  <c r="E93" i="29"/>
  <c r="E83" i="29"/>
  <c r="E82" i="29"/>
  <c r="E97" i="29" s="1"/>
  <c r="E86" i="29"/>
  <c r="E98" i="29"/>
  <c r="E80" i="29"/>
  <c r="E89" i="29" s="1"/>
  <c r="E85" i="29"/>
  <c r="D45" i="22"/>
  <c r="D46" i="22"/>
  <c r="D48" i="22"/>
  <c r="D50" i="23"/>
  <c r="D51" i="23"/>
  <c r="D52" i="23"/>
  <c r="E81" i="18"/>
  <c r="E90" i="18" s="1"/>
  <c r="E92" i="18" s="1"/>
  <c r="E98" i="18"/>
  <c r="E84" i="18"/>
  <c r="F99" i="18"/>
  <c r="E95" i="18"/>
  <c r="E101" i="18"/>
  <c r="E85" i="18"/>
  <c r="E94" i="18"/>
  <c r="F86" i="18"/>
  <c r="E34" i="30"/>
  <c r="E17" i="30"/>
  <c r="E43" i="30" s="1"/>
  <c r="E17" i="28"/>
  <c r="E43" i="28" s="1"/>
  <c r="E34" i="28"/>
  <c r="E17" i="27"/>
  <c r="E43" i="27" s="1"/>
  <c r="E34" i="27"/>
  <c r="F83" i="23"/>
  <c r="D53" i="20"/>
  <c r="E100" i="18"/>
  <c r="D32" i="31"/>
  <c r="F93" i="30"/>
  <c r="F100" i="30"/>
  <c r="E41" i="30"/>
  <c r="D53" i="22"/>
  <c r="E88" i="18"/>
  <c r="F93" i="18"/>
  <c r="F15" i="18"/>
  <c r="D54" i="25"/>
  <c r="F100" i="22"/>
  <c r="F102" i="20"/>
  <c r="D47" i="19"/>
  <c r="F83" i="22"/>
  <c r="F95" i="22"/>
  <c r="E95" i="22"/>
  <c r="E88" i="22"/>
  <c r="E79" i="22"/>
  <c r="D55" i="20"/>
  <c r="F100" i="20"/>
  <c r="E79" i="18"/>
  <c r="G102" i="31"/>
  <c r="F80" i="27"/>
  <c r="F89" i="27" s="1"/>
  <c r="E79" i="27"/>
  <c r="E83" i="19"/>
  <c r="E94" i="19"/>
  <c r="E41" i="26"/>
  <c r="E80" i="25"/>
  <c r="E89" i="25" s="1"/>
  <c r="G95" i="24"/>
  <c r="F95" i="24"/>
  <c r="F98" i="24"/>
  <c r="E83" i="28"/>
  <c r="D47" i="22"/>
  <c r="D32" i="29"/>
  <c r="D37" i="3"/>
  <c r="BG52" i="17" s="1"/>
  <c r="E39" i="18"/>
  <c r="E39" i="20"/>
  <c r="E36" i="20"/>
  <c r="E33" i="23"/>
  <c r="E32" i="23" s="1"/>
  <c r="E16" i="23"/>
  <c r="E42" i="23" s="1"/>
  <c r="E36" i="25"/>
  <c r="E33" i="30"/>
  <c r="E16" i="30"/>
  <c r="E42" i="30" s="1"/>
  <c r="E52" i="31"/>
  <c r="F8" i="27"/>
  <c r="F93" i="27"/>
  <c r="G100" i="27"/>
  <c r="E83" i="27"/>
  <c r="E98" i="27"/>
  <c r="E99" i="27"/>
  <c r="F84" i="27"/>
  <c r="G15" i="27"/>
  <c r="E85" i="27"/>
  <c r="E88" i="27"/>
  <c r="E82" i="27"/>
  <c r="E97" i="27" s="1"/>
  <c r="F95" i="27"/>
  <c r="G86" i="27"/>
  <c r="E94" i="27"/>
  <c r="F82" i="27"/>
  <c r="F97" i="27" s="1"/>
  <c r="F15" i="27"/>
  <c r="E93" i="27"/>
  <c r="E81" i="27"/>
  <c r="E90" i="27" s="1"/>
  <c r="E92" i="27" s="1"/>
  <c r="F85" i="27"/>
  <c r="F94" i="27"/>
  <c r="E100" i="27"/>
  <c r="F88" i="27"/>
  <c r="F102" i="27"/>
  <c r="E95" i="27"/>
  <c r="G83" i="27"/>
  <c r="G84" i="27"/>
  <c r="E101" i="27"/>
  <c r="F86" i="27"/>
  <c r="G95" i="27"/>
  <c r="E84" i="27"/>
  <c r="F81" i="27"/>
  <c r="F90" i="27" s="1"/>
  <c r="F92" i="27" s="1"/>
  <c r="D50" i="24"/>
  <c r="D51" i="24"/>
  <c r="D55" i="24"/>
  <c r="D53" i="24"/>
  <c r="D52" i="24"/>
  <c r="D50" i="31"/>
  <c r="D54" i="31"/>
  <c r="D53" i="31"/>
  <c r="D55" i="31"/>
  <c r="E17" i="24"/>
  <c r="E43" i="24" s="1"/>
  <c r="E34" i="19"/>
  <c r="E17" i="19"/>
  <c r="E43" i="19" s="1"/>
  <c r="E34" i="18"/>
  <c r="E17" i="18"/>
  <c r="E43" i="18" s="1"/>
  <c r="F100" i="19"/>
  <c r="E80" i="18"/>
  <c r="E89" i="18" s="1"/>
  <c r="F98" i="23"/>
  <c r="E102" i="27"/>
  <c r="G99" i="18"/>
  <c r="F84" i="30"/>
  <c r="F98" i="30"/>
  <c r="D32" i="27"/>
  <c r="D52" i="20"/>
  <c r="F88" i="18"/>
  <c r="F79" i="18"/>
  <c r="F102" i="18"/>
  <c r="H15" i="18"/>
  <c r="F81" i="20"/>
  <c r="F90" i="20" s="1"/>
  <c r="F92" i="20" s="1"/>
  <c r="F82" i="18"/>
  <c r="F97" i="18" s="1"/>
  <c r="F15" i="22"/>
  <c r="F79" i="20"/>
  <c r="F94" i="31"/>
  <c r="E86" i="31"/>
  <c r="E86" i="27"/>
  <c r="F98" i="27"/>
  <c r="D53" i="23"/>
  <c r="D46" i="19"/>
  <c r="E86" i="22"/>
  <c r="E85" i="20"/>
  <c r="F94" i="25"/>
  <c r="F15" i="25"/>
  <c r="E93" i="24"/>
  <c r="F94" i="18"/>
  <c r="E41" i="28"/>
  <c r="D38" i="3"/>
  <c r="E37" i="18"/>
  <c r="E37" i="20"/>
  <c r="E33" i="20"/>
  <c r="E32" i="20" s="1"/>
  <c r="E16" i="20"/>
  <c r="E42" i="20" s="1"/>
  <c r="E38" i="22"/>
  <c r="E86" i="23"/>
  <c r="F82" i="23"/>
  <c r="F97" i="23" s="1"/>
  <c r="F102" i="23"/>
  <c r="E80" i="23"/>
  <c r="E89" i="23" s="1"/>
  <c r="E95" i="23"/>
  <c r="E102" i="23"/>
  <c r="E82" i="23"/>
  <c r="E97" i="23" s="1"/>
  <c r="E39" i="25"/>
  <c r="E37" i="28"/>
  <c r="E36" i="28"/>
  <c r="E35" i="30"/>
  <c r="E54" i="30"/>
  <c r="E81" i="31"/>
  <c r="E90" i="31" s="1"/>
  <c r="E92" i="31" s="1"/>
  <c r="F98" i="31"/>
  <c r="E102" i="31"/>
  <c r="E101" i="31"/>
  <c r="F86" i="31"/>
  <c r="F80" i="31"/>
  <c r="F89" i="31" s="1"/>
  <c r="G15" i="31"/>
  <c r="F81" i="31"/>
  <c r="F90" i="31" s="1"/>
  <c r="F92" i="31" s="1"/>
  <c r="F95" i="31"/>
  <c r="F83" i="31"/>
  <c r="G88" i="31"/>
  <c r="E84" i="31"/>
  <c r="E100" i="31"/>
  <c r="F79" i="31"/>
  <c r="E79" i="31"/>
  <c r="F85" i="31"/>
  <c r="F15" i="31"/>
  <c r="E85" i="31"/>
  <c r="E95" i="31"/>
  <c r="F101" i="31"/>
  <c r="F84" i="31"/>
  <c r="E94" i="31"/>
  <c r="F102" i="31"/>
  <c r="E98" i="31"/>
  <c r="D50" i="19"/>
  <c r="D53" i="19"/>
  <c r="D54" i="19"/>
  <c r="D55" i="19"/>
  <c r="F86" i="22"/>
  <c r="E80" i="22"/>
  <c r="E89" i="22" s="1"/>
  <c r="E94" i="22"/>
  <c r="F80" i="22"/>
  <c r="F89" i="22" s="1"/>
  <c r="E102" i="22"/>
  <c r="F82" i="22"/>
  <c r="F97" i="22" s="1"/>
  <c r="E100" i="19"/>
  <c r="E102" i="19"/>
  <c r="E80" i="19"/>
  <c r="E89" i="19" s="1"/>
  <c r="E101" i="19"/>
  <c r="E82" i="19"/>
  <c r="E97" i="19" s="1"/>
  <c r="E85" i="19"/>
  <c r="F15" i="19"/>
  <c r="F41" i="19" s="1"/>
  <c r="E98" i="19"/>
  <c r="E88" i="19"/>
  <c r="E86" i="19"/>
  <c r="F95" i="19"/>
  <c r="E95" i="19"/>
  <c r="E99" i="19"/>
  <c r="E17" i="26"/>
  <c r="E43" i="26" s="1"/>
  <c r="G102" i="30"/>
  <c r="F86" i="20"/>
  <c r="F94" i="22"/>
  <c r="E98" i="23"/>
  <c r="E100" i="23"/>
  <c r="G102" i="23"/>
  <c r="F85" i="23"/>
  <c r="F95" i="23"/>
  <c r="D47" i="18"/>
  <c r="D48" i="23"/>
  <c r="F88" i="20"/>
  <c r="F102" i="25"/>
  <c r="F99" i="22"/>
  <c r="E86" i="20"/>
  <c r="F80" i="30"/>
  <c r="F89" i="30" s="1"/>
  <c r="F88" i="30"/>
  <c r="D51" i="25"/>
  <c r="D48" i="19"/>
  <c r="F101" i="18"/>
  <c r="G86" i="23"/>
  <c r="F83" i="25"/>
  <c r="F99" i="23"/>
  <c r="F79" i="19"/>
  <c r="D53" i="29"/>
  <c r="D46" i="24"/>
  <c r="E101" i="22"/>
  <c r="F98" i="22"/>
  <c r="G15" i="22"/>
  <c r="F81" i="25"/>
  <c r="F90" i="25" s="1"/>
  <c r="F92" i="25" s="1"/>
  <c r="E80" i="27"/>
  <c r="E89" i="27" s="1"/>
  <c r="G94" i="24"/>
  <c r="G93" i="31"/>
  <c r="F98" i="20"/>
  <c r="E95" i="20"/>
  <c r="G93" i="25"/>
  <c r="F98" i="25"/>
  <c r="G15" i="25"/>
  <c r="G86" i="24"/>
  <c r="F88" i="29"/>
  <c r="E84" i="29"/>
  <c r="D33" i="26"/>
  <c r="D16" i="26"/>
  <c r="D42" i="26" s="1"/>
  <c r="D32" i="28"/>
  <c r="E41" i="20"/>
  <c r="E41" i="27"/>
  <c r="E41" i="19"/>
  <c r="D32" i="18"/>
  <c r="E41" i="31"/>
  <c r="D43" i="26"/>
  <c r="D32" i="30"/>
  <c r="D32" i="22"/>
  <c r="D32" i="26"/>
  <c r="E41" i="25"/>
  <c r="D32" i="23"/>
  <c r="F22" i="22"/>
  <c r="F13" i="22"/>
  <c r="F39" i="22" s="1"/>
  <c r="F11" i="22"/>
  <c r="F37" i="22" s="1"/>
  <c r="G8" i="31"/>
  <c r="F9" i="22"/>
  <c r="F35" i="22" s="1"/>
  <c r="F12" i="22"/>
  <c r="F38" i="22" s="1"/>
  <c r="G8" i="27"/>
  <c r="F79" i="21"/>
  <c r="F6" i="22"/>
  <c r="F28" i="22"/>
  <c r="F10" i="22"/>
  <c r="F36" i="22" s="1"/>
  <c r="F26" i="22"/>
  <c r="F7" i="22"/>
  <c r="D34" i="21"/>
  <c r="BG93" i="17" s="1"/>
  <c r="BG63" i="17" s="1"/>
  <c r="E79" i="21"/>
  <c r="F8" i="18"/>
  <c r="F8" i="30"/>
  <c r="H8" i="24"/>
  <c r="G8" i="20"/>
  <c r="F8" i="20"/>
  <c r="G8" i="25"/>
  <c r="G8" i="26"/>
  <c r="G8" i="24"/>
  <c r="G8" i="21"/>
  <c r="G17" i="21" s="1"/>
  <c r="E8" i="3"/>
  <c r="G8" i="29"/>
  <c r="G8" i="23"/>
  <c r="F8" i="19"/>
  <c r="F8" i="25"/>
  <c r="G8" i="22"/>
  <c r="F8" i="24"/>
  <c r="F8" i="23"/>
  <c r="F8" i="28"/>
  <c r="F8" i="26"/>
  <c r="F8" i="22"/>
  <c r="D80" i="21"/>
  <c r="D89" i="21" s="1"/>
  <c r="E82" i="21"/>
  <c r="E97" i="21" s="1"/>
  <c r="G8" i="18"/>
  <c r="BG107" i="17"/>
  <c r="AH5" i="19"/>
  <c r="AG5" i="19"/>
  <c r="F102" i="21"/>
  <c r="E94" i="21"/>
  <c r="F98" i="21"/>
  <c r="F95" i="21"/>
  <c r="E98" i="21"/>
  <c r="E93" i="21"/>
  <c r="F99" i="21"/>
  <c r="E99" i="21"/>
  <c r="E92" i="21"/>
  <c r="E100" i="21"/>
  <c r="F100" i="21"/>
  <c r="F93" i="21"/>
  <c r="E101" i="21"/>
  <c r="E102" i="21"/>
  <c r="F92" i="21"/>
  <c r="F101" i="21"/>
  <c r="F94" i="21"/>
  <c r="E95" i="21"/>
  <c r="E85" i="21"/>
  <c r="F85" i="21"/>
  <c r="F82" i="21"/>
  <c r="F97" i="21" s="1"/>
  <c r="E84" i="21"/>
  <c r="F84" i="21"/>
  <c r="F83" i="21"/>
  <c r="E83" i="21"/>
  <c r="F80" i="21"/>
  <c r="F89" i="21" s="1"/>
  <c r="AE5" i="3"/>
  <c r="AH5" i="3" s="1"/>
  <c r="AD5" i="3"/>
  <c r="F22" i="23"/>
  <c r="AH5" i="28"/>
  <c r="AK5" i="28" s="1"/>
  <c r="AG5" i="28"/>
  <c r="E80" i="21"/>
  <c r="E89" i="21" s="1"/>
  <c r="E86" i="21"/>
  <c r="F86" i="21"/>
  <c r="BG86" i="17"/>
  <c r="BG105" i="17"/>
  <c r="D58" i="27"/>
  <c r="D58" i="23"/>
  <c r="D58" i="31"/>
  <c r="D58" i="30"/>
  <c r="D58" i="28"/>
  <c r="BG97" i="17"/>
  <c r="D58" i="22"/>
  <c r="E29" i="26"/>
  <c r="F12" i="28"/>
  <c r="D58" i="25"/>
  <c r="F12" i="18"/>
  <c r="F9" i="23"/>
  <c r="F22" i="18"/>
  <c r="BG8" i="17"/>
  <c r="AZ9" i="33" s="1"/>
  <c r="AB15" i="33" s="1"/>
  <c r="AB17" i="33" s="1"/>
  <c r="AB18" i="33" s="1"/>
  <c r="F9" i="28"/>
  <c r="F35" i="28" s="1"/>
  <c r="E20" i="26"/>
  <c r="F28" i="28"/>
  <c r="F11" i="28"/>
  <c r="E9" i="26"/>
  <c r="F28" i="27"/>
  <c r="F9" i="27"/>
  <c r="D58" i="26"/>
  <c r="G26" i="23"/>
  <c r="F28" i="23"/>
  <c r="F7" i="23"/>
  <c r="E21" i="26"/>
  <c r="E11" i="26"/>
  <c r="F21" i="28"/>
  <c r="F13" i="28"/>
  <c r="E22" i="26"/>
  <c r="E12" i="26"/>
  <c r="F20" i="28"/>
  <c r="AF5" i="28"/>
  <c r="F7" i="27"/>
  <c r="F25" i="28"/>
  <c r="F22" i="28"/>
  <c r="D24" i="21"/>
  <c r="D59" i="29"/>
  <c r="F22" i="24"/>
  <c r="E25" i="26"/>
  <c r="F27" i="28"/>
  <c r="E13" i="26"/>
  <c r="E39" i="26" s="1"/>
  <c r="E6" i="26"/>
  <c r="E34" i="26" s="1"/>
  <c r="E26" i="26"/>
  <c r="F29" i="28"/>
  <c r="D59" i="20"/>
  <c r="G9" i="18"/>
  <c r="G35" i="18" s="1"/>
  <c r="F21" i="18"/>
  <c r="E7" i="26"/>
  <c r="F22" i="27"/>
  <c r="F7" i="28"/>
  <c r="F26" i="28"/>
  <c r="F6" i="28"/>
  <c r="F36" i="28" s="1"/>
  <c r="D47" i="21"/>
  <c r="D42" i="21"/>
  <c r="D33" i="21"/>
  <c r="D32" i="21" s="1"/>
  <c r="E10" i="21"/>
  <c r="D59" i="21"/>
  <c r="F20" i="18"/>
  <c r="F20" i="21"/>
  <c r="F13" i="18"/>
  <c r="F39" i="18" s="1"/>
  <c r="E22" i="21"/>
  <c r="G22" i="23"/>
  <c r="F11" i="18"/>
  <c r="F37" i="18" s="1"/>
  <c r="E11" i="21"/>
  <c r="F20" i="24"/>
  <c r="G20" i="29"/>
  <c r="F21" i="29"/>
  <c r="F9" i="18"/>
  <c r="F35" i="18" s="1"/>
  <c r="F28" i="18"/>
  <c r="E6" i="21"/>
  <c r="F28" i="29"/>
  <c r="F10" i="29"/>
  <c r="F36" i="29" s="1"/>
  <c r="G25" i="29"/>
  <c r="F6" i="18"/>
  <c r="F26" i="18"/>
  <c r="F6" i="23"/>
  <c r="G21" i="23"/>
  <c r="F27" i="24"/>
  <c r="F22" i="29"/>
  <c r="F7" i="29"/>
  <c r="D59" i="24"/>
  <c r="F22" i="21"/>
  <c r="F7" i="21"/>
  <c r="F16" i="21" s="1"/>
  <c r="F13" i="29"/>
  <c r="F39" i="29" s="1"/>
  <c r="F28" i="21"/>
  <c r="G29" i="18"/>
  <c r="F20" i="23"/>
  <c r="G28" i="27"/>
  <c r="F11" i="21"/>
  <c r="E7" i="21"/>
  <c r="E16" i="21" s="1"/>
  <c r="F13" i="23"/>
  <c r="G22" i="18"/>
  <c r="F11" i="23"/>
  <c r="F37" i="23" s="1"/>
  <c r="G28" i="29"/>
  <c r="G21" i="29"/>
  <c r="G21" i="21"/>
  <c r="G26" i="29"/>
  <c r="BG34" i="17"/>
  <c r="BG36" i="17"/>
  <c r="BG37" i="17"/>
  <c r="G20" i="18"/>
  <c r="BG35" i="17"/>
  <c r="F6" i="21"/>
  <c r="F34" i="21" s="1"/>
  <c r="F26" i="21"/>
  <c r="D38" i="21"/>
  <c r="D35" i="21"/>
  <c r="BG19" i="17" s="1"/>
  <c r="AN22" i="33" s="1"/>
  <c r="AN24" i="33" s="1"/>
  <c r="AN25" i="33" s="1"/>
  <c r="G28" i="23"/>
  <c r="BG88" i="17"/>
  <c r="G13" i="18"/>
  <c r="G39" i="18" s="1"/>
  <c r="E29" i="21"/>
  <c r="E20" i="21"/>
  <c r="G10" i="21"/>
  <c r="G10" i="22"/>
  <c r="G20" i="23"/>
  <c r="G25" i="27"/>
  <c r="G11" i="18"/>
  <c r="G37" i="18" s="1"/>
  <c r="G28" i="18"/>
  <c r="E27" i="21"/>
  <c r="E13" i="21"/>
  <c r="D37" i="21"/>
  <c r="BG51" i="17" s="1"/>
  <c r="D36" i="21"/>
  <c r="BG41" i="17" s="1"/>
  <c r="AN9" i="33" s="1"/>
  <c r="AN10" i="33" s="1"/>
  <c r="AN11" i="33" s="1"/>
  <c r="F26" i="23"/>
  <c r="G12" i="23"/>
  <c r="G13" i="23"/>
  <c r="G39" i="23" s="1"/>
  <c r="F25" i="26"/>
  <c r="G27" i="26"/>
  <c r="G11" i="22"/>
  <c r="G37" i="22" s="1"/>
  <c r="G26" i="22"/>
  <c r="G11" i="23"/>
  <c r="F29" i="26"/>
  <c r="BG53" i="17"/>
  <c r="BG33" i="17" s="1"/>
  <c r="D39" i="21"/>
  <c r="BG7" i="17" s="1"/>
  <c r="AZ8" i="33" s="1"/>
  <c r="AB8" i="33" s="1"/>
  <c r="AB10" i="33" s="1"/>
  <c r="AB11" i="33" s="1"/>
  <c r="G9" i="23"/>
  <c r="G35" i="23" s="1"/>
  <c r="G27" i="23"/>
  <c r="E57" i="31"/>
  <c r="E59" i="31" s="1"/>
  <c r="BH53" i="17"/>
  <c r="G6" i="23"/>
  <c r="G21" i="26"/>
  <c r="G6" i="18"/>
  <c r="G26" i="18"/>
  <c r="E57" i="18"/>
  <c r="E59" i="18" s="1"/>
  <c r="BH22" i="17"/>
  <c r="AO43" i="33" s="1"/>
  <c r="F9" i="21"/>
  <c r="E12" i="21"/>
  <c r="E21" i="21"/>
  <c r="G10" i="27"/>
  <c r="G9" i="27"/>
  <c r="G21" i="27"/>
  <c r="G20" i="27"/>
  <c r="D57" i="3"/>
  <c r="D58" i="3" s="1"/>
  <c r="BH55" i="17"/>
  <c r="E57" i="20"/>
  <c r="E58" i="20" s="1"/>
  <c r="E28" i="21"/>
  <c r="F57" i="22"/>
  <c r="F59" i="22" s="1"/>
  <c r="E57" i="23"/>
  <c r="E59" i="23" s="1"/>
  <c r="F11" i="25"/>
  <c r="F6" i="31"/>
  <c r="E57" i="28"/>
  <c r="E59" i="28" s="1"/>
  <c r="F29" i="30"/>
  <c r="E57" i="22"/>
  <c r="E59" i="22" s="1"/>
  <c r="D59" i="18"/>
  <c r="D58" i="18"/>
  <c r="E57" i="25"/>
  <c r="E59" i="25" s="1"/>
  <c r="F6" i="26"/>
  <c r="G9" i="29"/>
  <c r="G35" i="29" s="1"/>
  <c r="G29" i="29"/>
  <c r="G7" i="23"/>
  <c r="E57" i="29"/>
  <c r="E58" i="29" s="1"/>
  <c r="BG108" i="17"/>
  <c r="G29" i="23"/>
  <c r="G13" i="27"/>
  <c r="E57" i="27"/>
  <c r="E59" i="27" s="1"/>
  <c r="E57" i="30"/>
  <c r="E59" i="30" s="1"/>
  <c r="D58" i="19"/>
  <c r="G13" i="29"/>
  <c r="G39" i="29" s="1"/>
  <c r="G10" i="29"/>
  <c r="G36" i="29" s="1"/>
  <c r="BG89" i="17"/>
  <c r="G13" i="31"/>
  <c r="G9" i="31"/>
  <c r="G26" i="31"/>
  <c r="AI5" i="31"/>
  <c r="AK5" i="31"/>
  <c r="AM5" i="31" s="1"/>
  <c r="BH47" i="17"/>
  <c r="AO51" i="33" s="1"/>
  <c r="BH57" i="17"/>
  <c r="E21" i="31"/>
  <c r="BH99" i="17"/>
  <c r="E24" i="31"/>
  <c r="BH25" i="17"/>
  <c r="BH12" i="17"/>
  <c r="BA13" i="33" s="1"/>
  <c r="AC43" i="33" s="1"/>
  <c r="AC45" i="33" s="1"/>
  <c r="AC46" i="33" s="1"/>
  <c r="BH24" i="17"/>
  <c r="AI5" i="30"/>
  <c r="AK5" i="30"/>
  <c r="AM5" i="30" s="1"/>
  <c r="E19" i="30"/>
  <c r="E24" i="30"/>
  <c r="BH46" i="17"/>
  <c r="AO44" i="33" s="1"/>
  <c r="BH56" i="17"/>
  <c r="AI5" i="29"/>
  <c r="AK5" i="29"/>
  <c r="AM5" i="29" s="1"/>
  <c r="G22" i="29"/>
  <c r="G11" i="29"/>
  <c r="G37" i="29" s="1"/>
  <c r="F26" i="29"/>
  <c r="G12" i="29"/>
  <c r="G38" i="29" s="1"/>
  <c r="G27" i="29"/>
  <c r="F29" i="29"/>
  <c r="F9" i="29"/>
  <c r="F35" i="29" s="1"/>
  <c r="E13" i="29"/>
  <c r="F12" i="29"/>
  <c r="F38" i="29" s="1"/>
  <c r="E27" i="29"/>
  <c r="G6" i="29"/>
  <c r="F20" i="29"/>
  <c r="E22" i="29"/>
  <c r="E6" i="29"/>
  <c r="E28" i="29"/>
  <c r="G7" i="29"/>
  <c r="E21" i="29"/>
  <c r="F27" i="29"/>
  <c r="E19" i="28"/>
  <c r="E24" i="28"/>
  <c r="AI5" i="27"/>
  <c r="AK5" i="27"/>
  <c r="AM5" i="27" s="1"/>
  <c r="E19" i="27"/>
  <c r="G22" i="27"/>
  <c r="G11" i="27"/>
  <c r="F26" i="27"/>
  <c r="F10" i="27"/>
  <c r="G27" i="27"/>
  <c r="E24" i="27"/>
  <c r="F11" i="27"/>
  <c r="G26" i="27"/>
  <c r="G7" i="27"/>
  <c r="F21" i="27"/>
  <c r="G6" i="27"/>
  <c r="F20" i="27"/>
  <c r="F25" i="27"/>
  <c r="F27" i="27"/>
  <c r="F29" i="27"/>
  <c r="F6" i="27"/>
  <c r="F39" i="27" s="1"/>
  <c r="G12" i="27"/>
  <c r="G38" i="27" s="1"/>
  <c r="F12" i="27"/>
  <c r="G29" i="27"/>
  <c r="F26" i="26"/>
  <c r="G26" i="26"/>
  <c r="G20" i="26"/>
  <c r="G13" i="26"/>
  <c r="G39" i="26" s="1"/>
  <c r="G28" i="26"/>
  <c r="G22" i="26"/>
  <c r="F7" i="26"/>
  <c r="G6" i="26"/>
  <c r="F28" i="26"/>
  <c r="G29" i="26"/>
  <c r="F9" i="26"/>
  <c r="F35" i="26" s="1"/>
  <c r="G7" i="26"/>
  <c r="F10" i="26"/>
  <c r="F36" i="26" s="1"/>
  <c r="G9" i="26"/>
  <c r="G35" i="26" s="1"/>
  <c r="F20" i="26"/>
  <c r="F11" i="26"/>
  <c r="F37" i="26" s="1"/>
  <c r="G10" i="26"/>
  <c r="AI5" i="26"/>
  <c r="AK5" i="26"/>
  <c r="AM5" i="26" s="1"/>
  <c r="F21" i="26"/>
  <c r="F12" i="26"/>
  <c r="F38" i="26" s="1"/>
  <c r="G11" i="26"/>
  <c r="G37" i="26" s="1"/>
  <c r="G25" i="26"/>
  <c r="F22" i="26"/>
  <c r="F13" i="26"/>
  <c r="G12" i="26"/>
  <c r="G38" i="26" s="1"/>
  <c r="F27" i="26"/>
  <c r="AI5" i="25"/>
  <c r="G82" i="25" s="1"/>
  <c r="G97" i="25" s="1"/>
  <c r="AK5" i="25"/>
  <c r="AM5" i="25" s="1"/>
  <c r="AN5" i="24"/>
  <c r="AP5" i="24" s="1"/>
  <c r="AL5" i="24"/>
  <c r="E10" i="24"/>
  <c r="E26" i="24"/>
  <c r="E13" i="24"/>
  <c r="F9" i="24"/>
  <c r="F7" i="24"/>
  <c r="E9" i="24"/>
  <c r="F11" i="24"/>
  <c r="E21" i="25"/>
  <c r="F27" i="25"/>
  <c r="E25" i="24"/>
  <c r="F29" i="24"/>
  <c r="E12" i="24"/>
  <c r="F21" i="24"/>
  <c r="E28" i="24"/>
  <c r="F26" i="24"/>
  <c r="G12" i="25"/>
  <c r="G29" i="25"/>
  <c r="F10" i="24"/>
  <c r="E20" i="24"/>
  <c r="F13" i="24"/>
  <c r="E7" i="24"/>
  <c r="F28" i="24"/>
  <c r="E11" i="24"/>
  <c r="E24" i="25"/>
  <c r="E27" i="24"/>
  <c r="F12" i="24"/>
  <c r="F6" i="24"/>
  <c r="E7" i="25"/>
  <c r="F25" i="24"/>
  <c r="E6" i="24"/>
  <c r="E41" i="24" s="1"/>
  <c r="E22" i="24"/>
  <c r="F21" i="23"/>
  <c r="G10" i="23"/>
  <c r="G36" i="23" s="1"/>
  <c r="F12" i="23"/>
  <c r="F38" i="23" s="1"/>
  <c r="G25" i="23"/>
  <c r="F10" i="23"/>
  <c r="F36" i="23" s="1"/>
  <c r="AI5" i="23"/>
  <c r="AK5" i="23"/>
  <c r="AM5" i="23" s="1"/>
  <c r="E19" i="23"/>
  <c r="E24" i="23"/>
  <c r="E55" i="23" s="1"/>
  <c r="F25" i="23"/>
  <c r="F29" i="23"/>
  <c r="F27" i="23"/>
  <c r="G6" i="22"/>
  <c r="G22" i="22"/>
  <c r="G20" i="22"/>
  <c r="G25" i="22"/>
  <c r="G21" i="22"/>
  <c r="G27" i="22"/>
  <c r="G13" i="22"/>
  <c r="G28" i="22"/>
  <c r="G12" i="22"/>
  <c r="G38" i="22" s="1"/>
  <c r="G9" i="22"/>
  <c r="G35" i="22" s="1"/>
  <c r="AI5" i="22"/>
  <c r="AK5" i="22"/>
  <c r="AM5" i="22" s="1"/>
  <c r="F27" i="22"/>
  <c r="F25" i="22"/>
  <c r="E19" i="22"/>
  <c r="G7" i="22"/>
  <c r="E24" i="22"/>
  <c r="G29" i="22"/>
  <c r="F21" i="22"/>
  <c r="F29" i="22"/>
  <c r="D48" i="21"/>
  <c r="D46" i="21"/>
  <c r="D43" i="21"/>
  <c r="G20" i="21"/>
  <c r="G9" i="21"/>
  <c r="G7" i="21"/>
  <c r="G16" i="21" s="1"/>
  <c r="F29" i="21"/>
  <c r="G28" i="21"/>
  <c r="F12" i="21"/>
  <c r="G27" i="21"/>
  <c r="F27" i="21"/>
  <c r="G6" i="21"/>
  <c r="G29" i="21"/>
  <c r="G13" i="21"/>
  <c r="E26" i="21"/>
  <c r="G25" i="21"/>
  <c r="E25" i="21"/>
  <c r="F13" i="21"/>
  <c r="G26" i="21"/>
  <c r="E9" i="21"/>
  <c r="G12" i="21"/>
  <c r="F10" i="21"/>
  <c r="F25" i="21"/>
  <c r="G22" i="21"/>
  <c r="G11" i="21"/>
  <c r="F21" i="21"/>
  <c r="AK5" i="21"/>
  <c r="AM5" i="21" s="1"/>
  <c r="AI5" i="21"/>
  <c r="BH23" i="17"/>
  <c r="AO50" i="33" s="1"/>
  <c r="AI5" i="20"/>
  <c r="AK5" i="20"/>
  <c r="AM5" i="20" s="1"/>
  <c r="E19" i="20"/>
  <c r="E47" i="20" s="1"/>
  <c r="E24" i="20"/>
  <c r="G11" i="20"/>
  <c r="G10" i="20"/>
  <c r="G9" i="20"/>
  <c r="F21" i="20"/>
  <c r="F9" i="20"/>
  <c r="F35" i="20" s="1"/>
  <c r="BH11" i="17"/>
  <c r="BA12" i="33" s="1"/>
  <c r="AC36" i="33" s="1"/>
  <c r="AC38" i="33" s="1"/>
  <c r="AC39" i="33" s="1"/>
  <c r="BH97" i="17"/>
  <c r="F6" i="20"/>
  <c r="G29" i="20"/>
  <c r="BH45" i="17"/>
  <c r="AO37" i="33" s="1"/>
  <c r="F29" i="20"/>
  <c r="F25" i="20"/>
  <c r="G12" i="20"/>
  <c r="F25" i="19"/>
  <c r="F29" i="19"/>
  <c r="F27" i="19"/>
  <c r="F6" i="19"/>
  <c r="F28" i="19"/>
  <c r="E29" i="19"/>
  <c r="E13" i="19"/>
  <c r="E26" i="19"/>
  <c r="E21" i="19"/>
  <c r="F12" i="19"/>
  <c r="F38" i="19" s="1"/>
  <c r="G12" i="19"/>
  <c r="E7" i="19"/>
  <c r="E10" i="19"/>
  <c r="E36" i="19" s="1"/>
  <c r="F10" i="19"/>
  <c r="F36" i="19" s="1"/>
  <c r="E27" i="19"/>
  <c r="F11" i="19"/>
  <c r="E11" i="19"/>
  <c r="F21" i="19"/>
  <c r="F22" i="19"/>
  <c r="G28" i="19"/>
  <c r="E20" i="19"/>
  <c r="F7" i="19"/>
  <c r="F13" i="19"/>
  <c r="F39" i="19" s="1"/>
  <c r="E22" i="19"/>
  <c r="G13" i="19"/>
  <c r="F9" i="19"/>
  <c r="F35" i="19" s="1"/>
  <c r="E28" i="19"/>
  <c r="BH43" i="17"/>
  <c r="AO23" i="33" s="1"/>
  <c r="BH9" i="17"/>
  <c r="BA10" i="33" s="1"/>
  <c r="AC22" i="33" s="1"/>
  <c r="AC24" i="33" s="1"/>
  <c r="AC25" i="33" s="1"/>
  <c r="AI5" i="18"/>
  <c r="AK5" i="18"/>
  <c r="AM5" i="18" s="1"/>
  <c r="F10" i="18"/>
  <c r="F36" i="18" s="1"/>
  <c r="G27" i="18"/>
  <c r="F7" i="18"/>
  <c r="G25" i="18"/>
  <c r="BH21" i="17"/>
  <c r="AO36" i="33" s="1"/>
  <c r="G12" i="18"/>
  <c r="G38" i="18" s="1"/>
  <c r="G10" i="18"/>
  <c r="G36" i="18" s="1"/>
  <c r="E28" i="18"/>
  <c r="E26" i="18"/>
  <c r="G21" i="18"/>
  <c r="G7" i="18"/>
  <c r="F29" i="18"/>
  <c r="F27" i="18"/>
  <c r="F25" i="18"/>
  <c r="E21" i="18"/>
  <c r="D19" i="3"/>
  <c r="E7" i="3"/>
  <c r="E12" i="3"/>
  <c r="E38" i="3" s="1"/>
  <c r="E20" i="3"/>
  <c r="E26" i="3"/>
  <c r="BG42" i="17"/>
  <c r="AN16" i="33" s="1"/>
  <c r="AN17" i="33" s="1"/>
  <c r="AN18" i="33" s="1"/>
  <c r="E9" i="3"/>
  <c r="E35" i="3" s="1"/>
  <c r="E13" i="3"/>
  <c r="E39" i="3" s="1"/>
  <c r="E21" i="3"/>
  <c r="E27" i="3"/>
  <c r="E10" i="3"/>
  <c r="E36" i="3" s="1"/>
  <c r="E22" i="3"/>
  <c r="E28" i="3"/>
  <c r="E6" i="3"/>
  <c r="E11" i="3"/>
  <c r="E37" i="3" s="1"/>
  <c r="E25" i="3"/>
  <c r="E29" i="3"/>
  <c r="D24" i="3"/>
  <c r="BG20" i="17"/>
  <c r="AN29" i="33" s="1"/>
  <c r="AN31" i="33" s="1"/>
  <c r="AN32" i="33" s="1"/>
  <c r="AC5" i="3"/>
  <c r="AO45" i="33" l="1"/>
  <c r="AO46" i="33" s="1"/>
  <c r="AO38" i="33"/>
  <c r="AO39" i="33" s="1"/>
  <c r="AO52" i="33"/>
  <c r="AO53" i="33" s="1"/>
  <c r="E45" i="27"/>
  <c r="E47" i="27"/>
  <c r="E46" i="27"/>
  <c r="F48" i="29"/>
  <c r="F33" i="22"/>
  <c r="F16" i="22"/>
  <c r="F42" i="22" s="1"/>
  <c r="F37" i="19"/>
  <c r="BI54" i="17" s="1"/>
  <c r="E33" i="24"/>
  <c r="E16" i="24"/>
  <c r="E42" i="24" s="1"/>
  <c r="E36" i="29"/>
  <c r="E33" i="29"/>
  <c r="E35" i="29"/>
  <c r="G94" i="31"/>
  <c r="G99" i="31"/>
  <c r="G82" i="31"/>
  <c r="G97" i="31" s="1"/>
  <c r="G83" i="31"/>
  <c r="G98" i="31"/>
  <c r="G81" i="31"/>
  <c r="G90" i="31" s="1"/>
  <c r="G92" i="31" s="1"/>
  <c r="F34" i="19"/>
  <c r="F17" i="19"/>
  <c r="F43" i="19" s="1"/>
  <c r="G93" i="29"/>
  <c r="E95" i="3"/>
  <c r="E54" i="18"/>
  <c r="E53" i="19"/>
  <c r="BH10" i="17"/>
  <c r="BA11" i="33" s="1"/>
  <c r="AC29" i="33" s="1"/>
  <c r="AC31" i="33" s="1"/>
  <c r="AC32" i="33" s="1"/>
  <c r="E39" i="19"/>
  <c r="E50" i="22"/>
  <c r="E55" i="22"/>
  <c r="E54" i="22"/>
  <c r="E33" i="25"/>
  <c r="E32" i="25" s="1"/>
  <c r="E16" i="25"/>
  <c r="E42" i="25" s="1"/>
  <c r="F39" i="24"/>
  <c r="E38" i="24"/>
  <c r="F35" i="24"/>
  <c r="E50" i="27"/>
  <c r="E52" i="27"/>
  <c r="E54" i="27"/>
  <c r="E53" i="27"/>
  <c r="G98" i="27"/>
  <c r="G79" i="27"/>
  <c r="G80" i="27"/>
  <c r="G89" i="27" s="1"/>
  <c r="H93" i="27"/>
  <c r="E50" i="31"/>
  <c r="E51" i="31"/>
  <c r="E53" i="31"/>
  <c r="E55" i="31"/>
  <c r="F34" i="22"/>
  <c r="F32" i="22" s="1"/>
  <c r="F17" i="22"/>
  <c r="F43" i="22" s="1"/>
  <c r="G34" i="23"/>
  <c r="G17" i="23"/>
  <c r="G43" i="23" s="1"/>
  <c r="G17" i="20"/>
  <c r="G43" i="20" s="1"/>
  <c r="H84" i="24"/>
  <c r="G94" i="27"/>
  <c r="G79" i="22"/>
  <c r="G83" i="30"/>
  <c r="G101" i="23"/>
  <c r="F83" i="19"/>
  <c r="G80" i="22"/>
  <c r="G89" i="22" s="1"/>
  <c r="G85" i="23"/>
  <c r="G101" i="18"/>
  <c r="G84" i="30"/>
  <c r="G88" i="23"/>
  <c r="G100" i="31"/>
  <c r="G88" i="29"/>
  <c r="H100" i="24"/>
  <c r="H88" i="24"/>
  <c r="G95" i="20"/>
  <c r="G93" i="22"/>
  <c r="G86" i="31"/>
  <c r="D32" i="3"/>
  <c r="D50" i="3"/>
  <c r="D55" i="3"/>
  <c r="D51" i="3"/>
  <c r="H101" i="31"/>
  <c r="F16" i="24"/>
  <c r="F42" i="24" s="1"/>
  <c r="F33" i="24"/>
  <c r="G81" i="25"/>
  <c r="G90" i="25" s="1"/>
  <c r="G92" i="25" s="1"/>
  <c r="G100" i="25"/>
  <c r="H15" i="25"/>
  <c r="G79" i="25"/>
  <c r="G86" i="25"/>
  <c r="G102" i="25"/>
  <c r="G83" i="25"/>
  <c r="G80" i="25"/>
  <c r="G89" i="25" s="1"/>
  <c r="H99" i="25"/>
  <c r="G95" i="25"/>
  <c r="G88" i="25"/>
  <c r="G101" i="25"/>
  <c r="G94" i="25"/>
  <c r="G84" i="25"/>
  <c r="G85" i="25"/>
  <c r="G94" i="22"/>
  <c r="D45" i="3"/>
  <c r="D47" i="3"/>
  <c r="E19" i="18"/>
  <c r="E47" i="18"/>
  <c r="F33" i="19"/>
  <c r="F32" i="19" s="1"/>
  <c r="F16" i="19"/>
  <c r="F42" i="19" s="1"/>
  <c r="G33" i="22"/>
  <c r="G16" i="22"/>
  <c r="G42" i="22" s="1"/>
  <c r="E39" i="24"/>
  <c r="G84" i="26"/>
  <c r="G85" i="26"/>
  <c r="G98" i="26"/>
  <c r="G79" i="26"/>
  <c r="G94" i="26"/>
  <c r="G101" i="26"/>
  <c r="G95" i="26"/>
  <c r="G100" i="26"/>
  <c r="G81" i="26"/>
  <c r="G90" i="26" s="1"/>
  <c r="G92" i="26" s="1"/>
  <c r="G93" i="26"/>
  <c r="G86" i="26"/>
  <c r="G102" i="26"/>
  <c r="G88" i="26"/>
  <c r="G82" i="26"/>
  <c r="G97" i="26" s="1"/>
  <c r="G99" i="26"/>
  <c r="H15" i="26"/>
  <c r="G83" i="26"/>
  <c r="E50" i="28"/>
  <c r="E52" i="28"/>
  <c r="E51" i="28"/>
  <c r="E55" i="28"/>
  <c r="E50" i="30"/>
  <c r="E51" i="30"/>
  <c r="E55" i="30"/>
  <c r="G39" i="27"/>
  <c r="D53" i="21"/>
  <c r="D50" i="21"/>
  <c r="F39" i="28"/>
  <c r="F35" i="27"/>
  <c r="F34" i="26"/>
  <c r="F17" i="26"/>
  <c r="F43" i="26" s="1"/>
  <c r="G17" i="29"/>
  <c r="G43" i="29" s="1"/>
  <c r="G34" i="29"/>
  <c r="H17" i="24"/>
  <c r="H43" i="24" s="1"/>
  <c r="F88" i="19"/>
  <c r="G84" i="31"/>
  <c r="G99" i="27"/>
  <c r="H15" i="27"/>
  <c r="G85" i="27"/>
  <c r="E53" i="30"/>
  <c r="E53" i="22"/>
  <c r="G80" i="29"/>
  <c r="G89" i="29" s="1"/>
  <c r="G84" i="18"/>
  <c r="G80" i="18"/>
  <c r="G89" i="18" s="1"/>
  <c r="H94" i="24"/>
  <c r="G99" i="25"/>
  <c r="D48" i="3"/>
  <c r="G15" i="3"/>
  <c r="E33" i="3"/>
  <c r="E32" i="3" s="1"/>
  <c r="E16" i="3"/>
  <c r="E42" i="3" s="1"/>
  <c r="BH54" i="17"/>
  <c r="E37" i="19"/>
  <c r="F36" i="21"/>
  <c r="BI41" i="17" s="1"/>
  <c r="AP9" i="33" s="1"/>
  <c r="AP10" i="33" s="1"/>
  <c r="AP11" i="33" s="1"/>
  <c r="F51" i="24"/>
  <c r="G33" i="26"/>
  <c r="G16" i="26"/>
  <c r="G42" i="26" s="1"/>
  <c r="F34" i="20"/>
  <c r="F17" i="20"/>
  <c r="F43" i="20" s="1"/>
  <c r="G95" i="22"/>
  <c r="G83" i="18"/>
  <c r="G88" i="18"/>
  <c r="G95" i="18"/>
  <c r="G100" i="18"/>
  <c r="G102" i="18"/>
  <c r="G94" i="18"/>
  <c r="G86" i="18"/>
  <c r="H82" i="18"/>
  <c r="H97" i="18" s="1"/>
  <c r="H101" i="18"/>
  <c r="G79" i="18"/>
  <c r="E45" i="22"/>
  <c r="E48" i="22"/>
  <c r="E47" i="22"/>
  <c r="G39" i="22"/>
  <c r="F38" i="24"/>
  <c r="F36" i="24"/>
  <c r="F39" i="26"/>
  <c r="G36" i="26"/>
  <c r="F36" i="27"/>
  <c r="E45" i="28"/>
  <c r="E48" i="28"/>
  <c r="E46" i="28"/>
  <c r="E45" i="30"/>
  <c r="E46" i="30"/>
  <c r="E47" i="30"/>
  <c r="E48" i="30"/>
  <c r="G35" i="27"/>
  <c r="G38" i="23"/>
  <c r="F39" i="23"/>
  <c r="F35" i="23"/>
  <c r="G99" i="19"/>
  <c r="F80" i="19"/>
  <c r="F89" i="19" s="1"/>
  <c r="F102" i="19"/>
  <c r="F82" i="19"/>
  <c r="F97" i="19" s="1"/>
  <c r="F85" i="19"/>
  <c r="F94" i="19"/>
  <c r="F34" i="28"/>
  <c r="F17" i="28"/>
  <c r="F43" i="28" s="1"/>
  <c r="E34" i="3"/>
  <c r="E17" i="3"/>
  <c r="E43" i="3" s="1"/>
  <c r="F17" i="30"/>
  <c r="F43" i="30" s="1"/>
  <c r="F34" i="30"/>
  <c r="G86" i="29"/>
  <c r="G101" i="30"/>
  <c r="G86" i="30"/>
  <c r="G81" i="18"/>
  <c r="G90" i="18" s="1"/>
  <c r="G92" i="18" s="1"/>
  <c r="G15" i="19"/>
  <c r="G83" i="23"/>
  <c r="E34" i="24"/>
  <c r="G93" i="27"/>
  <c r="F41" i="27"/>
  <c r="G82" i="27"/>
  <c r="G97" i="27" s="1"/>
  <c r="G101" i="27"/>
  <c r="G93" i="18"/>
  <c r="G98" i="29"/>
  <c r="E52" i="22"/>
  <c r="F17" i="25"/>
  <c r="F43" i="25" s="1"/>
  <c r="D52" i="3"/>
  <c r="H8" i="23"/>
  <c r="G98" i="23"/>
  <c r="G80" i="23"/>
  <c r="G89" i="23" s="1"/>
  <c r="G93" i="23"/>
  <c r="G82" i="23"/>
  <c r="G97" i="23" s="1"/>
  <c r="G84" i="23"/>
  <c r="G94" i="23"/>
  <c r="E33" i="19"/>
  <c r="E32" i="19" s="1"/>
  <c r="E16" i="19"/>
  <c r="E42" i="19" s="1"/>
  <c r="E36" i="24"/>
  <c r="G36" i="27"/>
  <c r="F19" i="18"/>
  <c r="F45" i="18" s="1"/>
  <c r="F16" i="28"/>
  <c r="F42" i="28" s="1"/>
  <c r="F33" i="28"/>
  <c r="F32" i="28" s="1"/>
  <c r="E37" i="26"/>
  <c r="E35" i="26"/>
  <c r="F38" i="18"/>
  <c r="G22" i="28"/>
  <c r="F34" i="23"/>
  <c r="F17" i="23"/>
  <c r="F43" i="23" s="1"/>
  <c r="F34" i="18"/>
  <c r="BI95" i="17" s="1"/>
  <c r="F17" i="18"/>
  <c r="F43" i="18" s="1"/>
  <c r="G41" i="22"/>
  <c r="F99" i="19"/>
  <c r="G79" i="31"/>
  <c r="G101" i="31"/>
  <c r="H15" i="31"/>
  <c r="E55" i="27"/>
  <c r="D54" i="3"/>
  <c r="G88" i="27"/>
  <c r="G41" i="27"/>
  <c r="F41" i="18"/>
  <c r="F85" i="28"/>
  <c r="E53" i="28"/>
  <c r="G93" i="20"/>
  <c r="F41" i="20"/>
  <c r="E32" i="28"/>
  <c r="E82" i="3"/>
  <c r="E97" i="3" s="1"/>
  <c r="D46" i="3"/>
  <c r="E46" i="22"/>
  <c r="G99" i="29"/>
  <c r="G79" i="29"/>
  <c r="G101" i="29"/>
  <c r="H15" i="29"/>
  <c r="G83" i="29"/>
  <c r="G94" i="29"/>
  <c r="G100" i="29"/>
  <c r="G82" i="29"/>
  <c r="G97" i="29" s="1"/>
  <c r="G102" i="29"/>
  <c r="G85" i="29"/>
  <c r="H98" i="29"/>
  <c r="G81" i="29"/>
  <c r="G90" i="29" s="1"/>
  <c r="G92" i="29" s="1"/>
  <c r="G101" i="22"/>
  <c r="G94" i="20"/>
  <c r="H15" i="20"/>
  <c r="G101" i="20"/>
  <c r="G84" i="20"/>
  <c r="G80" i="20"/>
  <c r="G89" i="20" s="1"/>
  <c r="G100" i="20"/>
  <c r="G98" i="20"/>
  <c r="G83" i="20"/>
  <c r="G85" i="20"/>
  <c r="G86" i="20"/>
  <c r="G99" i="20"/>
  <c r="G102" i="20"/>
  <c r="G79" i="20"/>
  <c r="G88" i="20"/>
  <c r="G81" i="20"/>
  <c r="G90" i="20" s="1"/>
  <c r="G92" i="20" s="1"/>
  <c r="G100" i="23"/>
  <c r="H83" i="31"/>
  <c r="G95" i="23"/>
  <c r="G95" i="31"/>
  <c r="E80" i="3"/>
  <c r="E89" i="3" s="1"/>
  <c r="E79" i="3"/>
  <c r="F101" i="3"/>
  <c r="E94" i="3"/>
  <c r="E102" i="3"/>
  <c r="E86" i="3"/>
  <c r="E101" i="3"/>
  <c r="E88" i="3"/>
  <c r="E84" i="3"/>
  <c r="E98" i="3"/>
  <c r="E83" i="3"/>
  <c r="E85" i="3"/>
  <c r="E99" i="3"/>
  <c r="E81" i="3"/>
  <c r="E90" i="3" s="1"/>
  <c r="E92" i="3" s="1"/>
  <c r="F85" i="3"/>
  <c r="E100" i="3"/>
  <c r="E93" i="3"/>
  <c r="E50" i="20"/>
  <c r="E54" i="20"/>
  <c r="E55" i="20"/>
  <c r="E51" i="20"/>
  <c r="E53" i="20"/>
  <c r="E52" i="20"/>
  <c r="F38" i="21"/>
  <c r="E50" i="23"/>
  <c r="E51" i="23"/>
  <c r="E53" i="23"/>
  <c r="E54" i="23"/>
  <c r="E52" i="23"/>
  <c r="E50" i="25"/>
  <c r="E55" i="25"/>
  <c r="E51" i="25"/>
  <c r="E52" i="25"/>
  <c r="E54" i="25"/>
  <c r="E19" i="25"/>
  <c r="E47" i="25" s="1"/>
  <c r="H83" i="24"/>
  <c r="H102" i="24"/>
  <c r="H81" i="24"/>
  <c r="H90" i="24" s="1"/>
  <c r="H92" i="24" s="1"/>
  <c r="H93" i="24"/>
  <c r="I15" i="24"/>
  <c r="H95" i="24"/>
  <c r="H99" i="24"/>
  <c r="H82" i="24"/>
  <c r="H97" i="24" s="1"/>
  <c r="H85" i="24"/>
  <c r="H98" i="24"/>
  <c r="H101" i="24"/>
  <c r="H80" i="24"/>
  <c r="H89" i="24" s="1"/>
  <c r="H79" i="24"/>
  <c r="F33" i="26"/>
  <c r="F32" i="26" s="1"/>
  <c r="F16" i="26"/>
  <c r="F42" i="26" s="1"/>
  <c r="F38" i="27"/>
  <c r="G37" i="27"/>
  <c r="G88" i="30"/>
  <c r="G94" i="30"/>
  <c r="G100" i="30"/>
  <c r="G93" i="30"/>
  <c r="G82" i="30"/>
  <c r="G97" i="30" s="1"/>
  <c r="G81" i="30"/>
  <c r="G90" i="30" s="1"/>
  <c r="G92" i="30" s="1"/>
  <c r="G95" i="30"/>
  <c r="H15" i="30"/>
  <c r="H98" i="30"/>
  <c r="G99" i="30"/>
  <c r="G98" i="30"/>
  <c r="G37" i="23"/>
  <c r="G36" i="22"/>
  <c r="G51" i="29"/>
  <c r="F46" i="24"/>
  <c r="F33" i="27"/>
  <c r="F16" i="27"/>
  <c r="F42" i="27" s="1"/>
  <c r="F37" i="28"/>
  <c r="F34" i="24"/>
  <c r="F17" i="24"/>
  <c r="F43" i="24" s="1"/>
  <c r="G17" i="24"/>
  <c r="G43" i="24" s="1"/>
  <c r="G34" i="27"/>
  <c r="G17" i="27"/>
  <c r="G43" i="27" s="1"/>
  <c r="G83" i="22"/>
  <c r="F101" i="19"/>
  <c r="F86" i="19"/>
  <c r="F98" i="19"/>
  <c r="G84" i="28"/>
  <c r="F93" i="19"/>
  <c r="G102" i="22"/>
  <c r="G79" i="30"/>
  <c r="G81" i="23"/>
  <c r="G90" i="23" s="1"/>
  <c r="G92" i="23" s="1"/>
  <c r="E38" i="29"/>
  <c r="H82" i="29"/>
  <c r="H97" i="29" s="1"/>
  <c r="G84" i="29"/>
  <c r="G82" i="18"/>
  <c r="G97" i="18" s="1"/>
  <c r="E54" i="28"/>
  <c r="G98" i="18"/>
  <c r="E53" i="25"/>
  <c r="H88" i="28"/>
  <c r="F15" i="3"/>
  <c r="G41" i="26"/>
  <c r="G80" i="26"/>
  <c r="G89" i="26" s="1"/>
  <c r="H84" i="26"/>
  <c r="E51" i="27"/>
  <c r="H15" i="23"/>
  <c r="E37" i="29"/>
  <c r="H81" i="22"/>
  <c r="H90" i="22" s="1"/>
  <c r="H92" i="22" s="1"/>
  <c r="G85" i="22"/>
  <c r="G82" i="22"/>
  <c r="G97" i="22" s="1"/>
  <c r="G84" i="22"/>
  <c r="G88" i="22"/>
  <c r="G81" i="22"/>
  <c r="G90" i="22" s="1"/>
  <c r="G92" i="22" s="1"/>
  <c r="H15" i="22"/>
  <c r="G99" i="22"/>
  <c r="G86" i="22"/>
  <c r="E35" i="24"/>
  <c r="G33" i="23"/>
  <c r="G32" i="23" s="1"/>
  <c r="G16" i="23"/>
  <c r="G42" i="23" s="1"/>
  <c r="E51" i="26"/>
  <c r="G34" i="25"/>
  <c r="G17" i="25"/>
  <c r="G43" i="25" s="1"/>
  <c r="F17" i="29"/>
  <c r="F43" i="29" s="1"/>
  <c r="F34" i="29"/>
  <c r="E48" i="19"/>
  <c r="F47" i="24"/>
  <c r="F37" i="27"/>
  <c r="E34" i="21"/>
  <c r="E41" i="21"/>
  <c r="E57" i="26"/>
  <c r="E59" i="26" s="1"/>
  <c r="E38" i="26"/>
  <c r="G34" i="31"/>
  <c r="G17" i="31"/>
  <c r="G43" i="31" s="1"/>
  <c r="G80" i="31"/>
  <c r="G89" i="31" s="1"/>
  <c r="G99" i="23"/>
  <c r="H81" i="23"/>
  <c r="H90" i="23" s="1"/>
  <c r="H92" i="23" s="1"/>
  <c r="G33" i="18"/>
  <c r="G16" i="18"/>
  <c r="G42" i="18" s="1"/>
  <c r="F33" i="18"/>
  <c r="F16" i="18"/>
  <c r="F42" i="18" s="1"/>
  <c r="E45" i="20"/>
  <c r="E48" i="20"/>
  <c r="E46" i="20"/>
  <c r="E45" i="23"/>
  <c r="E46" i="23"/>
  <c r="E37" i="24"/>
  <c r="F52" i="24"/>
  <c r="F37" i="24"/>
  <c r="G33" i="27"/>
  <c r="G16" i="27"/>
  <c r="G42" i="27" s="1"/>
  <c r="G16" i="29"/>
  <c r="G42" i="29" s="1"/>
  <c r="G33" i="29"/>
  <c r="G32" i="29" s="1"/>
  <c r="E39" i="29"/>
  <c r="F16" i="29"/>
  <c r="F42" i="29" s="1"/>
  <c r="F33" i="29"/>
  <c r="E33" i="26"/>
  <c r="E32" i="26" s="1"/>
  <c r="E16" i="26"/>
  <c r="E42" i="26" s="1"/>
  <c r="F53" i="28"/>
  <c r="F100" i="28"/>
  <c r="F95" i="28"/>
  <c r="F80" i="28"/>
  <c r="F89" i="28" s="1"/>
  <c r="F79" i="28"/>
  <c r="F98" i="28"/>
  <c r="F86" i="28"/>
  <c r="G80" i="28"/>
  <c r="G89" i="28" s="1"/>
  <c r="G15" i="28"/>
  <c r="H85" i="28"/>
  <c r="F83" i="28"/>
  <c r="F94" i="28"/>
  <c r="F88" i="28"/>
  <c r="F93" i="28"/>
  <c r="F81" i="28"/>
  <c r="F90" i="28" s="1"/>
  <c r="F92" i="28" s="1"/>
  <c r="G101" i="28"/>
  <c r="F82" i="28"/>
  <c r="F97" i="28" s="1"/>
  <c r="F99" i="28"/>
  <c r="F101" i="28"/>
  <c r="G99" i="28"/>
  <c r="H84" i="28"/>
  <c r="F33" i="23"/>
  <c r="F32" i="23" s="1"/>
  <c r="F16" i="23"/>
  <c r="F42" i="23" s="1"/>
  <c r="F54" i="28"/>
  <c r="F57" i="28"/>
  <c r="F58" i="28" s="1"/>
  <c r="F38" i="28"/>
  <c r="G34" i="18"/>
  <c r="G17" i="18"/>
  <c r="G43" i="18" s="1"/>
  <c r="G34" i="22"/>
  <c r="G17" i="22"/>
  <c r="G43" i="22" s="1"/>
  <c r="G34" i="26"/>
  <c r="G17" i="26"/>
  <c r="G43" i="26" s="1"/>
  <c r="G98" i="25"/>
  <c r="G81" i="27"/>
  <c r="G90" i="27" s="1"/>
  <c r="G92" i="27" s="1"/>
  <c r="G82" i="20"/>
  <c r="G97" i="20" s="1"/>
  <c r="G80" i="30"/>
  <c r="G89" i="30" s="1"/>
  <c r="F81" i="19"/>
  <c r="F90" i="19" s="1"/>
  <c r="F92" i="19" s="1"/>
  <c r="F84" i="19"/>
  <c r="G98" i="22"/>
  <c r="G100" i="22"/>
  <c r="G85" i="31"/>
  <c r="F41" i="31"/>
  <c r="H99" i="31"/>
  <c r="H99" i="23"/>
  <c r="E51" i="22"/>
  <c r="G95" i="29"/>
  <c r="F41" i="22"/>
  <c r="G79" i="23"/>
  <c r="G102" i="27"/>
  <c r="F17" i="27"/>
  <c r="F43" i="27" s="1"/>
  <c r="F34" i="27"/>
  <c r="D53" i="3"/>
  <c r="H81" i="31"/>
  <c r="H90" i="31" s="1"/>
  <c r="H92" i="31" s="1"/>
  <c r="G85" i="18"/>
  <c r="E52" i="30"/>
  <c r="I95" i="24"/>
  <c r="E48" i="27"/>
  <c r="E48" i="23"/>
  <c r="E34" i="29"/>
  <c r="G41" i="20"/>
  <c r="F99" i="3"/>
  <c r="H88" i="20"/>
  <c r="G17" i="30"/>
  <c r="G43" i="30" s="1"/>
  <c r="F41" i="24"/>
  <c r="E32" i="27"/>
  <c r="E32" i="22"/>
  <c r="F37" i="29"/>
  <c r="G81" i="21"/>
  <c r="G90" i="21" s="1"/>
  <c r="F41" i="26"/>
  <c r="F34" i="31"/>
  <c r="F17" i="31"/>
  <c r="F43" i="31" s="1"/>
  <c r="G41" i="23"/>
  <c r="E32" i="30"/>
  <c r="F41" i="29"/>
  <c r="G41" i="29"/>
  <c r="F41" i="28"/>
  <c r="F88" i="21"/>
  <c r="E32" i="18"/>
  <c r="G88" i="21"/>
  <c r="F41" i="23"/>
  <c r="F41" i="21"/>
  <c r="E41" i="3"/>
  <c r="BG79" i="17"/>
  <c r="BG69" i="17"/>
  <c r="BG66" i="17"/>
  <c r="BG68" i="17"/>
  <c r="BG78" i="17"/>
  <c r="G20" i="28"/>
  <c r="F8" i="3"/>
  <c r="G12" i="28"/>
  <c r="G38" i="28" s="1"/>
  <c r="G34" i="21"/>
  <c r="H8" i="20"/>
  <c r="H8" i="30"/>
  <c r="G25" i="19"/>
  <c r="H8" i="22"/>
  <c r="G29" i="19"/>
  <c r="G6" i="19"/>
  <c r="G38" i="19" s="1"/>
  <c r="G11" i="19"/>
  <c r="G37" i="19" s="1"/>
  <c r="BJ54" i="17" s="1"/>
  <c r="H8" i="18"/>
  <c r="H8" i="21"/>
  <c r="H17" i="21" s="1"/>
  <c r="H8" i="26"/>
  <c r="G7" i="19"/>
  <c r="G26" i="19"/>
  <c r="G8" i="19"/>
  <c r="G10" i="19"/>
  <c r="G36" i="19" s="1"/>
  <c r="BJ44" i="17" s="1"/>
  <c r="AQ30" i="33" s="1"/>
  <c r="G9" i="19"/>
  <c r="G35" i="19" s="1"/>
  <c r="G22" i="19"/>
  <c r="G21" i="19"/>
  <c r="G20" i="19"/>
  <c r="G27" i="19"/>
  <c r="G8" i="28"/>
  <c r="H8" i="27"/>
  <c r="H8" i="25"/>
  <c r="I8" i="24"/>
  <c r="BG103" i="17"/>
  <c r="BG73" i="17" s="1"/>
  <c r="H8" i="31"/>
  <c r="H8" i="29"/>
  <c r="BG104" i="17"/>
  <c r="BH108" i="17"/>
  <c r="AM5" i="28"/>
  <c r="BG106" i="17"/>
  <c r="BG76" i="17" s="1"/>
  <c r="G21" i="28"/>
  <c r="G9" i="28"/>
  <c r="G26" i="28"/>
  <c r="G28" i="28"/>
  <c r="AI5" i="28"/>
  <c r="G82" i="28" s="1"/>
  <c r="G97" i="28" s="1"/>
  <c r="AJ5" i="28"/>
  <c r="G29" i="28"/>
  <c r="G10" i="28"/>
  <c r="AI5" i="3"/>
  <c r="AJ5" i="3"/>
  <c r="G86" i="21"/>
  <c r="G79" i="21"/>
  <c r="G95" i="21"/>
  <c r="G93" i="21"/>
  <c r="G94" i="21"/>
  <c r="G101" i="21"/>
  <c r="G102" i="21"/>
  <c r="G99" i="21"/>
  <c r="G92" i="21"/>
  <c r="G98" i="21"/>
  <c r="G85" i="21"/>
  <c r="G82" i="21"/>
  <c r="G97" i="21" s="1"/>
  <c r="G83" i="21"/>
  <c r="G84" i="21"/>
  <c r="G100" i="21"/>
  <c r="G27" i="28"/>
  <c r="AF5" i="3"/>
  <c r="G94" i="3" s="1"/>
  <c r="AG5" i="3"/>
  <c r="G25" i="28"/>
  <c r="G13" i="28"/>
  <c r="G39" i="28" s="1"/>
  <c r="G6" i="28"/>
  <c r="G11" i="28"/>
  <c r="G37" i="28" s="1"/>
  <c r="G7" i="28"/>
  <c r="G80" i="21"/>
  <c r="G89" i="21" s="1"/>
  <c r="AJ5" i="19"/>
  <c r="AK5" i="19"/>
  <c r="AI5" i="19"/>
  <c r="F33" i="21"/>
  <c r="F24" i="28"/>
  <c r="E38" i="21"/>
  <c r="F37" i="21"/>
  <c r="BI51" i="17" s="1"/>
  <c r="E19" i="26"/>
  <c r="E47" i="26" s="1"/>
  <c r="BG85" i="17"/>
  <c r="F19" i="21"/>
  <c r="BG87" i="17"/>
  <c r="BJ9" i="17"/>
  <c r="BC10" i="33" s="1"/>
  <c r="AE22" i="33" s="1"/>
  <c r="AE24" i="33" s="1"/>
  <c r="AE25" i="33" s="1"/>
  <c r="E33" i="21"/>
  <c r="F19" i="28"/>
  <c r="F48" i="28" s="1"/>
  <c r="BI21" i="17"/>
  <c r="AP36" i="33" s="1"/>
  <c r="BI53" i="17"/>
  <c r="G19" i="23"/>
  <c r="E39" i="21"/>
  <c r="BH7" i="17" s="1"/>
  <c r="BA8" i="33" s="1"/>
  <c r="AC8" i="33" s="1"/>
  <c r="AC10" i="33" s="1"/>
  <c r="AC11" i="33" s="1"/>
  <c r="BJ21" i="17"/>
  <c r="AQ36" i="33" s="1"/>
  <c r="BJ53" i="17"/>
  <c r="D51" i="21"/>
  <c r="G25" i="31"/>
  <c r="F25" i="31"/>
  <c r="G24" i="23"/>
  <c r="F10" i="25"/>
  <c r="G27" i="25"/>
  <c r="F25" i="25"/>
  <c r="H6" i="28"/>
  <c r="F10" i="31"/>
  <c r="F9" i="31"/>
  <c r="G22" i="31"/>
  <c r="F22" i="31"/>
  <c r="G10" i="25"/>
  <c r="G7" i="31"/>
  <c r="G21" i="25"/>
  <c r="G22" i="25"/>
  <c r="AL5" i="28"/>
  <c r="G10" i="31"/>
  <c r="G36" i="31" s="1"/>
  <c r="F7" i="31"/>
  <c r="G28" i="31"/>
  <c r="F12" i="31"/>
  <c r="F38" i="31" s="1"/>
  <c r="F29" i="31"/>
  <c r="F42" i="21"/>
  <c r="BI103" i="17" s="1"/>
  <c r="G25" i="25"/>
  <c r="AN5" i="28"/>
  <c r="AP5" i="28" s="1"/>
  <c r="G21" i="31"/>
  <c r="G12" i="31"/>
  <c r="G38" i="31" s="1"/>
  <c r="F11" i="31"/>
  <c r="G6" i="31"/>
  <c r="G41" i="31" s="1"/>
  <c r="G29" i="31"/>
  <c r="F12" i="25"/>
  <c r="G11" i="31"/>
  <c r="G37" i="31" s="1"/>
  <c r="F21" i="25"/>
  <c r="G57" i="26"/>
  <c r="G58" i="26" s="1"/>
  <c r="G24" i="29"/>
  <c r="G55" i="29" s="1"/>
  <c r="F28" i="31"/>
  <c r="F21" i="31"/>
  <c r="E24" i="26"/>
  <c r="F13" i="31"/>
  <c r="F26" i="25"/>
  <c r="F27" i="31"/>
  <c r="F26" i="31"/>
  <c r="G7" i="25"/>
  <c r="G20" i="31"/>
  <c r="F20" i="31"/>
  <c r="G27" i="31"/>
  <c r="D55" i="21"/>
  <c r="BG84" i="17"/>
  <c r="D54" i="21"/>
  <c r="F19" i="23"/>
  <c r="F28" i="25"/>
  <c r="G28" i="25"/>
  <c r="BI9" i="17"/>
  <c r="BB10" i="33" s="1"/>
  <c r="AD22" i="33" s="1"/>
  <c r="AD24" i="33" s="1"/>
  <c r="AD25" i="33" s="1"/>
  <c r="D52" i="21"/>
  <c r="E19" i="21"/>
  <c r="E45" i="21" s="1"/>
  <c r="E42" i="21"/>
  <c r="E36" i="21"/>
  <c r="BH41" i="17" s="1"/>
  <c r="AO9" i="33" s="1"/>
  <c r="AO10" i="33" s="1"/>
  <c r="AO11" i="33" s="1"/>
  <c r="E58" i="21"/>
  <c r="E60" i="21" s="1"/>
  <c r="F35" i="21"/>
  <c r="BI19" i="17" s="1"/>
  <c r="AP22" i="33" s="1"/>
  <c r="E58" i="25"/>
  <c r="E37" i="21"/>
  <c r="BH51" i="17" s="1"/>
  <c r="E58" i="18"/>
  <c r="E19" i="29"/>
  <c r="D59" i="3"/>
  <c r="E35" i="21"/>
  <c r="BH19" i="17" s="1"/>
  <c r="AO22" i="33" s="1"/>
  <c r="AO24" i="33" s="1"/>
  <c r="AO25" i="33" s="1"/>
  <c r="G19" i="29"/>
  <c r="BI10" i="17"/>
  <c r="BB11" i="33" s="1"/>
  <c r="AD29" i="33" s="1"/>
  <c r="AD31" i="33" s="1"/>
  <c r="AD32" i="33" s="1"/>
  <c r="E58" i="30"/>
  <c r="F12" i="30"/>
  <c r="BI22" i="17"/>
  <c r="AP43" i="33" s="1"/>
  <c r="E57" i="24"/>
  <c r="E58" i="24" s="1"/>
  <c r="BH98" i="17"/>
  <c r="G13" i="30"/>
  <c r="G39" i="30" s="1"/>
  <c r="G29" i="30"/>
  <c r="BH109" i="17"/>
  <c r="F6" i="25"/>
  <c r="F41" i="25" s="1"/>
  <c r="BG31" i="17"/>
  <c r="BH35" i="17"/>
  <c r="BH36" i="17"/>
  <c r="BH33" i="17"/>
  <c r="G6" i="25"/>
  <c r="BJ22" i="17"/>
  <c r="AQ43" i="33" s="1"/>
  <c r="E58" i="22"/>
  <c r="F22" i="25"/>
  <c r="G36" i="21"/>
  <c r="BJ41" i="17" s="1"/>
  <c r="AQ9" i="33" s="1"/>
  <c r="AQ10" i="33" s="1"/>
  <c r="AQ11" i="33" s="1"/>
  <c r="G19" i="22"/>
  <c r="G47" i="22" s="1"/>
  <c r="F20" i="25"/>
  <c r="F58" i="22"/>
  <c r="G58" i="21"/>
  <c r="G59" i="21" s="1"/>
  <c r="E59" i="29"/>
  <c r="G13" i="25"/>
  <c r="BG32" i="17"/>
  <c r="G11" i="25"/>
  <c r="F9" i="25"/>
  <c r="F35" i="25" s="1"/>
  <c r="E58" i="31"/>
  <c r="BI43" i="17"/>
  <c r="AP23" i="33" s="1"/>
  <c r="F57" i="18"/>
  <c r="G26" i="30"/>
  <c r="G6" i="30"/>
  <c r="G41" i="30" s="1"/>
  <c r="E58" i="28"/>
  <c r="F39" i="21"/>
  <c r="BI7" i="17" s="1"/>
  <c r="BB8" i="33" s="1"/>
  <c r="AD8" i="33" s="1"/>
  <c r="AD10" i="33" s="1"/>
  <c r="AD11" i="33" s="1"/>
  <c r="F57" i="23"/>
  <c r="F59" i="23" s="1"/>
  <c r="F21" i="30"/>
  <c r="F7" i="30"/>
  <c r="E58" i="26"/>
  <c r="F57" i="24"/>
  <c r="F59" i="24" s="1"/>
  <c r="F6" i="30"/>
  <c r="F41" i="30" s="1"/>
  <c r="G20" i="30"/>
  <c r="F22" i="30"/>
  <c r="G25" i="30"/>
  <c r="G9" i="30"/>
  <c r="G35" i="30" s="1"/>
  <c r="G22" i="30"/>
  <c r="F58" i="21"/>
  <c r="F59" i="21" s="1"/>
  <c r="BI44" i="17"/>
  <c r="AP30" i="33" s="1"/>
  <c r="F57" i="19"/>
  <c r="F58" i="19" s="1"/>
  <c r="F26" i="30"/>
  <c r="F25" i="30"/>
  <c r="G10" i="30"/>
  <c r="G36" i="30" s="1"/>
  <c r="F10" i="30"/>
  <c r="F36" i="30" s="1"/>
  <c r="F28" i="30"/>
  <c r="BH37" i="17"/>
  <c r="G57" i="29"/>
  <c r="G59" i="29" s="1"/>
  <c r="F57" i="29"/>
  <c r="F29" i="25"/>
  <c r="F13" i="25"/>
  <c r="F39" i="25" s="1"/>
  <c r="G9" i="25"/>
  <c r="G26" i="25"/>
  <c r="F7" i="25"/>
  <c r="G20" i="25"/>
  <c r="G57" i="27"/>
  <c r="G59" i="27" s="1"/>
  <c r="BH44" i="17"/>
  <c r="AO30" i="33" s="1"/>
  <c r="E57" i="19"/>
  <c r="E59" i="19" s="1"/>
  <c r="G57" i="20"/>
  <c r="G59" i="20" s="1"/>
  <c r="G57" i="23"/>
  <c r="G59" i="23" s="1"/>
  <c r="G21" i="30"/>
  <c r="F11" i="30"/>
  <c r="F37" i="30" s="1"/>
  <c r="E58" i="23"/>
  <c r="E59" i="20"/>
  <c r="G57" i="22"/>
  <c r="BJ43" i="17"/>
  <c r="AQ23" i="33" s="1"/>
  <c r="G57" i="18"/>
  <c r="G58" i="18" s="1"/>
  <c r="G24" i="22"/>
  <c r="G55" i="22" s="1"/>
  <c r="G19" i="28"/>
  <c r="G45" i="28" s="1"/>
  <c r="F27" i="30"/>
  <c r="G12" i="30"/>
  <c r="G38" i="30" s="1"/>
  <c r="F20" i="30"/>
  <c r="E58" i="27"/>
  <c r="G7" i="30"/>
  <c r="F9" i="30"/>
  <c r="F35" i="30" s="1"/>
  <c r="F57" i="26"/>
  <c r="F58" i="26" s="1"/>
  <c r="E57" i="3"/>
  <c r="E58" i="3" s="1"/>
  <c r="F57" i="27"/>
  <c r="F59" i="27" s="1"/>
  <c r="F13" i="30"/>
  <c r="F39" i="30" s="1"/>
  <c r="G11" i="30"/>
  <c r="G37" i="30" s="1"/>
  <c r="G27" i="30"/>
  <c r="G28" i="30"/>
  <c r="AL5" i="31"/>
  <c r="AN5" i="31"/>
  <c r="AP5" i="31" s="1"/>
  <c r="H10" i="31"/>
  <c r="E19" i="31"/>
  <c r="AL5" i="30"/>
  <c r="H95" i="30" s="1"/>
  <c r="AN5" i="30"/>
  <c r="AP5" i="30" s="1"/>
  <c r="H7" i="30"/>
  <c r="H6" i="30"/>
  <c r="AN5" i="29"/>
  <c r="AP5" i="29" s="1"/>
  <c r="AL5" i="29"/>
  <c r="F24" i="29"/>
  <c r="F51" i="29" s="1"/>
  <c r="F19" i="29"/>
  <c r="E24" i="29"/>
  <c r="G24" i="27"/>
  <c r="AN5" i="27"/>
  <c r="AP5" i="27" s="1"/>
  <c r="AL5" i="27"/>
  <c r="H28" i="27"/>
  <c r="H10" i="27"/>
  <c r="H25" i="27"/>
  <c r="H22" i="27"/>
  <c r="F24" i="27"/>
  <c r="G19" i="27"/>
  <c r="G46" i="27" s="1"/>
  <c r="F19" i="27"/>
  <c r="F24" i="26"/>
  <c r="F54" i="26" s="1"/>
  <c r="H6" i="26"/>
  <c r="G24" i="26"/>
  <c r="G51" i="26" s="1"/>
  <c r="F19" i="26"/>
  <c r="F47" i="26" s="1"/>
  <c r="AN5" i="26"/>
  <c r="AL5" i="26"/>
  <c r="H80" i="26" s="1"/>
  <c r="H89" i="26" s="1"/>
  <c r="G19" i="26"/>
  <c r="AN5" i="25"/>
  <c r="AP5" i="25" s="1"/>
  <c r="AL5" i="25"/>
  <c r="AQ5" i="24"/>
  <c r="AO5" i="24"/>
  <c r="I100" i="24" s="1"/>
  <c r="F24" i="24"/>
  <c r="E24" i="24"/>
  <c r="G27" i="24"/>
  <c r="G28" i="24"/>
  <c r="G13" i="24"/>
  <c r="G22" i="24"/>
  <c r="H27" i="24"/>
  <c r="H28" i="24"/>
  <c r="G21" i="24"/>
  <c r="H9" i="24"/>
  <c r="E19" i="24"/>
  <c r="E48" i="24" s="1"/>
  <c r="G26" i="24"/>
  <c r="G11" i="24"/>
  <c r="G20" i="24"/>
  <c r="H22" i="24"/>
  <c r="G10" i="24"/>
  <c r="G25" i="24"/>
  <c r="H28" i="25"/>
  <c r="H21" i="25"/>
  <c r="H6" i="25"/>
  <c r="H10" i="25"/>
  <c r="H36" i="25" s="1"/>
  <c r="H29" i="25"/>
  <c r="G9" i="24"/>
  <c r="H9" i="25"/>
  <c r="H25" i="24"/>
  <c r="H12" i="24"/>
  <c r="H38" i="24" s="1"/>
  <c r="G29" i="24"/>
  <c r="H20" i="25"/>
  <c r="F19" i="24"/>
  <c r="H20" i="24"/>
  <c r="H26" i="24"/>
  <c r="H6" i="24"/>
  <c r="H34" i="24" s="1"/>
  <c r="H21" i="24"/>
  <c r="H7" i="23"/>
  <c r="AN5" i="23"/>
  <c r="AL5" i="23"/>
  <c r="F24" i="23"/>
  <c r="H22" i="22"/>
  <c r="AN5" i="22"/>
  <c r="AP5" i="22" s="1"/>
  <c r="AL5" i="22"/>
  <c r="H29" i="22"/>
  <c r="H26" i="22"/>
  <c r="H20" i="22"/>
  <c r="F24" i="22"/>
  <c r="F19" i="22"/>
  <c r="E43" i="21"/>
  <c r="F24" i="21"/>
  <c r="F50" i="21" s="1"/>
  <c r="G33" i="21"/>
  <c r="E24" i="21"/>
  <c r="E50" i="21" s="1"/>
  <c r="AN5" i="21"/>
  <c r="AP5" i="21" s="1"/>
  <c r="AL5" i="21"/>
  <c r="H88" i="21" s="1"/>
  <c r="G38" i="21"/>
  <c r="G19" i="21"/>
  <c r="G45" i="21" s="1"/>
  <c r="G39" i="21"/>
  <c r="BJ7" i="17" s="1"/>
  <c r="BC8" i="33" s="1"/>
  <c r="AE8" i="33" s="1"/>
  <c r="AE10" i="33" s="1"/>
  <c r="AE11" i="33" s="1"/>
  <c r="G37" i="21"/>
  <c r="BJ51" i="17" s="1"/>
  <c r="G24" i="21"/>
  <c r="G50" i="21" s="1"/>
  <c r="G35" i="21"/>
  <c r="BJ19" i="17" s="1"/>
  <c r="AQ22" i="33" s="1"/>
  <c r="AN5" i="20"/>
  <c r="AP5" i="20" s="1"/>
  <c r="AL5" i="20"/>
  <c r="H102" i="20" s="1"/>
  <c r="H27" i="20"/>
  <c r="F28" i="20"/>
  <c r="H28" i="20"/>
  <c r="G13" i="20"/>
  <c r="G39" i="20" s="1"/>
  <c r="F12" i="20"/>
  <c r="F38" i="20" s="1"/>
  <c r="G27" i="20"/>
  <c r="G25" i="20"/>
  <c r="F10" i="20"/>
  <c r="F36" i="20" s="1"/>
  <c r="G26" i="20"/>
  <c r="F11" i="20"/>
  <c r="G22" i="20"/>
  <c r="F7" i="20"/>
  <c r="G28" i="20"/>
  <c r="F13" i="20"/>
  <c r="H21" i="20"/>
  <c r="H10" i="20"/>
  <c r="H36" i="20" s="1"/>
  <c r="G21" i="20"/>
  <c r="H26" i="20"/>
  <c r="H13" i="20"/>
  <c r="H39" i="20" s="1"/>
  <c r="H29" i="20"/>
  <c r="F20" i="20"/>
  <c r="H12" i="20"/>
  <c r="H38" i="20" s="1"/>
  <c r="G20" i="20"/>
  <c r="H22" i="20"/>
  <c r="F27" i="20"/>
  <c r="H20" i="20"/>
  <c r="G6" i="20"/>
  <c r="F26" i="20"/>
  <c r="H6" i="20"/>
  <c r="H9" i="20"/>
  <c r="H35" i="20" s="1"/>
  <c r="H7" i="20"/>
  <c r="G7" i="20"/>
  <c r="BI23" i="17"/>
  <c r="AP50" i="33" s="1"/>
  <c r="H11" i="20"/>
  <c r="H37" i="20" s="1"/>
  <c r="F22" i="20"/>
  <c r="H25" i="20"/>
  <c r="E19" i="19"/>
  <c r="E47" i="19" s="1"/>
  <c r="F24" i="19"/>
  <c r="F55" i="19" s="1"/>
  <c r="F19" i="19"/>
  <c r="F47" i="19" s="1"/>
  <c r="BH96" i="17"/>
  <c r="E24" i="19"/>
  <c r="G24" i="19"/>
  <c r="G19" i="19"/>
  <c r="G45" i="19" s="1"/>
  <c r="BI96" i="17"/>
  <c r="E24" i="18"/>
  <c r="AN5" i="18"/>
  <c r="AP5" i="18" s="1"/>
  <c r="AL5" i="18"/>
  <c r="G24" i="18"/>
  <c r="F24" i="18"/>
  <c r="H26" i="18"/>
  <c r="H28" i="18"/>
  <c r="H7" i="18"/>
  <c r="H25" i="18"/>
  <c r="H21" i="18"/>
  <c r="H10" i="18"/>
  <c r="BH105" i="17"/>
  <c r="BJ95" i="17"/>
  <c r="G19" i="18"/>
  <c r="H12" i="18"/>
  <c r="F27" i="3"/>
  <c r="F13" i="3"/>
  <c r="E24" i="3"/>
  <c r="F25" i="3"/>
  <c r="F11" i="3"/>
  <c r="F22" i="3"/>
  <c r="F10" i="3"/>
  <c r="F36" i="3" s="1"/>
  <c r="BH8" i="17"/>
  <c r="BA9" i="33" s="1"/>
  <c r="AC15" i="33" s="1"/>
  <c r="AC17" i="33" s="1"/>
  <c r="AC18" i="33" s="1"/>
  <c r="F12" i="3"/>
  <c r="F26" i="3"/>
  <c r="E19" i="3"/>
  <c r="E45" i="3" s="1"/>
  <c r="F29" i="3"/>
  <c r="F6" i="3"/>
  <c r="F28" i="3"/>
  <c r="F20" i="3"/>
  <c r="F21" i="3"/>
  <c r="F9" i="3"/>
  <c r="F7" i="3"/>
  <c r="BH52" i="17"/>
  <c r="BH42" i="17"/>
  <c r="AO16" i="33" s="1"/>
  <c r="AO17" i="33" s="1"/>
  <c r="AO18" i="33" s="1"/>
  <c r="BH20" i="17"/>
  <c r="AO29" i="33" s="1"/>
  <c r="AK5" i="3"/>
  <c r="AM5" i="3" s="1"/>
  <c r="AQ24" i="33" l="1"/>
  <c r="AQ25" i="33" s="1"/>
  <c r="AO31" i="33"/>
  <c r="AO32" i="33" s="1"/>
  <c r="AP24" i="33"/>
  <c r="AP25" i="33" s="1"/>
  <c r="BH34" i="17"/>
  <c r="BI31" i="17"/>
  <c r="BI34" i="17"/>
  <c r="F45" i="23"/>
  <c r="F47" i="23"/>
  <c r="G51" i="31"/>
  <c r="G47" i="28"/>
  <c r="H101" i="25"/>
  <c r="H100" i="25"/>
  <c r="I80" i="25"/>
  <c r="I89" i="25" s="1"/>
  <c r="I85" i="25"/>
  <c r="H102" i="25"/>
  <c r="I15" i="25"/>
  <c r="H81" i="25"/>
  <c r="H90" i="25" s="1"/>
  <c r="H92" i="25" s="1"/>
  <c r="H83" i="25"/>
  <c r="H95" i="25"/>
  <c r="H85" i="25"/>
  <c r="H79" i="25"/>
  <c r="E32" i="21"/>
  <c r="G57" i="28"/>
  <c r="G58" i="28" s="1"/>
  <c r="G36" i="28"/>
  <c r="H17" i="23"/>
  <c r="H43" i="23" s="1"/>
  <c r="E50" i="19"/>
  <c r="E51" i="19"/>
  <c r="E54" i="19"/>
  <c r="F37" i="20"/>
  <c r="BI55" i="17" s="1"/>
  <c r="F45" i="22"/>
  <c r="F46" i="22"/>
  <c r="F47" i="22"/>
  <c r="F48" i="22"/>
  <c r="F50" i="23"/>
  <c r="F55" i="23"/>
  <c r="F52" i="23"/>
  <c r="F54" i="23"/>
  <c r="F51" i="23"/>
  <c r="F45" i="24"/>
  <c r="F48" i="24"/>
  <c r="F45" i="27"/>
  <c r="F46" i="27"/>
  <c r="F47" i="27"/>
  <c r="F48" i="27"/>
  <c r="H88" i="31"/>
  <c r="I80" i="31"/>
  <c r="I89" i="31" s="1"/>
  <c r="H95" i="31"/>
  <c r="I15" i="31"/>
  <c r="H82" i="31"/>
  <c r="H97" i="31" s="1"/>
  <c r="H93" i="31"/>
  <c r="H86" i="31"/>
  <c r="I99" i="31"/>
  <c r="H84" i="31"/>
  <c r="H80" i="31"/>
  <c r="H89" i="31" s="1"/>
  <c r="H100" i="31"/>
  <c r="I93" i="31"/>
  <c r="F33" i="30"/>
  <c r="F16" i="30"/>
  <c r="F42" i="30" s="1"/>
  <c r="BH103" i="17"/>
  <c r="F50" i="28"/>
  <c r="F51" i="28"/>
  <c r="F55" i="28"/>
  <c r="F52" i="28"/>
  <c r="G55" i="28"/>
  <c r="H34" i="27"/>
  <c r="H17" i="27"/>
  <c r="H43" i="27" s="1"/>
  <c r="G34" i="19"/>
  <c r="G17" i="19"/>
  <c r="G43" i="19" s="1"/>
  <c r="G55" i="19"/>
  <c r="G46" i="28"/>
  <c r="H41" i="24"/>
  <c r="I15" i="21"/>
  <c r="I41" i="21" s="1"/>
  <c r="H93" i="28"/>
  <c r="G81" i="19"/>
  <c r="G90" i="19" s="1"/>
  <c r="G92" i="19" s="1"/>
  <c r="H99" i="29"/>
  <c r="H80" i="22"/>
  <c r="H89" i="22" s="1"/>
  <c r="G79" i="28"/>
  <c r="H86" i="28"/>
  <c r="H79" i="28"/>
  <c r="H100" i="23"/>
  <c r="F46" i="23"/>
  <c r="I79" i="31"/>
  <c r="H94" i="31"/>
  <c r="H79" i="18"/>
  <c r="G52" i="29"/>
  <c r="I93" i="30"/>
  <c r="I15" i="30"/>
  <c r="I41" i="30" s="1"/>
  <c r="F46" i="26"/>
  <c r="G102" i="3"/>
  <c r="F95" i="3"/>
  <c r="H102" i="26"/>
  <c r="H82" i="22"/>
  <c r="H97" i="22" s="1"/>
  <c r="H98" i="31"/>
  <c r="H101" i="22"/>
  <c r="E55" i="19"/>
  <c r="H93" i="25"/>
  <c r="H94" i="25"/>
  <c r="F33" i="20"/>
  <c r="F16" i="20"/>
  <c r="F42" i="20" s="1"/>
  <c r="F50" i="29"/>
  <c r="F55" i="29"/>
  <c r="F54" i="29"/>
  <c r="F53" i="29"/>
  <c r="G45" i="29"/>
  <c r="G47" i="29"/>
  <c r="G46" i="29"/>
  <c r="G79" i="3"/>
  <c r="G35" i="20"/>
  <c r="G37" i="20"/>
  <c r="G34" i="20"/>
  <c r="G36" i="20"/>
  <c r="G38" i="20"/>
  <c r="F54" i="30"/>
  <c r="I94" i="25"/>
  <c r="H81" i="29"/>
  <c r="H90" i="29" s="1"/>
  <c r="H92" i="29" s="1"/>
  <c r="G50" i="18"/>
  <c r="G53" i="18"/>
  <c r="G55" i="18"/>
  <c r="G54" i="18"/>
  <c r="G51" i="18"/>
  <c r="G52" i="18"/>
  <c r="F50" i="22"/>
  <c r="F54" i="22"/>
  <c r="F51" i="22"/>
  <c r="F52" i="22"/>
  <c r="F53" i="22"/>
  <c r="I8" i="23"/>
  <c r="H95" i="23"/>
  <c r="H101" i="23"/>
  <c r="H86" i="23"/>
  <c r="H102" i="23"/>
  <c r="H84" i="23"/>
  <c r="I15" i="23"/>
  <c r="H79" i="23"/>
  <c r="H93" i="23"/>
  <c r="H82" i="23"/>
  <c r="H97" i="23" s="1"/>
  <c r="H83" i="23"/>
  <c r="H98" i="23"/>
  <c r="H94" i="23"/>
  <c r="G45" i="26"/>
  <c r="G46" i="26"/>
  <c r="G45" i="27"/>
  <c r="G47" i="27"/>
  <c r="G50" i="27"/>
  <c r="G51" i="27"/>
  <c r="G55" i="27"/>
  <c r="G33" i="30"/>
  <c r="G16" i="30"/>
  <c r="G42" i="30" s="1"/>
  <c r="G35" i="25"/>
  <c r="G51" i="30"/>
  <c r="F47" i="30"/>
  <c r="E45" i="29"/>
  <c r="E46" i="29"/>
  <c r="E48" i="29"/>
  <c r="E47" i="29"/>
  <c r="F39" i="31"/>
  <c r="BI13" i="17" s="1"/>
  <c r="BB14" i="33" s="1"/>
  <c r="AD50" i="33" s="1"/>
  <c r="AD52" i="33" s="1"/>
  <c r="AD53" i="33" s="1"/>
  <c r="F38" i="25"/>
  <c r="F32" i="21"/>
  <c r="G34" i="28"/>
  <c r="G17" i="28"/>
  <c r="G43" i="28" s="1"/>
  <c r="G52" i="19"/>
  <c r="H17" i="22"/>
  <c r="H43" i="22" s="1"/>
  <c r="H94" i="29"/>
  <c r="H80" i="25"/>
  <c r="H89" i="25" s="1"/>
  <c r="H93" i="30"/>
  <c r="I99" i="29"/>
  <c r="H98" i="28"/>
  <c r="G102" i="28"/>
  <c r="G85" i="28"/>
  <c r="G48" i="27"/>
  <c r="I84" i="22"/>
  <c r="H102" i="22"/>
  <c r="H95" i="22"/>
  <c r="I93" i="27"/>
  <c r="H100" i="27"/>
  <c r="F32" i="24"/>
  <c r="E46" i="3"/>
  <c r="F80" i="3"/>
  <c r="F89" i="3" s="1"/>
  <c r="H102" i="18"/>
  <c r="G47" i="26"/>
  <c r="H86" i="25"/>
  <c r="F53" i="23"/>
  <c r="H95" i="18"/>
  <c r="H98" i="22"/>
  <c r="H88" i="26"/>
  <c r="I95" i="25"/>
  <c r="H83" i="22"/>
  <c r="F35" i="31"/>
  <c r="BI25" i="17" s="1"/>
  <c r="G50" i="19"/>
  <c r="G54" i="19"/>
  <c r="H54" i="20"/>
  <c r="F50" i="26"/>
  <c r="F51" i="26"/>
  <c r="F52" i="26"/>
  <c r="F55" i="26"/>
  <c r="F53" i="26"/>
  <c r="I8" i="29"/>
  <c r="H101" i="29"/>
  <c r="I85" i="29"/>
  <c r="I81" i="29"/>
  <c r="I90" i="29" s="1"/>
  <c r="I92" i="29" s="1"/>
  <c r="I83" i="29"/>
  <c r="H93" i="29"/>
  <c r="H100" i="29"/>
  <c r="H83" i="29"/>
  <c r="H86" i="29"/>
  <c r="H102" i="29"/>
  <c r="H85" i="29"/>
  <c r="I15" i="29"/>
  <c r="I41" i="29" s="1"/>
  <c r="G50" i="22"/>
  <c r="G54" i="22"/>
  <c r="G53" i="22"/>
  <c r="G38" i="25"/>
  <c r="G41" i="25"/>
  <c r="F36" i="31"/>
  <c r="BI47" i="17" s="1"/>
  <c r="AP51" i="33" s="1"/>
  <c r="AP52" i="33" s="1"/>
  <c r="AP53" i="33" s="1"/>
  <c r="H94" i="27"/>
  <c r="H81" i="28"/>
  <c r="H90" i="28" s="1"/>
  <c r="H92" i="28" s="1"/>
  <c r="E50" i="3"/>
  <c r="E55" i="3"/>
  <c r="E51" i="3"/>
  <c r="E52" i="3"/>
  <c r="E53" i="3"/>
  <c r="E54" i="3"/>
  <c r="I15" i="18"/>
  <c r="I41" i="18" s="1"/>
  <c r="I82" i="18"/>
  <c r="I97" i="18" s="1"/>
  <c r="H84" i="18"/>
  <c r="H81" i="18"/>
  <c r="H90" i="18" s="1"/>
  <c r="H92" i="18" s="1"/>
  <c r="H86" i="18"/>
  <c r="H83" i="18"/>
  <c r="H94" i="18"/>
  <c r="H98" i="18"/>
  <c r="I83" i="18"/>
  <c r="H100" i="18"/>
  <c r="I79" i="18"/>
  <c r="H85" i="18"/>
  <c r="H80" i="18"/>
  <c r="H89" i="18" s="1"/>
  <c r="G33" i="20"/>
  <c r="G32" i="20" s="1"/>
  <c r="G16" i="20"/>
  <c r="G42" i="20" s="1"/>
  <c r="H84" i="20"/>
  <c r="H85" i="20"/>
  <c r="H86" i="20"/>
  <c r="H79" i="20"/>
  <c r="H80" i="20"/>
  <c r="H89" i="20" s="1"/>
  <c r="I84" i="20"/>
  <c r="H100" i="20"/>
  <c r="I86" i="20"/>
  <c r="I80" i="20"/>
  <c r="I89" i="20" s="1"/>
  <c r="H83" i="20"/>
  <c r="H95" i="20"/>
  <c r="H93" i="20"/>
  <c r="H94" i="20"/>
  <c r="I88" i="20"/>
  <c r="H99" i="20"/>
  <c r="H99" i="21"/>
  <c r="H81" i="21"/>
  <c r="H90" i="21" s="1"/>
  <c r="G55" i="24"/>
  <c r="E45" i="24"/>
  <c r="E47" i="24"/>
  <c r="E46" i="24"/>
  <c r="I15" i="26"/>
  <c r="H82" i="26"/>
  <c r="H97" i="26" s="1"/>
  <c r="H93" i="26"/>
  <c r="H100" i="26"/>
  <c r="H86" i="26"/>
  <c r="H99" i="26"/>
  <c r="H81" i="26"/>
  <c r="H90" i="26" s="1"/>
  <c r="H92" i="26" s="1"/>
  <c r="H94" i="26"/>
  <c r="H85" i="26"/>
  <c r="F50" i="27"/>
  <c r="F54" i="27"/>
  <c r="F52" i="27"/>
  <c r="F55" i="27"/>
  <c r="F51" i="27"/>
  <c r="I29" i="28"/>
  <c r="H16" i="30"/>
  <c r="H42" i="30" s="1"/>
  <c r="H33" i="30"/>
  <c r="G53" i="30"/>
  <c r="F51" i="30"/>
  <c r="G45" i="22"/>
  <c r="G46" i="22"/>
  <c r="E50" i="26"/>
  <c r="E54" i="26"/>
  <c r="E53" i="26"/>
  <c r="E55" i="26"/>
  <c r="G33" i="31"/>
  <c r="G32" i="31" s="1"/>
  <c r="G16" i="31"/>
  <c r="G42" i="31" s="1"/>
  <c r="H8" i="19"/>
  <c r="G79" i="19"/>
  <c r="H95" i="19"/>
  <c r="G95" i="19"/>
  <c r="G101" i="19"/>
  <c r="H15" i="19"/>
  <c r="G85" i="19"/>
  <c r="G94" i="19"/>
  <c r="G102" i="19"/>
  <c r="G84" i="19"/>
  <c r="G88" i="19"/>
  <c r="G100" i="19"/>
  <c r="G80" i="19"/>
  <c r="G89" i="19" s="1"/>
  <c r="G98" i="19"/>
  <c r="G24" i="28"/>
  <c r="G50" i="28" s="1"/>
  <c r="H10" i="28"/>
  <c r="H36" i="28" s="1"/>
  <c r="H83" i="28"/>
  <c r="G88" i="28"/>
  <c r="H102" i="28"/>
  <c r="H82" i="28"/>
  <c r="H97" i="28" s="1"/>
  <c r="H101" i="28"/>
  <c r="H15" i="28"/>
  <c r="H41" i="28" s="1"/>
  <c r="G53" i="19"/>
  <c r="G33" i="19"/>
  <c r="G32" i="19" s="1"/>
  <c r="G16" i="19"/>
  <c r="G42" i="19" s="1"/>
  <c r="G51" i="19"/>
  <c r="H101" i="27"/>
  <c r="H86" i="30"/>
  <c r="G81" i="28"/>
  <c r="G90" i="28" s="1"/>
  <c r="G92" i="28" s="1"/>
  <c r="H80" i="28"/>
  <c r="H89" i="28" s="1"/>
  <c r="G83" i="28"/>
  <c r="I15" i="22"/>
  <c r="G39" i="19"/>
  <c r="BJ10" i="17" s="1"/>
  <c r="BC11" i="33" s="1"/>
  <c r="AE29" i="33" s="1"/>
  <c r="AE31" i="33" s="1"/>
  <c r="AE32" i="33" s="1"/>
  <c r="J15" i="24"/>
  <c r="E48" i="3"/>
  <c r="G48" i="22"/>
  <c r="J15" i="20"/>
  <c r="H84" i="29"/>
  <c r="H88" i="25"/>
  <c r="I94" i="31"/>
  <c r="H101" i="26"/>
  <c r="H98" i="26"/>
  <c r="I98" i="25"/>
  <c r="G86" i="19"/>
  <c r="H85" i="31"/>
  <c r="G45" i="18"/>
  <c r="G46" i="18"/>
  <c r="G48" i="18"/>
  <c r="H55" i="20"/>
  <c r="H83" i="27"/>
  <c r="H99" i="27"/>
  <c r="H82" i="27"/>
  <c r="H97" i="27" s="1"/>
  <c r="H102" i="27"/>
  <c r="H98" i="27"/>
  <c r="I15" i="27"/>
  <c r="H88" i="27"/>
  <c r="H81" i="27"/>
  <c r="H90" i="27" s="1"/>
  <c r="H92" i="27" s="1"/>
  <c r="H85" i="27"/>
  <c r="F34" i="3"/>
  <c r="F17" i="3"/>
  <c r="F43" i="3" s="1"/>
  <c r="F33" i="3"/>
  <c r="F16" i="3"/>
  <c r="F42" i="3" s="1"/>
  <c r="F52" i="3"/>
  <c r="F39" i="3"/>
  <c r="BI8" i="17" s="1"/>
  <c r="BB9" i="33" s="1"/>
  <c r="AD15" i="33" s="1"/>
  <c r="AD17" i="33" s="1"/>
  <c r="AD18" i="33" s="1"/>
  <c r="F45" i="19"/>
  <c r="F46" i="19"/>
  <c r="F48" i="19"/>
  <c r="H33" i="20"/>
  <c r="H16" i="20"/>
  <c r="H42" i="20" s="1"/>
  <c r="G46" i="20"/>
  <c r="H47" i="20"/>
  <c r="H16" i="23"/>
  <c r="H42" i="23" s="1"/>
  <c r="H35" i="24"/>
  <c r="E50" i="24"/>
  <c r="E55" i="24"/>
  <c r="E54" i="24"/>
  <c r="E51" i="24"/>
  <c r="E52" i="24"/>
  <c r="E53" i="24"/>
  <c r="AQ5" i="28"/>
  <c r="AS5" i="28" s="1"/>
  <c r="F46" i="30"/>
  <c r="G57" i="19"/>
  <c r="G58" i="19" s="1"/>
  <c r="G37" i="25"/>
  <c r="F38" i="30"/>
  <c r="F32" i="30" s="1"/>
  <c r="F47" i="31"/>
  <c r="BJ25" i="17"/>
  <c r="G39" i="31"/>
  <c r="G57" i="25"/>
  <c r="G59" i="25" s="1"/>
  <c r="G36" i="25"/>
  <c r="F36" i="25"/>
  <c r="G45" i="23"/>
  <c r="G48" i="23"/>
  <c r="G46" i="23"/>
  <c r="G47" i="23"/>
  <c r="F46" i="21"/>
  <c r="F45" i="21"/>
  <c r="G54" i="28"/>
  <c r="H17" i="29"/>
  <c r="H43" i="29" s="1"/>
  <c r="G46" i="19"/>
  <c r="H34" i="26"/>
  <c r="H17" i="26"/>
  <c r="H43" i="26" s="1"/>
  <c r="H17" i="30"/>
  <c r="H43" i="30" s="1"/>
  <c r="H34" i="30"/>
  <c r="G34" i="30"/>
  <c r="I88" i="24"/>
  <c r="I15" i="28"/>
  <c r="I41" i="28" s="1"/>
  <c r="G100" i="28"/>
  <c r="H95" i="28"/>
  <c r="H99" i="28"/>
  <c r="H94" i="28"/>
  <c r="G32" i="27"/>
  <c r="G51" i="22"/>
  <c r="F32" i="18"/>
  <c r="F32" i="29"/>
  <c r="G52" i="27"/>
  <c r="H99" i="22"/>
  <c r="H79" i="22"/>
  <c r="H101" i="20"/>
  <c r="H100" i="30"/>
  <c r="I85" i="22"/>
  <c r="H80" i="27"/>
  <c r="H89" i="27" s="1"/>
  <c r="H95" i="29"/>
  <c r="I81" i="30"/>
  <c r="I90" i="30" s="1"/>
  <c r="I92" i="30" s="1"/>
  <c r="G48" i="29"/>
  <c r="F86" i="3"/>
  <c r="E52" i="19"/>
  <c r="H80" i="29"/>
  <c r="H89" i="29" s="1"/>
  <c r="E52" i="26"/>
  <c r="F52" i="29"/>
  <c r="G82" i="19"/>
  <c r="G97" i="19" s="1"/>
  <c r="H95" i="26"/>
  <c r="H79" i="26"/>
  <c r="F53" i="27"/>
  <c r="G47" i="18"/>
  <c r="G55" i="30"/>
  <c r="F45" i="28"/>
  <c r="F47" i="28"/>
  <c r="I17" i="24"/>
  <c r="I43" i="24" s="1"/>
  <c r="F50" i="18"/>
  <c r="F51" i="18"/>
  <c r="F55" i="18"/>
  <c r="F52" i="18"/>
  <c r="F54" i="18"/>
  <c r="F53" i="18"/>
  <c r="F33" i="25"/>
  <c r="F32" i="25" s="1"/>
  <c r="F16" i="25"/>
  <c r="F42" i="25" s="1"/>
  <c r="H86" i="27"/>
  <c r="H95" i="27"/>
  <c r="F35" i="3"/>
  <c r="F38" i="3"/>
  <c r="F53" i="3"/>
  <c r="H33" i="18"/>
  <c r="H16" i="18"/>
  <c r="H42" i="18" s="1"/>
  <c r="E50" i="18"/>
  <c r="E55" i="18"/>
  <c r="E53" i="18"/>
  <c r="E51" i="18"/>
  <c r="E52" i="18"/>
  <c r="F50" i="19"/>
  <c r="F52" i="19"/>
  <c r="F54" i="19"/>
  <c r="F51" i="19"/>
  <c r="F53" i="19"/>
  <c r="BI11" i="17"/>
  <c r="BB12" i="33" s="1"/>
  <c r="AD36" i="33" s="1"/>
  <c r="AD38" i="33" s="1"/>
  <c r="AD39" i="33" s="1"/>
  <c r="F39" i="20"/>
  <c r="H47" i="24"/>
  <c r="F50" i="24"/>
  <c r="F53" i="24"/>
  <c r="F54" i="24"/>
  <c r="F45" i="26"/>
  <c r="F48" i="26"/>
  <c r="E50" i="29"/>
  <c r="E51" i="29"/>
  <c r="E55" i="29"/>
  <c r="E52" i="29"/>
  <c r="E54" i="29"/>
  <c r="E53" i="29"/>
  <c r="I99" i="30"/>
  <c r="H85" i="30"/>
  <c r="I82" i="30"/>
  <c r="I97" i="30" s="1"/>
  <c r="I94" i="30"/>
  <c r="H82" i="30"/>
  <c r="H97" i="30" s="1"/>
  <c r="H102" i="30"/>
  <c r="H84" i="30"/>
  <c r="H101" i="30"/>
  <c r="I83" i="30"/>
  <c r="H79" i="30"/>
  <c r="H83" i="30"/>
  <c r="I95" i="30"/>
  <c r="H88" i="30"/>
  <c r="H94" i="30"/>
  <c r="F48" i="25"/>
  <c r="F37" i="25"/>
  <c r="F34" i="25"/>
  <c r="F37" i="31"/>
  <c r="BI57" i="17" s="1"/>
  <c r="G54" i="31"/>
  <c r="G50" i="23"/>
  <c r="G53" i="23"/>
  <c r="G54" i="23"/>
  <c r="G52" i="23"/>
  <c r="G51" i="23"/>
  <c r="G55" i="23"/>
  <c r="G8" i="3"/>
  <c r="F83" i="3"/>
  <c r="G82" i="3"/>
  <c r="G97" i="3" s="1"/>
  <c r="H99" i="3"/>
  <c r="G80" i="3"/>
  <c r="G89" i="3" s="1"/>
  <c r="G88" i="3"/>
  <c r="H98" i="3"/>
  <c r="G99" i="3"/>
  <c r="F102" i="3"/>
  <c r="I15" i="3"/>
  <c r="G81" i="3"/>
  <c r="G90" i="3" s="1"/>
  <c r="G92" i="3" s="1"/>
  <c r="H80" i="3"/>
  <c r="H89" i="3" s="1"/>
  <c r="F98" i="3"/>
  <c r="F100" i="3"/>
  <c r="G98" i="3"/>
  <c r="F79" i="3"/>
  <c r="F88" i="3"/>
  <c r="G83" i="3"/>
  <c r="F82" i="3"/>
  <c r="F97" i="3" s="1"/>
  <c r="H102" i="3"/>
  <c r="G84" i="3"/>
  <c r="G100" i="3"/>
  <c r="G95" i="3"/>
  <c r="F81" i="3"/>
  <c r="F90" i="3" s="1"/>
  <c r="F92" i="3" s="1"/>
  <c r="F93" i="3"/>
  <c r="F84" i="3"/>
  <c r="G52" i="28"/>
  <c r="H17" i="31"/>
  <c r="H43" i="31" s="1"/>
  <c r="G47" i="19"/>
  <c r="H34" i="20"/>
  <c r="H17" i="20"/>
  <c r="H43" i="20" s="1"/>
  <c r="G93" i="3"/>
  <c r="H81" i="20"/>
  <c r="H90" i="20" s="1"/>
  <c r="H92" i="20" s="1"/>
  <c r="H99" i="30"/>
  <c r="F48" i="23"/>
  <c r="G94" i="28"/>
  <c r="G95" i="28"/>
  <c r="H100" i="28"/>
  <c r="G93" i="28"/>
  <c r="G54" i="27"/>
  <c r="G48" i="26"/>
  <c r="F55" i="22"/>
  <c r="H83" i="26"/>
  <c r="H98" i="20"/>
  <c r="H84" i="22"/>
  <c r="H82" i="25"/>
  <c r="H97" i="25" s="1"/>
  <c r="I98" i="20"/>
  <c r="H41" i="30"/>
  <c r="I94" i="24"/>
  <c r="I102" i="24"/>
  <c r="F94" i="3"/>
  <c r="G86" i="3"/>
  <c r="G101" i="3"/>
  <c r="G85" i="3"/>
  <c r="H82" i="20"/>
  <c r="H97" i="20" s="1"/>
  <c r="I15" i="20"/>
  <c r="E47" i="3"/>
  <c r="H79" i="29"/>
  <c r="H99" i="18"/>
  <c r="H80" i="23"/>
  <c r="H89" i="23" s="1"/>
  <c r="H93" i="18"/>
  <c r="H98" i="25"/>
  <c r="H84" i="25"/>
  <c r="H79" i="27"/>
  <c r="H85" i="23"/>
  <c r="E32" i="29"/>
  <c r="G16" i="28"/>
  <c r="G42" i="28" s="1"/>
  <c r="G33" i="28"/>
  <c r="G32" i="28" s="1"/>
  <c r="F59" i="28"/>
  <c r="H34" i="25"/>
  <c r="H17" i="25"/>
  <c r="H43" i="25" s="1"/>
  <c r="F37" i="3"/>
  <c r="E45" i="19"/>
  <c r="E46" i="19"/>
  <c r="F46" i="20"/>
  <c r="G54" i="20"/>
  <c r="G32" i="21"/>
  <c r="I8" i="22"/>
  <c r="I93" i="22"/>
  <c r="H100" i="22"/>
  <c r="H94" i="22"/>
  <c r="H85" i="22"/>
  <c r="H93" i="22"/>
  <c r="H88" i="22"/>
  <c r="I81" i="22"/>
  <c r="I90" i="22" s="1"/>
  <c r="I92" i="22" s="1"/>
  <c r="H35" i="25"/>
  <c r="J8" i="24"/>
  <c r="I93" i="24"/>
  <c r="I99" i="24"/>
  <c r="I80" i="24"/>
  <c r="I89" i="24" s="1"/>
  <c r="I84" i="24"/>
  <c r="I86" i="24"/>
  <c r="I81" i="24"/>
  <c r="I90" i="24" s="1"/>
  <c r="I92" i="24" s="1"/>
  <c r="I101" i="24"/>
  <c r="I98" i="24"/>
  <c r="I85" i="24"/>
  <c r="I79" i="24"/>
  <c r="I82" i="24"/>
  <c r="I97" i="24" s="1"/>
  <c r="I83" i="24"/>
  <c r="G50" i="26"/>
  <c r="G53" i="26"/>
  <c r="G54" i="26"/>
  <c r="G55" i="26"/>
  <c r="G52" i="26"/>
  <c r="F45" i="29"/>
  <c r="F46" i="29"/>
  <c r="F47" i="29"/>
  <c r="E45" i="31"/>
  <c r="E46" i="31"/>
  <c r="E48" i="31"/>
  <c r="E47" i="31"/>
  <c r="G39" i="25"/>
  <c r="G33" i="25"/>
  <c r="G32" i="25" s="1"/>
  <c r="G16" i="25"/>
  <c r="G42" i="25" s="1"/>
  <c r="G50" i="29"/>
  <c r="G53" i="29"/>
  <c r="G54" i="29"/>
  <c r="F33" i="31"/>
  <c r="F16" i="31"/>
  <c r="F42" i="31" s="1"/>
  <c r="G48" i="31"/>
  <c r="F51" i="31"/>
  <c r="E45" i="26"/>
  <c r="E46" i="26"/>
  <c r="E48" i="26"/>
  <c r="G53" i="28"/>
  <c r="G35" i="28"/>
  <c r="G48" i="19"/>
  <c r="H34" i="18"/>
  <c r="H17" i="18"/>
  <c r="H43" i="18" s="1"/>
  <c r="I79" i="22"/>
  <c r="H84" i="27"/>
  <c r="H86" i="22"/>
  <c r="G41" i="28"/>
  <c r="G52" i="22"/>
  <c r="G32" i="18"/>
  <c r="I101" i="22"/>
  <c r="F41" i="3"/>
  <c r="G98" i="28"/>
  <c r="G86" i="28"/>
  <c r="F32" i="27"/>
  <c r="H80" i="30"/>
  <c r="H89" i="30" s="1"/>
  <c r="H81" i="30"/>
  <c r="H90" i="30" s="1"/>
  <c r="H92" i="30" s="1"/>
  <c r="I95" i="23"/>
  <c r="H15" i="3"/>
  <c r="G93" i="19"/>
  <c r="I98" i="18"/>
  <c r="H88" i="18"/>
  <c r="G35" i="31"/>
  <c r="G53" i="27"/>
  <c r="F55" i="24"/>
  <c r="H79" i="31"/>
  <c r="F46" i="28"/>
  <c r="G83" i="19"/>
  <c r="F46" i="18"/>
  <c r="G48" i="28"/>
  <c r="H41" i="25"/>
  <c r="E45" i="25"/>
  <c r="E48" i="25"/>
  <c r="E46" i="25"/>
  <c r="F47" i="18"/>
  <c r="G41" i="19"/>
  <c r="BJ86" i="17" s="1"/>
  <c r="H41" i="26"/>
  <c r="E45" i="18"/>
  <c r="E48" i="18"/>
  <c r="E46" i="18"/>
  <c r="E32" i="24"/>
  <c r="F48" i="18"/>
  <c r="G32" i="22"/>
  <c r="H41" i="20"/>
  <c r="G32" i="26"/>
  <c r="BG74" i="17"/>
  <c r="BG67" i="17"/>
  <c r="BG77" i="17"/>
  <c r="BG75" i="17"/>
  <c r="BG65" i="17"/>
  <c r="F48" i="21"/>
  <c r="G26" i="3"/>
  <c r="BJ96" i="17"/>
  <c r="G12" i="3"/>
  <c r="G20" i="3"/>
  <c r="G6" i="3"/>
  <c r="G41" i="3" s="1"/>
  <c r="H22" i="28"/>
  <c r="I8" i="27"/>
  <c r="I8" i="28"/>
  <c r="H28" i="28"/>
  <c r="H12" i="28"/>
  <c r="I8" i="25"/>
  <c r="H20" i="28"/>
  <c r="H21" i="28"/>
  <c r="H79" i="21"/>
  <c r="I8" i="20"/>
  <c r="H8" i="3"/>
  <c r="I8" i="31"/>
  <c r="H7" i="28"/>
  <c r="I8" i="18"/>
  <c r="I8" i="26"/>
  <c r="I28" i="28"/>
  <c r="H11" i="28"/>
  <c r="H37" i="28" s="1"/>
  <c r="H26" i="28"/>
  <c r="H9" i="28"/>
  <c r="H35" i="28" s="1"/>
  <c r="H8" i="28"/>
  <c r="F47" i="21"/>
  <c r="H95" i="21"/>
  <c r="I22" i="28"/>
  <c r="H29" i="28"/>
  <c r="H13" i="28"/>
  <c r="H39" i="28" s="1"/>
  <c r="I8" i="30"/>
  <c r="I11" i="28"/>
  <c r="I6" i="28"/>
  <c r="H25" i="28"/>
  <c r="I8" i="21"/>
  <c r="I17" i="21" s="1"/>
  <c r="BI107" i="17"/>
  <c r="AP5" i="23"/>
  <c r="AS5" i="24"/>
  <c r="AP5" i="26"/>
  <c r="G21" i="3"/>
  <c r="H28" i="19"/>
  <c r="H27" i="19"/>
  <c r="I25" i="28"/>
  <c r="I26" i="28"/>
  <c r="H92" i="21"/>
  <c r="H102" i="21"/>
  <c r="H94" i="21"/>
  <c r="G28" i="3"/>
  <c r="H26" i="19"/>
  <c r="I10" i="28"/>
  <c r="I36" i="28" s="1"/>
  <c r="H101" i="21"/>
  <c r="AM5" i="19"/>
  <c r="AL5" i="19"/>
  <c r="AN5" i="19"/>
  <c r="G7" i="3"/>
  <c r="H12" i="19"/>
  <c r="I9" i="28"/>
  <c r="I35" i="28" s="1"/>
  <c r="H84" i="21"/>
  <c r="H98" i="21"/>
  <c r="G27" i="3"/>
  <c r="H10" i="19"/>
  <c r="H36" i="19" s="1"/>
  <c r="G9" i="3"/>
  <c r="G22" i="3"/>
  <c r="G29" i="3"/>
  <c r="H20" i="19"/>
  <c r="H80" i="21"/>
  <c r="H89" i="21" s="1"/>
  <c r="H86" i="21"/>
  <c r="I7" i="28"/>
  <c r="I20" i="28"/>
  <c r="I19" i="28" s="1"/>
  <c r="I45" i="28" s="1"/>
  <c r="H82" i="21"/>
  <c r="H97" i="21" s="1"/>
  <c r="H85" i="21"/>
  <c r="G10" i="3"/>
  <c r="G13" i="3"/>
  <c r="H11" i="19"/>
  <c r="H37" i="19" s="1"/>
  <c r="H21" i="19"/>
  <c r="I13" i="28"/>
  <c r="I39" i="28" s="1"/>
  <c r="I27" i="28"/>
  <c r="AO5" i="28"/>
  <c r="H100" i="21"/>
  <c r="G25" i="3"/>
  <c r="G11" i="3"/>
  <c r="H25" i="19"/>
  <c r="H6" i="19"/>
  <c r="H9" i="19"/>
  <c r="I12" i="28"/>
  <c r="I38" i="28" s="1"/>
  <c r="I21" i="28"/>
  <c r="H83" i="21"/>
  <c r="H93" i="21"/>
  <c r="H27" i="28"/>
  <c r="BI33" i="17"/>
  <c r="E59" i="21"/>
  <c r="G57" i="31"/>
  <c r="G59" i="31" s="1"/>
  <c r="E59" i="24"/>
  <c r="BJ12" i="17"/>
  <c r="BC13" i="33" s="1"/>
  <c r="AE43" i="33" s="1"/>
  <c r="AE45" i="33" s="1"/>
  <c r="AE46" i="33" s="1"/>
  <c r="BJ46" i="17"/>
  <c r="AQ44" i="33" s="1"/>
  <c r="AQ45" i="33" s="1"/>
  <c r="AQ46" i="33" s="1"/>
  <c r="G19" i="31"/>
  <c r="G45" i="31" s="1"/>
  <c r="G24" i="31"/>
  <c r="G53" i="31" s="1"/>
  <c r="F24" i="31"/>
  <c r="F50" i="31" s="1"/>
  <c r="G19" i="30"/>
  <c r="G45" i="30" s="1"/>
  <c r="BH89" i="17"/>
  <c r="BI56" i="17"/>
  <c r="F24" i="25"/>
  <c r="F55" i="25" s="1"/>
  <c r="BJ33" i="17"/>
  <c r="G19" i="25"/>
  <c r="G45" i="25" s="1"/>
  <c r="F57" i="31"/>
  <c r="F59" i="31" s="1"/>
  <c r="F19" i="31"/>
  <c r="F45" i="31" s="1"/>
  <c r="F57" i="25"/>
  <c r="F59" i="25" s="1"/>
  <c r="BJ56" i="17"/>
  <c r="BH88" i="17"/>
  <c r="BI99" i="17"/>
  <c r="G60" i="21"/>
  <c r="F19" i="25"/>
  <c r="F45" i="25" s="1"/>
  <c r="F43" i="21"/>
  <c r="BI83" i="17" s="1"/>
  <c r="BG94" i="17"/>
  <c r="BG64" i="17" s="1"/>
  <c r="G59" i="26"/>
  <c r="G24" i="25"/>
  <c r="G51" i="25" s="1"/>
  <c r="BJ57" i="17"/>
  <c r="BJ13" i="17"/>
  <c r="BC14" i="33" s="1"/>
  <c r="AE50" i="33" s="1"/>
  <c r="AE52" i="33" s="1"/>
  <c r="AE53" i="33" s="1"/>
  <c r="BJ47" i="17"/>
  <c r="AQ51" i="33" s="1"/>
  <c r="I25" i="27"/>
  <c r="F19" i="30"/>
  <c r="F45" i="30" s="1"/>
  <c r="E47" i="21"/>
  <c r="E48" i="21"/>
  <c r="E46" i="21"/>
  <c r="BI12" i="17"/>
  <c r="BB13" i="33" s="1"/>
  <c r="AD43" i="33" s="1"/>
  <c r="AD45" i="33" s="1"/>
  <c r="AD46" i="33" s="1"/>
  <c r="BH31" i="17"/>
  <c r="E51" i="21"/>
  <c r="F55" i="21"/>
  <c r="G55" i="21"/>
  <c r="G42" i="21"/>
  <c r="BJ103" i="17" s="1"/>
  <c r="G47" i="21"/>
  <c r="H13" i="21"/>
  <c r="H21" i="22"/>
  <c r="H12" i="22"/>
  <c r="G58" i="20"/>
  <c r="H28" i="22"/>
  <c r="H12" i="31"/>
  <c r="G24" i="30"/>
  <c r="G50" i="30" s="1"/>
  <c r="G59" i="18"/>
  <c r="G58" i="27"/>
  <c r="G59" i="19"/>
  <c r="I29" i="22"/>
  <c r="F58" i="27"/>
  <c r="I20" i="22"/>
  <c r="BI98" i="17"/>
  <c r="BJ31" i="17"/>
  <c r="BH32" i="17"/>
  <c r="H28" i="31"/>
  <c r="G58" i="23"/>
  <c r="I26" i="26"/>
  <c r="H22" i="31"/>
  <c r="F24" i="30"/>
  <c r="F53" i="30" s="1"/>
  <c r="BI46" i="17"/>
  <c r="AP44" i="33" s="1"/>
  <c r="AP45" i="33" s="1"/>
  <c r="AP46" i="33" s="1"/>
  <c r="H11" i="31"/>
  <c r="F59" i="26"/>
  <c r="BJ85" i="17"/>
  <c r="I25" i="22"/>
  <c r="H26" i="31"/>
  <c r="BJ24" i="17"/>
  <c r="I28" i="18"/>
  <c r="H27" i="31"/>
  <c r="I6" i="25"/>
  <c r="F58" i="23"/>
  <c r="BK23" i="17"/>
  <c r="AR50" i="33" s="1"/>
  <c r="H57" i="20"/>
  <c r="H59" i="20" s="1"/>
  <c r="H11" i="21"/>
  <c r="I21" i="22"/>
  <c r="H10" i="23"/>
  <c r="I12" i="26"/>
  <c r="H12" i="26"/>
  <c r="H38" i="26" s="1"/>
  <c r="H13" i="26"/>
  <c r="H39" i="26" s="1"/>
  <c r="G59" i="28"/>
  <c r="F58" i="24"/>
  <c r="I12" i="22"/>
  <c r="I10" i="23"/>
  <c r="I11" i="23"/>
  <c r="H9" i="26"/>
  <c r="H35" i="26" s="1"/>
  <c r="H27" i="26"/>
  <c r="I10" i="27"/>
  <c r="I36" i="27" s="1"/>
  <c r="E59" i="3"/>
  <c r="E58" i="19"/>
  <c r="F57" i="30"/>
  <c r="F59" i="30" s="1"/>
  <c r="F60" i="21"/>
  <c r="BI45" i="17"/>
  <c r="AP37" i="33" s="1"/>
  <c r="AP38" i="33" s="1"/>
  <c r="AP39" i="33" s="1"/>
  <c r="F57" i="20"/>
  <c r="F59" i="20" s="1"/>
  <c r="H29" i="23"/>
  <c r="H21" i="26"/>
  <c r="G57" i="30"/>
  <c r="G59" i="30" s="1"/>
  <c r="I9" i="22"/>
  <c r="I10" i="22"/>
  <c r="H29" i="26"/>
  <c r="H22" i="26"/>
  <c r="I6" i="26"/>
  <c r="H28" i="26"/>
  <c r="F59" i="29"/>
  <c r="F58" i="29"/>
  <c r="F58" i="18"/>
  <c r="F59" i="18"/>
  <c r="I22" i="22"/>
  <c r="H27" i="23"/>
  <c r="BI24" i="17"/>
  <c r="G57" i="3"/>
  <c r="G58" i="3" s="1"/>
  <c r="F57" i="3"/>
  <c r="F59" i="3" s="1"/>
  <c r="BH87" i="17"/>
  <c r="BH107" i="17"/>
  <c r="I26" i="22"/>
  <c r="I11" i="22"/>
  <c r="H21" i="23"/>
  <c r="H11" i="26"/>
  <c r="H37" i="26" s="1"/>
  <c r="I27" i="27"/>
  <c r="G58" i="25"/>
  <c r="G59" i="22"/>
  <c r="G58" i="22"/>
  <c r="BJ34" i="17"/>
  <c r="G58" i="29"/>
  <c r="F59" i="19"/>
  <c r="H57" i="18"/>
  <c r="H59" i="18" s="1"/>
  <c r="I6" i="21"/>
  <c r="H25" i="23"/>
  <c r="H25" i="26"/>
  <c r="H7" i="26"/>
  <c r="BH83" i="17"/>
  <c r="BH93" i="17"/>
  <c r="I28" i="31"/>
  <c r="I12" i="31"/>
  <c r="I20" i="31"/>
  <c r="I10" i="31"/>
  <c r="I13" i="31"/>
  <c r="H9" i="31"/>
  <c r="I9" i="31"/>
  <c r="I35" i="31" s="1"/>
  <c r="I11" i="31"/>
  <c r="I37" i="31" s="1"/>
  <c r="H29" i="31"/>
  <c r="H20" i="31"/>
  <c r="I6" i="31"/>
  <c r="H6" i="31"/>
  <c r="H41" i="31" s="1"/>
  <c r="I7" i="31"/>
  <c r="I29" i="31"/>
  <c r="H13" i="31"/>
  <c r="H39" i="31" s="1"/>
  <c r="I26" i="31"/>
  <c r="H21" i="31"/>
  <c r="H7" i="31"/>
  <c r="I21" i="31"/>
  <c r="I25" i="31"/>
  <c r="H25" i="31"/>
  <c r="I27" i="31"/>
  <c r="I22" i="31"/>
  <c r="AQ5" i="31"/>
  <c r="AS5" i="31" s="1"/>
  <c r="AO5" i="31"/>
  <c r="AQ5" i="30"/>
  <c r="AO5" i="30"/>
  <c r="I85" i="30" s="1"/>
  <c r="H13" i="30"/>
  <c r="H25" i="30"/>
  <c r="I20" i="30"/>
  <c r="I28" i="30"/>
  <c r="H9" i="30"/>
  <c r="I12" i="30"/>
  <c r="H12" i="30"/>
  <c r="H38" i="30" s="1"/>
  <c r="H26" i="30"/>
  <c r="H11" i="30"/>
  <c r="I11" i="30"/>
  <c r="H29" i="30"/>
  <c r="H27" i="30"/>
  <c r="I29" i="30"/>
  <c r="I27" i="30"/>
  <c r="H20" i="30"/>
  <c r="I6" i="30"/>
  <c r="H28" i="30"/>
  <c r="I26" i="30"/>
  <c r="I10" i="30"/>
  <c r="I25" i="30"/>
  <c r="I21" i="30"/>
  <c r="I9" i="30"/>
  <c r="H22" i="30"/>
  <c r="I7" i="30"/>
  <c r="I13" i="30"/>
  <c r="I39" i="30" s="1"/>
  <c r="H21" i="30"/>
  <c r="H10" i="30"/>
  <c r="H36" i="30" s="1"/>
  <c r="I22" i="30"/>
  <c r="AQ5" i="29"/>
  <c r="AS5" i="29" s="1"/>
  <c r="AO5" i="29"/>
  <c r="H27" i="29"/>
  <c r="I27" i="29"/>
  <c r="H7" i="29"/>
  <c r="I20" i="29"/>
  <c r="I7" i="29"/>
  <c r="I22" i="29"/>
  <c r="H25" i="29"/>
  <c r="H12" i="29"/>
  <c r="H20" i="29"/>
  <c r="H21" i="29"/>
  <c r="I12" i="29"/>
  <c r="I38" i="29" s="1"/>
  <c r="H22" i="29"/>
  <c r="I11" i="29"/>
  <c r="I28" i="29"/>
  <c r="H6" i="29"/>
  <c r="H41" i="29" s="1"/>
  <c r="H13" i="29"/>
  <c r="H11" i="29"/>
  <c r="I25" i="29"/>
  <c r="I26" i="29"/>
  <c r="H9" i="29"/>
  <c r="H10" i="29"/>
  <c r="I9" i="29"/>
  <c r="I35" i="29" s="1"/>
  <c r="H28" i="29"/>
  <c r="I10" i="29"/>
  <c r="H26" i="29"/>
  <c r="H29" i="29"/>
  <c r="I29" i="29"/>
  <c r="I13" i="29"/>
  <c r="I39" i="29" s="1"/>
  <c r="I6" i="29"/>
  <c r="I21" i="29"/>
  <c r="AR5" i="28"/>
  <c r="AT5" i="28"/>
  <c r="J9" i="28"/>
  <c r="AQ5" i="27"/>
  <c r="AS5" i="27" s="1"/>
  <c r="AO5" i="27"/>
  <c r="I26" i="27"/>
  <c r="I7" i="27"/>
  <c r="I29" i="27"/>
  <c r="H12" i="27"/>
  <c r="H21" i="27"/>
  <c r="I13" i="27"/>
  <c r="I39" i="27" s="1"/>
  <c r="I22" i="27"/>
  <c r="H6" i="27"/>
  <c r="H36" i="27" s="1"/>
  <c r="I9" i="27"/>
  <c r="I35" i="27" s="1"/>
  <c r="I6" i="27"/>
  <c r="I28" i="27"/>
  <c r="I20" i="27"/>
  <c r="H29" i="27"/>
  <c r="H26" i="27"/>
  <c r="H7" i="27"/>
  <c r="I21" i="27"/>
  <c r="I12" i="27"/>
  <c r="I38" i="27" s="1"/>
  <c r="H13" i="27"/>
  <c r="H20" i="27"/>
  <c r="H27" i="27"/>
  <c r="H9" i="27"/>
  <c r="I11" i="27"/>
  <c r="I37" i="27" s="1"/>
  <c r="H11" i="27"/>
  <c r="H10" i="26"/>
  <c r="H36" i="26" s="1"/>
  <c r="I27" i="26"/>
  <c r="I9" i="26"/>
  <c r="I7" i="26"/>
  <c r="I22" i="26"/>
  <c r="I21" i="26"/>
  <c r="H26" i="26"/>
  <c r="I11" i="26"/>
  <c r="I25" i="26"/>
  <c r="AO5" i="26"/>
  <c r="AQ5" i="26"/>
  <c r="AS5" i="26" s="1"/>
  <c r="I28" i="26"/>
  <c r="I10" i="26"/>
  <c r="I13" i="26"/>
  <c r="H20" i="26"/>
  <c r="I20" i="26"/>
  <c r="I29" i="26"/>
  <c r="AQ5" i="25"/>
  <c r="AS5" i="25" s="1"/>
  <c r="AO5" i="25"/>
  <c r="AR5" i="24"/>
  <c r="AT5" i="24"/>
  <c r="I25" i="25"/>
  <c r="G24" i="24"/>
  <c r="I27" i="25"/>
  <c r="I26" i="25"/>
  <c r="H26" i="25"/>
  <c r="I28" i="25"/>
  <c r="H11" i="24"/>
  <c r="H37" i="24" s="1"/>
  <c r="H29" i="24"/>
  <c r="H19" i="24"/>
  <c r="H45" i="24" s="1"/>
  <c r="I20" i="25"/>
  <c r="H25" i="25"/>
  <c r="I13" i="25"/>
  <c r="I39" i="25" s="1"/>
  <c r="H11" i="25"/>
  <c r="H37" i="25" s="1"/>
  <c r="H12" i="25"/>
  <c r="H38" i="25" s="1"/>
  <c r="I10" i="25"/>
  <c r="I12" i="25"/>
  <c r="H7" i="25"/>
  <c r="H13" i="25"/>
  <c r="H39" i="25" s="1"/>
  <c r="H27" i="25"/>
  <c r="I29" i="25"/>
  <c r="H22" i="25"/>
  <c r="I9" i="25"/>
  <c r="G12" i="24"/>
  <c r="H7" i="24"/>
  <c r="I22" i="25"/>
  <c r="I21" i="25"/>
  <c r="H10" i="24"/>
  <c r="H36" i="24" s="1"/>
  <c r="I7" i="25"/>
  <c r="G19" i="24"/>
  <c r="G45" i="24" s="1"/>
  <c r="H13" i="24"/>
  <c r="H39" i="24" s="1"/>
  <c r="G7" i="24"/>
  <c r="G6" i="24"/>
  <c r="G37" i="24" s="1"/>
  <c r="I11" i="25"/>
  <c r="I12" i="23"/>
  <c r="H12" i="23"/>
  <c r="H28" i="23"/>
  <c r="I6" i="23"/>
  <c r="I13" i="23"/>
  <c r="I27" i="23"/>
  <c r="I9" i="23"/>
  <c r="I29" i="23"/>
  <c r="AQ5" i="23"/>
  <c r="AS5" i="23" s="1"/>
  <c r="AO5" i="23"/>
  <c r="I83" i="23" s="1"/>
  <c r="I25" i="23"/>
  <c r="I22" i="23"/>
  <c r="I20" i="23"/>
  <c r="H26" i="23"/>
  <c r="I28" i="23"/>
  <c r="I26" i="23"/>
  <c r="I21" i="23"/>
  <c r="I7" i="23"/>
  <c r="H20" i="23"/>
  <c r="H22" i="23"/>
  <c r="H13" i="23"/>
  <c r="H11" i="23"/>
  <c r="H6" i="23"/>
  <c r="H33" i="23" s="1"/>
  <c r="H9" i="23"/>
  <c r="H35" i="23" s="1"/>
  <c r="H25" i="22"/>
  <c r="I7" i="22"/>
  <c r="H27" i="22"/>
  <c r="H13" i="22"/>
  <c r="H39" i="22" s="1"/>
  <c r="H9" i="22"/>
  <c r="H7" i="22"/>
  <c r="I6" i="22"/>
  <c r="I13" i="22"/>
  <c r="I39" i="22" s="1"/>
  <c r="H11" i="22"/>
  <c r="I28" i="22"/>
  <c r="H6" i="22"/>
  <c r="H41" i="22" s="1"/>
  <c r="I27" i="22"/>
  <c r="H10" i="22"/>
  <c r="AQ5" i="22"/>
  <c r="AS5" i="22" s="1"/>
  <c r="AO5" i="22"/>
  <c r="F51" i="21"/>
  <c r="G48" i="21"/>
  <c r="F53" i="21"/>
  <c r="G46" i="21"/>
  <c r="G51" i="21"/>
  <c r="G43" i="21"/>
  <c r="G52" i="21"/>
  <c r="G54" i="21"/>
  <c r="I12" i="21"/>
  <c r="H20" i="21"/>
  <c r="AQ5" i="21"/>
  <c r="AS5" i="21" s="1"/>
  <c r="AO5" i="21"/>
  <c r="H28" i="21"/>
  <c r="H9" i="21"/>
  <c r="E52" i="21"/>
  <c r="H7" i="21"/>
  <c r="H16" i="21" s="1"/>
  <c r="I7" i="21"/>
  <c r="I16" i="21" s="1"/>
  <c r="I11" i="21"/>
  <c r="G53" i="21"/>
  <c r="I27" i="21"/>
  <c r="I28" i="21"/>
  <c r="H29" i="21"/>
  <c r="I9" i="21"/>
  <c r="F52" i="21"/>
  <c r="F54" i="21"/>
  <c r="E53" i="21"/>
  <c r="E55" i="21"/>
  <c r="E54" i="21"/>
  <c r="H10" i="21"/>
  <c r="H21" i="21"/>
  <c r="H26" i="21"/>
  <c r="H22" i="21"/>
  <c r="H6" i="21"/>
  <c r="H12" i="21"/>
  <c r="I26" i="21"/>
  <c r="I10" i="21"/>
  <c r="I20" i="21"/>
  <c r="I22" i="21"/>
  <c r="H27" i="21"/>
  <c r="H25" i="21"/>
  <c r="I13" i="21"/>
  <c r="I29" i="21"/>
  <c r="I21" i="21"/>
  <c r="I25" i="21"/>
  <c r="BJ45" i="17"/>
  <c r="AQ37" i="33" s="1"/>
  <c r="AQ38" i="33" s="1"/>
  <c r="AQ39" i="33" s="1"/>
  <c r="BJ23" i="17"/>
  <c r="AQ50" i="33" s="1"/>
  <c r="AQ5" i="20"/>
  <c r="AS5" i="20" s="1"/>
  <c r="AO5" i="20"/>
  <c r="H19" i="20"/>
  <c r="H45" i="20" s="1"/>
  <c r="BJ55" i="17"/>
  <c r="F19" i="20"/>
  <c r="H24" i="20"/>
  <c r="H50" i="20" s="1"/>
  <c r="BK55" i="17"/>
  <c r="BK97" i="17"/>
  <c r="G19" i="20"/>
  <c r="G45" i="20" s="1"/>
  <c r="BK45" i="17"/>
  <c r="AR37" i="33" s="1"/>
  <c r="G24" i="20"/>
  <c r="G52" i="20" s="1"/>
  <c r="F24" i="20"/>
  <c r="F54" i="20" s="1"/>
  <c r="BJ11" i="17"/>
  <c r="BC12" i="33" s="1"/>
  <c r="AE36" i="33" s="1"/>
  <c r="AE38" i="33" s="1"/>
  <c r="AE39" i="33" s="1"/>
  <c r="BK11" i="17"/>
  <c r="BD12" i="33" s="1"/>
  <c r="AF36" i="33" s="1"/>
  <c r="AF38" i="33" s="1"/>
  <c r="AF39" i="33" s="1"/>
  <c r="I29" i="19"/>
  <c r="I12" i="19"/>
  <c r="H22" i="19"/>
  <c r="H7" i="19"/>
  <c r="H13" i="19"/>
  <c r="H39" i="19" s="1"/>
  <c r="H29" i="19"/>
  <c r="I21" i="19"/>
  <c r="AQ5" i="18"/>
  <c r="AS5" i="18" s="1"/>
  <c r="AO5" i="18"/>
  <c r="I85" i="18" s="1"/>
  <c r="I26" i="18"/>
  <c r="I7" i="18"/>
  <c r="I13" i="18"/>
  <c r="I21" i="18"/>
  <c r="I20" i="18"/>
  <c r="I9" i="18"/>
  <c r="I12" i="18"/>
  <c r="I10" i="18"/>
  <c r="I6" i="18"/>
  <c r="H6" i="18"/>
  <c r="H41" i="18" s="1"/>
  <c r="H11" i="18"/>
  <c r="I11" i="18"/>
  <c r="I37" i="18" s="1"/>
  <c r="H27" i="18"/>
  <c r="I29" i="18"/>
  <c r="H22" i="18"/>
  <c r="H29" i="18"/>
  <c r="I27" i="18"/>
  <c r="H20" i="18"/>
  <c r="H13" i="18"/>
  <c r="I25" i="18"/>
  <c r="I22" i="18"/>
  <c r="H9" i="18"/>
  <c r="BI52" i="17"/>
  <c r="BI20" i="17"/>
  <c r="AP29" i="33" s="1"/>
  <c r="AP31" i="33" s="1"/>
  <c r="AP32" i="33" s="1"/>
  <c r="BI104" i="17"/>
  <c r="BI42" i="17"/>
  <c r="AP16" i="33" s="1"/>
  <c r="AP17" i="33" s="1"/>
  <c r="AP18" i="33" s="1"/>
  <c r="H20" i="3"/>
  <c r="F19" i="3"/>
  <c r="F45" i="3" s="1"/>
  <c r="H6" i="3"/>
  <c r="H29" i="3"/>
  <c r="G24" i="3"/>
  <c r="H13" i="3"/>
  <c r="H39" i="3" s="1"/>
  <c r="H11" i="3"/>
  <c r="H37" i="3" s="1"/>
  <c r="H12" i="3"/>
  <c r="H38" i="3" s="1"/>
  <c r="H27" i="3"/>
  <c r="H26" i="3"/>
  <c r="F24" i="3"/>
  <c r="F50" i="3" s="1"/>
  <c r="AL5" i="3"/>
  <c r="H25" i="3"/>
  <c r="H10" i="3"/>
  <c r="H36" i="3" s="1"/>
  <c r="H21" i="3"/>
  <c r="H22" i="3"/>
  <c r="H9" i="3"/>
  <c r="H35" i="3" s="1"/>
  <c r="H7" i="3"/>
  <c r="BH104" i="17"/>
  <c r="BH94" i="17"/>
  <c r="H28" i="3"/>
  <c r="AN5" i="3"/>
  <c r="AQ52" i="33" l="1"/>
  <c r="AQ53" i="33" s="1"/>
  <c r="BI37" i="17"/>
  <c r="J80" i="26"/>
  <c r="J89" i="26" s="1"/>
  <c r="J15" i="3"/>
  <c r="G34" i="3"/>
  <c r="G17" i="3"/>
  <c r="G43" i="3" s="1"/>
  <c r="I6" i="19"/>
  <c r="I94" i="21"/>
  <c r="I33" i="25"/>
  <c r="I16" i="25"/>
  <c r="I42" i="25" s="1"/>
  <c r="I85" i="27"/>
  <c r="J93" i="28"/>
  <c r="H34" i="22"/>
  <c r="I36" i="18"/>
  <c r="H33" i="19"/>
  <c r="H16" i="19"/>
  <c r="H42" i="19" s="1"/>
  <c r="H35" i="18"/>
  <c r="I55" i="18"/>
  <c r="I35" i="18"/>
  <c r="I9" i="19"/>
  <c r="I35" i="19" s="1"/>
  <c r="I25" i="19"/>
  <c r="I7" i="19"/>
  <c r="H36" i="22"/>
  <c r="H35" i="22"/>
  <c r="H39" i="23"/>
  <c r="I46" i="23"/>
  <c r="I39" i="23"/>
  <c r="I35" i="25"/>
  <c r="I35" i="26"/>
  <c r="H39" i="27"/>
  <c r="I33" i="27"/>
  <c r="I16" i="27"/>
  <c r="I42" i="27" s="1"/>
  <c r="J7" i="28"/>
  <c r="I36" i="29"/>
  <c r="H39" i="29"/>
  <c r="H38" i="29"/>
  <c r="I35" i="30"/>
  <c r="I38" i="30"/>
  <c r="H57" i="19"/>
  <c r="H59" i="19" s="1"/>
  <c r="H38" i="22"/>
  <c r="G19" i="3"/>
  <c r="G45" i="3" s="1"/>
  <c r="G16" i="3"/>
  <c r="G42" i="3" s="1"/>
  <c r="G33" i="3"/>
  <c r="I17" i="30"/>
  <c r="I43" i="30" s="1"/>
  <c r="I34" i="30"/>
  <c r="H52" i="28"/>
  <c r="I34" i="20"/>
  <c r="I17" i="20"/>
  <c r="I43" i="20" s="1"/>
  <c r="I34" i="27"/>
  <c r="I17" i="27"/>
  <c r="I43" i="27" s="1"/>
  <c r="I99" i="20"/>
  <c r="I88" i="21"/>
  <c r="J86" i="24"/>
  <c r="J101" i="22"/>
  <c r="F47" i="25"/>
  <c r="H82" i="3"/>
  <c r="H97" i="3" s="1"/>
  <c r="H95" i="3"/>
  <c r="F48" i="31"/>
  <c r="I84" i="30"/>
  <c r="I86" i="30"/>
  <c r="I84" i="31"/>
  <c r="I98" i="23"/>
  <c r="J98" i="28"/>
  <c r="G51" i="20"/>
  <c r="I41" i="27"/>
  <c r="J86" i="27"/>
  <c r="H48" i="24"/>
  <c r="H80" i="19"/>
  <c r="H89" i="19" s="1"/>
  <c r="F48" i="30"/>
  <c r="J98" i="26"/>
  <c r="I85" i="26"/>
  <c r="I85" i="20"/>
  <c r="I82" i="20"/>
  <c r="I97" i="20" s="1"/>
  <c r="H48" i="20"/>
  <c r="I102" i="18"/>
  <c r="G46" i="24"/>
  <c r="G47" i="25"/>
  <c r="F46" i="25"/>
  <c r="F53" i="20"/>
  <c r="F51" i="3"/>
  <c r="J100" i="24"/>
  <c r="I100" i="28"/>
  <c r="I86" i="31"/>
  <c r="I101" i="31"/>
  <c r="I82" i="25"/>
  <c r="I97" i="25" s="1"/>
  <c r="I79" i="25"/>
  <c r="I38" i="19"/>
  <c r="F50" i="25"/>
  <c r="F53" i="25"/>
  <c r="J84" i="24"/>
  <c r="J85" i="26"/>
  <c r="F52" i="25"/>
  <c r="I55" i="26"/>
  <c r="G50" i="25"/>
  <c r="G55" i="25"/>
  <c r="F54" i="25"/>
  <c r="I99" i="28"/>
  <c r="I88" i="23"/>
  <c r="H39" i="18"/>
  <c r="H37" i="18"/>
  <c r="BK53" i="17" s="1"/>
  <c r="I39" i="18"/>
  <c r="I13" i="19"/>
  <c r="I39" i="19" s="1"/>
  <c r="I22" i="19"/>
  <c r="F45" i="20"/>
  <c r="F47" i="20"/>
  <c r="I33" i="22"/>
  <c r="I16" i="22"/>
  <c r="I42" i="22" s="1"/>
  <c r="I33" i="23"/>
  <c r="I32" i="23" s="1"/>
  <c r="I16" i="23"/>
  <c r="I42" i="23" s="1"/>
  <c r="I102" i="23"/>
  <c r="I99" i="23"/>
  <c r="H38" i="23"/>
  <c r="I37" i="26"/>
  <c r="H37" i="27"/>
  <c r="H33" i="27"/>
  <c r="H16" i="27"/>
  <c r="H42" i="27" s="1"/>
  <c r="J10" i="28"/>
  <c r="H36" i="29"/>
  <c r="I37" i="29"/>
  <c r="I16" i="29"/>
  <c r="I42" i="29" s="1"/>
  <c r="I33" i="29"/>
  <c r="I32" i="29" s="1"/>
  <c r="I36" i="30"/>
  <c r="H35" i="31"/>
  <c r="H53" i="23"/>
  <c r="BI35" i="17"/>
  <c r="I38" i="26"/>
  <c r="BJ106" i="17"/>
  <c r="BJ76" i="17" s="1"/>
  <c r="H19" i="28"/>
  <c r="H45" i="28" s="1"/>
  <c r="H35" i="19"/>
  <c r="I33" i="28"/>
  <c r="I32" i="28" s="1"/>
  <c r="I16" i="28"/>
  <c r="I42" i="28" s="1"/>
  <c r="G53" i="3"/>
  <c r="I48" i="28"/>
  <c r="I34" i="26"/>
  <c r="I17" i="26"/>
  <c r="I43" i="26" s="1"/>
  <c r="H46" i="28"/>
  <c r="G46" i="3"/>
  <c r="H41" i="27"/>
  <c r="H82" i="19"/>
  <c r="H97" i="19" s="1"/>
  <c r="I95" i="29"/>
  <c r="J85" i="24"/>
  <c r="J83" i="24"/>
  <c r="F48" i="20"/>
  <c r="G47" i="31"/>
  <c r="H79" i="3"/>
  <c r="J81" i="28"/>
  <c r="J90" i="28" s="1"/>
  <c r="J92" i="28" s="1"/>
  <c r="H34" i="31"/>
  <c r="I94" i="3"/>
  <c r="G53" i="20"/>
  <c r="H36" i="31"/>
  <c r="I102" i="27"/>
  <c r="I101" i="23"/>
  <c r="I79" i="29"/>
  <c r="J98" i="31"/>
  <c r="I101" i="28"/>
  <c r="F46" i="31"/>
  <c r="I41" i="22"/>
  <c r="I83" i="25"/>
  <c r="H93" i="19"/>
  <c r="G53" i="25"/>
  <c r="J84" i="26"/>
  <c r="I80" i="26"/>
  <c r="I89" i="26" s="1"/>
  <c r="I94" i="20"/>
  <c r="J83" i="20"/>
  <c r="J83" i="18"/>
  <c r="I80" i="18"/>
  <c r="I89" i="18" s="1"/>
  <c r="I100" i="29"/>
  <c r="G46" i="25"/>
  <c r="I93" i="23"/>
  <c r="I84" i="23"/>
  <c r="I41" i="23"/>
  <c r="H46" i="24"/>
  <c r="G35" i="24"/>
  <c r="H86" i="3"/>
  <c r="J15" i="31"/>
  <c r="I95" i="31"/>
  <c r="G39" i="24"/>
  <c r="H52" i="20"/>
  <c r="J15" i="25"/>
  <c r="J79" i="25"/>
  <c r="H19" i="25"/>
  <c r="H48" i="25"/>
  <c r="G35" i="3"/>
  <c r="BJ20" i="17" s="1"/>
  <c r="AQ29" i="33" s="1"/>
  <c r="AQ31" i="33" s="1"/>
  <c r="AQ32" i="33" s="1"/>
  <c r="J86" i="28"/>
  <c r="J99" i="24"/>
  <c r="I51" i="26"/>
  <c r="H81" i="19"/>
  <c r="H90" i="19" s="1"/>
  <c r="H92" i="19" s="1"/>
  <c r="H34" i="19"/>
  <c r="H17" i="19"/>
  <c r="H43" i="19" s="1"/>
  <c r="I26" i="19"/>
  <c r="F50" i="20"/>
  <c r="F51" i="20"/>
  <c r="F55" i="20"/>
  <c r="H37" i="22"/>
  <c r="I38" i="23"/>
  <c r="G50" i="24"/>
  <c r="J25" i="28"/>
  <c r="J29" i="28"/>
  <c r="H35" i="29"/>
  <c r="I52" i="30"/>
  <c r="I37" i="30"/>
  <c r="I33" i="31"/>
  <c r="I16" i="31"/>
  <c r="I42" i="31" s="1"/>
  <c r="I39" i="31"/>
  <c r="H33" i="26"/>
  <c r="H32" i="26" s="1"/>
  <c r="H16" i="26"/>
  <c r="H42" i="26" s="1"/>
  <c r="I37" i="22"/>
  <c r="I37" i="23"/>
  <c r="H36" i="23"/>
  <c r="H37" i="31"/>
  <c r="I34" i="18"/>
  <c r="I17" i="18"/>
  <c r="I43" i="18" s="1"/>
  <c r="I17" i="25"/>
  <c r="I43" i="25" s="1"/>
  <c r="I34" i="25"/>
  <c r="G38" i="3"/>
  <c r="F32" i="20"/>
  <c r="H41" i="23"/>
  <c r="I95" i="27"/>
  <c r="F32" i="31"/>
  <c r="J94" i="24"/>
  <c r="J101" i="24"/>
  <c r="J81" i="24"/>
  <c r="J90" i="24" s="1"/>
  <c r="J92" i="24" s="1"/>
  <c r="J80" i="24"/>
  <c r="J89" i="24" s="1"/>
  <c r="F54" i="3"/>
  <c r="I82" i="29"/>
  <c r="I97" i="29" s="1"/>
  <c r="H81" i="3"/>
  <c r="H90" i="3" s="1"/>
  <c r="H92" i="3" s="1"/>
  <c r="H88" i="3"/>
  <c r="F54" i="31"/>
  <c r="J95" i="18"/>
  <c r="H34" i="29"/>
  <c r="H32" i="20"/>
  <c r="F32" i="3"/>
  <c r="I82" i="27"/>
  <c r="I97" i="27" s="1"/>
  <c r="J94" i="27"/>
  <c r="I101" i="27"/>
  <c r="I94" i="27"/>
  <c r="I83" i="27"/>
  <c r="I94" i="28"/>
  <c r="J80" i="28"/>
  <c r="J89" i="28" s="1"/>
  <c r="H41" i="19"/>
  <c r="I41" i="26"/>
  <c r="I83" i="20"/>
  <c r="I101" i="20"/>
  <c r="I93" i="20"/>
  <c r="I81" i="18"/>
  <c r="I90" i="18" s="1"/>
  <c r="I92" i="18" s="1"/>
  <c r="I94" i="29"/>
  <c r="F48" i="3"/>
  <c r="I98" i="22"/>
  <c r="I102" i="22"/>
  <c r="I82" i="28"/>
  <c r="I97" i="28" s="1"/>
  <c r="I94" i="23"/>
  <c r="I85" i="23"/>
  <c r="I86" i="23"/>
  <c r="I80" i="23"/>
  <c r="I89" i="23" s="1"/>
  <c r="J100" i="29"/>
  <c r="I98" i="31"/>
  <c r="I41" i="31"/>
  <c r="H46" i="20"/>
  <c r="H34" i="23"/>
  <c r="I100" i="25"/>
  <c r="I48" i="23"/>
  <c r="H19" i="22"/>
  <c r="H47" i="22" s="1"/>
  <c r="I47" i="28"/>
  <c r="J98" i="24"/>
  <c r="J94" i="28"/>
  <c r="J80" i="31"/>
  <c r="J89" i="31" s="1"/>
  <c r="I54" i="29"/>
  <c r="J95" i="28"/>
  <c r="I34" i="29"/>
  <c r="I17" i="29"/>
  <c r="I43" i="29" s="1"/>
  <c r="G50" i="3"/>
  <c r="I33" i="18"/>
  <c r="I16" i="18"/>
  <c r="I42" i="18" s="1"/>
  <c r="I10" i="19"/>
  <c r="I36" i="19" s="1"/>
  <c r="BL44" i="17" s="1"/>
  <c r="AS30" i="33" s="1"/>
  <c r="H34" i="21"/>
  <c r="H41" i="21"/>
  <c r="I37" i="25"/>
  <c r="H33" i="25"/>
  <c r="H32" i="25" s="1"/>
  <c r="H16" i="25"/>
  <c r="H42" i="25" s="1"/>
  <c r="I39" i="26"/>
  <c r="H35" i="27"/>
  <c r="J13" i="28"/>
  <c r="J39" i="28" s="1"/>
  <c r="J12" i="28"/>
  <c r="J38" i="28" s="1"/>
  <c r="H16" i="29"/>
  <c r="H42" i="29" s="1"/>
  <c r="H33" i="29"/>
  <c r="H37" i="30"/>
  <c r="BK56" i="17" s="1"/>
  <c r="BK12" i="17"/>
  <c r="BD13" i="33" s="1"/>
  <c r="AF43" i="33" s="1"/>
  <c r="AF45" i="33" s="1"/>
  <c r="AF46" i="33" s="1"/>
  <c r="H39" i="30"/>
  <c r="I36" i="31"/>
  <c r="I36" i="22"/>
  <c r="I36" i="23"/>
  <c r="I47" i="22"/>
  <c r="H57" i="31"/>
  <c r="H38" i="31"/>
  <c r="H33" i="28"/>
  <c r="H32" i="28" s="1"/>
  <c r="H16" i="28"/>
  <c r="H42" i="28" s="1"/>
  <c r="H57" i="28"/>
  <c r="H38" i="28"/>
  <c r="J15" i="30"/>
  <c r="J17" i="24"/>
  <c r="J43" i="24" s="1"/>
  <c r="I100" i="22"/>
  <c r="I83" i="22"/>
  <c r="I102" i="28"/>
  <c r="I41" i="20"/>
  <c r="I94" i="22"/>
  <c r="J85" i="28"/>
  <c r="J100" i="28"/>
  <c r="I83" i="3"/>
  <c r="G46" i="31"/>
  <c r="G48" i="24"/>
  <c r="H51" i="20"/>
  <c r="I81" i="25"/>
  <c r="I90" i="25" s="1"/>
  <c r="I92" i="25" s="1"/>
  <c r="F55" i="3"/>
  <c r="I100" i="27"/>
  <c r="I98" i="27"/>
  <c r="I80" i="28"/>
  <c r="I89" i="28" s="1"/>
  <c r="I86" i="28"/>
  <c r="G53" i="24"/>
  <c r="I81" i="20"/>
  <c r="I90" i="20" s="1"/>
  <c r="I92" i="20" s="1"/>
  <c r="I79" i="20"/>
  <c r="J82" i="18"/>
  <c r="J97" i="18" s="1"/>
  <c r="I100" i="18"/>
  <c r="I95" i="18"/>
  <c r="I80" i="29"/>
  <c r="I89" i="29" s="1"/>
  <c r="J15" i="29"/>
  <c r="I98" i="29"/>
  <c r="I93" i="18"/>
  <c r="J79" i="31"/>
  <c r="G32" i="30"/>
  <c r="J15" i="23"/>
  <c r="H53" i="20"/>
  <c r="J101" i="18"/>
  <c r="I95" i="22"/>
  <c r="I93" i="25"/>
  <c r="G52" i="25"/>
  <c r="I101" i="29"/>
  <c r="I101" i="25"/>
  <c r="F52" i="20"/>
  <c r="I47" i="19"/>
  <c r="H48" i="23"/>
  <c r="I94" i="26"/>
  <c r="I101" i="26"/>
  <c r="H35" i="30"/>
  <c r="BK24" i="17" s="1"/>
  <c r="H48" i="28"/>
  <c r="I84" i="28"/>
  <c r="I99" i="26"/>
  <c r="I28" i="19"/>
  <c r="H98" i="19"/>
  <c r="H46" i="18"/>
  <c r="H55" i="3"/>
  <c r="I35" i="23"/>
  <c r="G41" i="24"/>
  <c r="G34" i="24"/>
  <c r="H33" i="24"/>
  <c r="H32" i="24" s="1"/>
  <c r="H16" i="24"/>
  <c r="H42" i="24" s="1"/>
  <c r="I38" i="25"/>
  <c r="H24" i="24"/>
  <c r="H55" i="24" s="1"/>
  <c r="I36" i="26"/>
  <c r="H38" i="27"/>
  <c r="J11" i="28"/>
  <c r="J27" i="28"/>
  <c r="I16" i="30"/>
  <c r="I42" i="30" s="1"/>
  <c r="I33" i="30"/>
  <c r="I32" i="30" s="1"/>
  <c r="I102" i="30"/>
  <c r="I80" i="30"/>
  <c r="I89" i="30" s="1"/>
  <c r="I101" i="30"/>
  <c r="I47" i="31"/>
  <c r="I46" i="31"/>
  <c r="I35" i="22"/>
  <c r="I38" i="22"/>
  <c r="F50" i="30"/>
  <c r="F55" i="30"/>
  <c r="I46" i="22"/>
  <c r="G50" i="31"/>
  <c r="G52" i="31"/>
  <c r="G37" i="3"/>
  <c r="BJ52" i="17" s="1"/>
  <c r="G39" i="3"/>
  <c r="BJ8" i="17" s="1"/>
  <c r="BC9" i="33" s="1"/>
  <c r="AE15" i="33" s="1"/>
  <c r="AE17" i="33" s="1"/>
  <c r="AE18" i="33" s="1"/>
  <c r="H46" i="19"/>
  <c r="H34" i="28"/>
  <c r="H17" i="28"/>
  <c r="H43" i="28" s="1"/>
  <c r="I17" i="31"/>
  <c r="I43" i="31" s="1"/>
  <c r="I34" i="31"/>
  <c r="H54" i="28"/>
  <c r="G52" i="3"/>
  <c r="I86" i="29"/>
  <c r="I98" i="28"/>
  <c r="J93" i="24"/>
  <c r="J95" i="24"/>
  <c r="J82" i="24"/>
  <c r="J97" i="24" s="1"/>
  <c r="H38" i="18"/>
  <c r="I100" i="20"/>
  <c r="H100" i="3"/>
  <c r="H84" i="3"/>
  <c r="H101" i="3"/>
  <c r="H85" i="3"/>
  <c r="I95" i="3"/>
  <c r="G54" i="25"/>
  <c r="G47" i="24"/>
  <c r="I82" i="31"/>
  <c r="I97" i="31" s="1"/>
  <c r="G48" i="20"/>
  <c r="I99" i="25"/>
  <c r="H102" i="19"/>
  <c r="G46" i="30"/>
  <c r="I80" i="27"/>
  <c r="I89" i="27" s="1"/>
  <c r="I99" i="27"/>
  <c r="J102" i="27"/>
  <c r="F52" i="31"/>
  <c r="I95" i="26"/>
  <c r="I98" i="30"/>
  <c r="J79" i="22"/>
  <c r="I81" i="31"/>
  <c r="I90" i="31" s="1"/>
  <c r="I92" i="31" s="1"/>
  <c r="J15" i="21"/>
  <c r="K15" i="28"/>
  <c r="J79" i="28"/>
  <c r="H84" i="19"/>
  <c r="H100" i="19"/>
  <c r="H83" i="19"/>
  <c r="F55" i="31"/>
  <c r="J15" i="26"/>
  <c r="I84" i="26"/>
  <c r="I81" i="21"/>
  <c r="I90" i="21" s="1"/>
  <c r="I95" i="20"/>
  <c r="I99" i="18"/>
  <c r="J79" i="24"/>
  <c r="H94" i="19"/>
  <c r="J86" i="22"/>
  <c r="G54" i="30"/>
  <c r="G54" i="24"/>
  <c r="I100" i="23"/>
  <c r="J81" i="23"/>
  <c r="J90" i="23" s="1"/>
  <c r="J92" i="23" s="1"/>
  <c r="G52" i="30"/>
  <c r="I83" i="31"/>
  <c r="J102" i="24"/>
  <c r="I85" i="31"/>
  <c r="I102" i="31"/>
  <c r="F53" i="31"/>
  <c r="I41" i="25"/>
  <c r="I84" i="25"/>
  <c r="F46" i="3"/>
  <c r="K81" i="28"/>
  <c r="K90" i="28" s="1"/>
  <c r="K92" i="28" s="1"/>
  <c r="J99" i="28"/>
  <c r="J102" i="28"/>
  <c r="J83" i="28"/>
  <c r="K102" i="28"/>
  <c r="I15" i="19"/>
  <c r="I41" i="19" s="1"/>
  <c r="H47" i="3"/>
  <c r="J28" i="28"/>
  <c r="I46" i="28"/>
  <c r="J93" i="27"/>
  <c r="G50" i="20"/>
  <c r="G55" i="20"/>
  <c r="I20" i="19"/>
  <c r="H16" i="3"/>
  <c r="H42" i="3" s="1"/>
  <c r="H33" i="3"/>
  <c r="H32" i="3" s="1"/>
  <c r="I38" i="18"/>
  <c r="I27" i="19"/>
  <c r="H33" i="22"/>
  <c r="H16" i="22"/>
  <c r="H42" i="22" s="1"/>
  <c r="H37" i="23"/>
  <c r="H32" i="23" s="1"/>
  <c r="G33" i="24"/>
  <c r="G16" i="24"/>
  <c r="G42" i="24" s="1"/>
  <c r="G57" i="24"/>
  <c r="G38" i="24"/>
  <c r="I36" i="25"/>
  <c r="I54" i="26"/>
  <c r="I33" i="26"/>
  <c r="I16" i="26"/>
  <c r="I42" i="26" s="1"/>
  <c r="J22" i="28"/>
  <c r="J20" i="28"/>
  <c r="H52" i="29"/>
  <c r="H37" i="29"/>
  <c r="H33" i="31"/>
  <c r="H16" i="31"/>
  <c r="H42" i="31" s="1"/>
  <c r="I38" i="31"/>
  <c r="G58" i="31"/>
  <c r="G51" i="3"/>
  <c r="G36" i="3"/>
  <c r="BJ42" i="17" s="1"/>
  <c r="AQ16" i="33" s="1"/>
  <c r="AQ17" i="33" s="1"/>
  <c r="AQ18" i="33" s="1"/>
  <c r="G55" i="3"/>
  <c r="H38" i="19"/>
  <c r="G54" i="3"/>
  <c r="G47" i="3"/>
  <c r="I37" i="28"/>
  <c r="H34" i="3"/>
  <c r="H17" i="3"/>
  <c r="H43" i="3" s="1"/>
  <c r="I34" i="28"/>
  <c r="I17" i="28"/>
  <c r="I43" i="28" s="1"/>
  <c r="J15" i="27"/>
  <c r="J41" i="27" s="1"/>
  <c r="H41" i="3"/>
  <c r="I84" i="29"/>
  <c r="I82" i="22"/>
  <c r="I97" i="22" s="1"/>
  <c r="I81" i="27"/>
  <c r="I90" i="27" s="1"/>
  <c r="I92" i="27" s="1"/>
  <c r="G36" i="24"/>
  <c r="I86" i="22"/>
  <c r="I34" i="22"/>
  <c r="I17" i="22"/>
  <c r="I43" i="22" s="1"/>
  <c r="F47" i="3"/>
  <c r="H83" i="3"/>
  <c r="I93" i="3"/>
  <c r="H93" i="3"/>
  <c r="H94" i="3"/>
  <c r="I100" i="30"/>
  <c r="I79" i="30"/>
  <c r="G51" i="24"/>
  <c r="I99" i="22"/>
  <c r="I83" i="28"/>
  <c r="F52" i="30"/>
  <c r="I79" i="27"/>
  <c r="G47" i="30"/>
  <c r="I84" i="27"/>
  <c r="I93" i="26"/>
  <c r="J101" i="28"/>
  <c r="G51" i="28"/>
  <c r="H79" i="19"/>
  <c r="H85" i="19"/>
  <c r="G55" i="31"/>
  <c r="I100" i="26"/>
  <c r="J86" i="26"/>
  <c r="I82" i="26"/>
  <c r="I97" i="26" s="1"/>
  <c r="I86" i="26"/>
  <c r="I86" i="18"/>
  <c r="I84" i="18"/>
  <c r="I101" i="18"/>
  <c r="J15" i="28"/>
  <c r="J102" i="29"/>
  <c r="I100" i="31"/>
  <c r="F51" i="25"/>
  <c r="G52" i="24"/>
  <c r="I82" i="23"/>
  <c r="I97" i="23" s="1"/>
  <c r="I34" i="23"/>
  <c r="I17" i="23"/>
  <c r="I43" i="23" s="1"/>
  <c r="G47" i="20"/>
  <c r="H36" i="18"/>
  <c r="G48" i="25"/>
  <c r="J101" i="31"/>
  <c r="G48" i="30"/>
  <c r="I86" i="25"/>
  <c r="I102" i="25"/>
  <c r="BH77" i="17"/>
  <c r="BH67" i="17"/>
  <c r="BJ66" i="17"/>
  <c r="BH79" i="17"/>
  <c r="BH69" i="17"/>
  <c r="BH63" i="17"/>
  <c r="BH73" i="17"/>
  <c r="BJ65" i="17"/>
  <c r="BH68" i="17"/>
  <c r="BH78" i="17"/>
  <c r="BI73" i="17"/>
  <c r="BJ37" i="17"/>
  <c r="I8" i="19"/>
  <c r="J8" i="21"/>
  <c r="J17" i="21" s="1"/>
  <c r="I34" i="21"/>
  <c r="J8" i="28"/>
  <c r="BJ97" i="17"/>
  <c r="J8" i="29"/>
  <c r="J8" i="27"/>
  <c r="I8" i="3"/>
  <c r="J21" i="28"/>
  <c r="I95" i="21"/>
  <c r="I24" i="28"/>
  <c r="I50" i="28" s="1"/>
  <c r="J8" i="23"/>
  <c r="J8" i="31"/>
  <c r="H24" i="19"/>
  <c r="H50" i="19" s="1"/>
  <c r="J8" i="20"/>
  <c r="J8" i="22"/>
  <c r="J8" i="30"/>
  <c r="I85" i="21"/>
  <c r="J8" i="26"/>
  <c r="J8" i="25"/>
  <c r="J26" i="28"/>
  <c r="J6" i="28"/>
  <c r="J35" i="28" s="1"/>
  <c r="H24" i="28"/>
  <c r="H50" i="28" s="1"/>
  <c r="K8" i="28"/>
  <c r="BJ104" i="17"/>
  <c r="BJ108" i="17"/>
  <c r="AV5" i="24"/>
  <c r="I57" i="28"/>
  <c r="I59" i="28" s="1"/>
  <c r="BK44" i="17"/>
  <c r="AR30" i="33" s="1"/>
  <c r="BK54" i="17"/>
  <c r="BK22" i="17"/>
  <c r="AR43" i="33" s="1"/>
  <c r="AO5" i="3"/>
  <c r="AP5" i="3"/>
  <c r="AS5" i="30"/>
  <c r="BK10" i="17"/>
  <c r="BD11" i="33" s="1"/>
  <c r="AF29" i="33" s="1"/>
  <c r="AF31" i="33" s="1"/>
  <c r="AF32" i="33" s="1"/>
  <c r="I92" i="21"/>
  <c r="I101" i="21"/>
  <c r="I99" i="21"/>
  <c r="I102" i="21"/>
  <c r="I83" i="21"/>
  <c r="AP5" i="19"/>
  <c r="AQ5" i="19"/>
  <c r="AO5" i="19"/>
  <c r="I86" i="21"/>
  <c r="I93" i="21"/>
  <c r="I98" i="21"/>
  <c r="I100" i="21"/>
  <c r="I80" i="21"/>
  <c r="I89" i="21" s="1"/>
  <c r="K10" i="28"/>
  <c r="AV5" i="28"/>
  <c r="K80" i="28" s="1"/>
  <c r="K89" i="28" s="1"/>
  <c r="I84" i="21"/>
  <c r="I79" i="21"/>
  <c r="I82" i="21"/>
  <c r="I97" i="21" s="1"/>
  <c r="I11" i="19"/>
  <c r="F58" i="31"/>
  <c r="BI109" i="17"/>
  <c r="BI93" i="17"/>
  <c r="BI63" i="17" s="1"/>
  <c r="BI36" i="17"/>
  <c r="BJ36" i="17"/>
  <c r="BJ98" i="17"/>
  <c r="F58" i="25"/>
  <c r="BI108" i="17"/>
  <c r="K27" i="28"/>
  <c r="BJ99" i="17"/>
  <c r="K22" i="28"/>
  <c r="K9" i="28"/>
  <c r="K35" i="28" s="1"/>
  <c r="F58" i="20"/>
  <c r="BJ84" i="17"/>
  <c r="H37" i="21"/>
  <c r="BK51" i="17" s="1"/>
  <c r="BK13" i="17"/>
  <c r="BD14" i="33" s="1"/>
  <c r="AF50" i="33" s="1"/>
  <c r="AF52" i="33" s="1"/>
  <c r="AF53" i="33" s="1"/>
  <c r="I39" i="21"/>
  <c r="BL7" i="17" s="1"/>
  <c r="BE8" i="33" s="1"/>
  <c r="AG8" i="33" s="1"/>
  <c r="AG10" i="33" s="1"/>
  <c r="AG11" i="33" s="1"/>
  <c r="I19" i="22"/>
  <c r="I45" i="22" s="1"/>
  <c r="I33" i="21"/>
  <c r="BJ105" i="17"/>
  <c r="BJ75" i="17" s="1"/>
  <c r="I38" i="21"/>
  <c r="I36" i="21"/>
  <c r="BL41" i="17" s="1"/>
  <c r="AS9" i="33" s="1"/>
  <c r="AS10" i="33" s="1"/>
  <c r="AS11" i="33" s="1"/>
  <c r="I35" i="21"/>
  <c r="BL19" i="17" s="1"/>
  <c r="AS22" i="33" s="1"/>
  <c r="I57" i="31"/>
  <c r="I58" i="31" s="1"/>
  <c r="H58" i="31"/>
  <c r="H59" i="31"/>
  <c r="H58" i="20"/>
  <c r="H24" i="27"/>
  <c r="H53" i="27" s="1"/>
  <c r="H58" i="19"/>
  <c r="F58" i="3"/>
  <c r="BI94" i="17"/>
  <c r="BK107" i="17"/>
  <c r="BJ35" i="17"/>
  <c r="K13" i="28"/>
  <c r="H24" i="31"/>
  <c r="H50" i="31" s="1"/>
  <c r="G58" i="30"/>
  <c r="BK35" i="17"/>
  <c r="K25" i="28"/>
  <c r="G59" i="24"/>
  <c r="G58" i="24"/>
  <c r="BK9" i="17"/>
  <c r="BD10" i="33" s="1"/>
  <c r="AF22" i="33" s="1"/>
  <c r="AF24" i="33" s="1"/>
  <c r="AF25" i="33" s="1"/>
  <c r="I37" i="21"/>
  <c r="BL51" i="17" s="1"/>
  <c r="I58" i="21"/>
  <c r="I60" i="21" s="1"/>
  <c r="I57" i="25"/>
  <c r="I59" i="25" s="1"/>
  <c r="I57" i="30"/>
  <c r="I59" i="30" s="1"/>
  <c r="H57" i="27"/>
  <c r="H58" i="27" s="1"/>
  <c r="G59" i="3"/>
  <c r="BK46" i="17"/>
  <c r="AR44" i="33" s="1"/>
  <c r="H57" i="30"/>
  <c r="H59" i="30" s="1"/>
  <c r="BI85" i="17"/>
  <c r="BI105" i="17"/>
  <c r="I57" i="29"/>
  <c r="I59" i="29" s="1"/>
  <c r="F58" i="30"/>
  <c r="I57" i="23"/>
  <c r="I58" i="23" s="1"/>
  <c r="H58" i="21"/>
  <c r="H60" i="21" s="1"/>
  <c r="BL22" i="17"/>
  <c r="AS43" i="33" s="1"/>
  <c r="BI87" i="17"/>
  <c r="BI97" i="17"/>
  <c r="I57" i="26"/>
  <c r="I59" i="26" s="1"/>
  <c r="H57" i="26"/>
  <c r="H59" i="26" s="1"/>
  <c r="I57" i="27"/>
  <c r="I58" i="27" s="1"/>
  <c r="BL10" i="17"/>
  <c r="BE11" i="33" s="1"/>
  <c r="AG29" i="33" s="1"/>
  <c r="AG31" i="33" s="1"/>
  <c r="AG32" i="33" s="1"/>
  <c r="H57" i="24"/>
  <c r="H59" i="24" s="1"/>
  <c r="H57" i="3"/>
  <c r="H59" i="3" s="1"/>
  <c r="BH85" i="17"/>
  <c r="BH95" i="17"/>
  <c r="BI32" i="17"/>
  <c r="I57" i="18"/>
  <c r="I59" i="18" s="1"/>
  <c r="K26" i="28"/>
  <c r="H57" i="29"/>
  <c r="H59" i="29" s="1"/>
  <c r="BK25" i="17"/>
  <c r="H57" i="23"/>
  <c r="H58" i="23" s="1"/>
  <c r="BJ107" i="17"/>
  <c r="J28" i="20"/>
  <c r="H58" i="18"/>
  <c r="BH86" i="17"/>
  <c r="BH106" i="17"/>
  <c r="H57" i="22"/>
  <c r="H59" i="22" s="1"/>
  <c r="I57" i="22"/>
  <c r="I59" i="22" s="1"/>
  <c r="BI86" i="17"/>
  <c r="BI106" i="17"/>
  <c r="H57" i="25"/>
  <c r="BJ83" i="17"/>
  <c r="BJ93" i="17"/>
  <c r="BK99" i="17"/>
  <c r="BL13" i="17"/>
  <c r="BE14" i="33" s="1"/>
  <c r="AG50" i="33" s="1"/>
  <c r="AG52" i="33" s="1"/>
  <c r="AG53" i="33" s="1"/>
  <c r="H19" i="31"/>
  <c r="H45" i="31" s="1"/>
  <c r="I19" i="31"/>
  <c r="I45" i="31" s="1"/>
  <c r="BL57" i="17"/>
  <c r="AR5" i="31"/>
  <c r="AT5" i="31"/>
  <c r="AV5" i="31" s="1"/>
  <c r="I24" i="31"/>
  <c r="I50" i="31" s="1"/>
  <c r="BL25" i="17"/>
  <c r="BL47" i="17"/>
  <c r="AS51" i="33" s="1"/>
  <c r="J28" i="31"/>
  <c r="BL99" i="17"/>
  <c r="BK57" i="17"/>
  <c r="AR5" i="30"/>
  <c r="AT5" i="30"/>
  <c r="AV5" i="30" s="1"/>
  <c r="J10" i="30"/>
  <c r="I24" i="30"/>
  <c r="I50" i="30" s="1"/>
  <c r="H19" i="30"/>
  <c r="H45" i="30" s="1"/>
  <c r="J7" i="30"/>
  <c r="J9" i="30"/>
  <c r="BK98" i="17"/>
  <c r="BL56" i="17"/>
  <c r="J27" i="30"/>
  <c r="J21" i="30"/>
  <c r="J22" i="30"/>
  <c r="BL24" i="17"/>
  <c r="BL46" i="17"/>
  <c r="AS44" i="33" s="1"/>
  <c r="J13" i="30"/>
  <c r="I19" i="30"/>
  <c r="I45" i="30" s="1"/>
  <c r="J29" i="30"/>
  <c r="J28" i="30"/>
  <c r="J25" i="30"/>
  <c r="BL12" i="17"/>
  <c r="BE13" i="33" s="1"/>
  <c r="AG43" i="33" s="1"/>
  <c r="AG45" i="33" s="1"/>
  <c r="AG46" i="33" s="1"/>
  <c r="H24" i="30"/>
  <c r="H50" i="30" s="1"/>
  <c r="J11" i="30"/>
  <c r="J37" i="30" s="1"/>
  <c r="J6" i="30"/>
  <c r="J26" i="30"/>
  <c r="AR5" i="29"/>
  <c r="AT5" i="29"/>
  <c r="AV5" i="29" s="1"/>
  <c r="H19" i="29"/>
  <c r="H45" i="29" s="1"/>
  <c r="I24" i="29"/>
  <c r="I50" i="29" s="1"/>
  <c r="H24" i="29"/>
  <c r="H50" i="29" s="1"/>
  <c r="I19" i="29"/>
  <c r="I45" i="29" s="1"/>
  <c r="J20" i="29"/>
  <c r="K20" i="28"/>
  <c r="AW5" i="28"/>
  <c r="AY5" i="28" s="1"/>
  <c r="AU5" i="28"/>
  <c r="L15" i="28" s="1"/>
  <c r="K7" i="28"/>
  <c r="K28" i="28"/>
  <c r="K21" i="28"/>
  <c r="K12" i="28"/>
  <c r="K38" i="28" s="1"/>
  <c r="K11" i="28"/>
  <c r="K37" i="28" s="1"/>
  <c r="K29" i="28"/>
  <c r="K6" i="28"/>
  <c r="J24" i="28"/>
  <c r="J50" i="28" s="1"/>
  <c r="AR5" i="27"/>
  <c r="J99" i="27" s="1"/>
  <c r="AT5" i="27"/>
  <c r="AV5" i="27" s="1"/>
  <c r="H19" i="27"/>
  <c r="H47" i="27" s="1"/>
  <c r="I19" i="27"/>
  <c r="I45" i="27" s="1"/>
  <c r="I24" i="27"/>
  <c r="I50" i="27" s="1"/>
  <c r="J7" i="27"/>
  <c r="J6" i="27"/>
  <c r="J20" i="27"/>
  <c r="J28" i="27"/>
  <c r="I19" i="26"/>
  <c r="I45" i="26" s="1"/>
  <c r="H19" i="26"/>
  <c r="H45" i="26" s="1"/>
  <c r="H24" i="26"/>
  <c r="H50" i="26" s="1"/>
  <c r="AT5" i="26"/>
  <c r="AV5" i="26" s="1"/>
  <c r="AR5" i="26"/>
  <c r="J13" i="26"/>
  <c r="I24" i="26"/>
  <c r="I50" i="26" s="1"/>
  <c r="AR5" i="25"/>
  <c r="AT5" i="25"/>
  <c r="AW5" i="24"/>
  <c r="AY5" i="24" s="1"/>
  <c r="AU5" i="24"/>
  <c r="J11" i="25"/>
  <c r="I24" i="25"/>
  <c r="I50" i="25" s="1"/>
  <c r="J12" i="25"/>
  <c r="J7" i="25"/>
  <c r="J27" i="25"/>
  <c r="J20" i="25"/>
  <c r="J25" i="24"/>
  <c r="H24" i="25"/>
  <c r="H51" i="25" s="1"/>
  <c r="I29" i="24"/>
  <c r="J27" i="24"/>
  <c r="J21" i="24"/>
  <c r="I22" i="24"/>
  <c r="I11" i="24"/>
  <c r="I9" i="24"/>
  <c r="J28" i="24"/>
  <c r="J22" i="24"/>
  <c r="I28" i="24"/>
  <c r="J11" i="24"/>
  <c r="J20" i="24"/>
  <c r="J13" i="24"/>
  <c r="I26" i="24"/>
  <c r="J9" i="24"/>
  <c r="J7" i="24"/>
  <c r="I10" i="24"/>
  <c r="I36" i="24" s="1"/>
  <c r="I6" i="24"/>
  <c r="I20" i="24"/>
  <c r="I25" i="24"/>
  <c r="I19" i="25"/>
  <c r="I45" i="25" s="1"/>
  <c r="J21" i="25"/>
  <c r="I21" i="24"/>
  <c r="AR5" i="23"/>
  <c r="AT5" i="23"/>
  <c r="AV5" i="23" s="1"/>
  <c r="H19" i="23"/>
  <c r="H45" i="23" s="1"/>
  <c r="I19" i="23"/>
  <c r="I45" i="23" s="1"/>
  <c r="I24" i="23"/>
  <c r="I50" i="23" s="1"/>
  <c r="H24" i="23"/>
  <c r="H50" i="23" s="1"/>
  <c r="J20" i="22"/>
  <c r="AR5" i="22"/>
  <c r="AT5" i="22"/>
  <c r="AV5" i="22" s="1"/>
  <c r="H24" i="22"/>
  <c r="H53" i="22" s="1"/>
  <c r="I24" i="22"/>
  <c r="I50" i="22" s="1"/>
  <c r="H38" i="21"/>
  <c r="H36" i="21"/>
  <c r="BK41" i="17" s="1"/>
  <c r="AR9" i="33" s="1"/>
  <c r="AR10" i="33" s="1"/>
  <c r="AR11" i="33" s="1"/>
  <c r="H39" i="21"/>
  <c r="BK7" i="17" s="1"/>
  <c r="BD8" i="33" s="1"/>
  <c r="AF8" i="33" s="1"/>
  <c r="AF10" i="33" s="1"/>
  <c r="AF11" i="33" s="1"/>
  <c r="H33" i="21"/>
  <c r="H35" i="21"/>
  <c r="BK19" i="17" s="1"/>
  <c r="AR22" i="33" s="1"/>
  <c r="J7" i="21"/>
  <c r="J16" i="21" s="1"/>
  <c r="I24" i="21"/>
  <c r="I50" i="21" s="1"/>
  <c r="AT5" i="21"/>
  <c r="AV5" i="21" s="1"/>
  <c r="AR5" i="21"/>
  <c r="H19" i="21"/>
  <c r="H45" i="21" s="1"/>
  <c r="H24" i="21"/>
  <c r="H50" i="21" s="1"/>
  <c r="I19" i="21"/>
  <c r="I45" i="21" s="1"/>
  <c r="AR5" i="20"/>
  <c r="AT5" i="20"/>
  <c r="AV5" i="20" s="1"/>
  <c r="J13" i="20"/>
  <c r="J39" i="20" s="1"/>
  <c r="J26" i="20"/>
  <c r="I9" i="20"/>
  <c r="I35" i="20" s="1"/>
  <c r="J12" i="20"/>
  <c r="I6" i="20"/>
  <c r="I29" i="20"/>
  <c r="J25" i="20"/>
  <c r="I28" i="20"/>
  <c r="J20" i="20"/>
  <c r="J21" i="20"/>
  <c r="I22" i="20"/>
  <c r="I7" i="20"/>
  <c r="I26" i="20"/>
  <c r="J7" i="20"/>
  <c r="I21" i="20"/>
  <c r="J9" i="20"/>
  <c r="J35" i="20" s="1"/>
  <c r="I25" i="20"/>
  <c r="I27" i="20"/>
  <c r="J22" i="20"/>
  <c r="I20" i="20"/>
  <c r="I11" i="20"/>
  <c r="I37" i="20" s="1"/>
  <c r="J27" i="20"/>
  <c r="J6" i="20"/>
  <c r="J41" i="20" s="1"/>
  <c r="I13" i="20"/>
  <c r="I39" i="20" s="1"/>
  <c r="J29" i="20"/>
  <c r="I10" i="20"/>
  <c r="I36" i="20" s="1"/>
  <c r="J10" i="20"/>
  <c r="J36" i="20" s="1"/>
  <c r="J11" i="20"/>
  <c r="I12" i="20"/>
  <c r="I38" i="20" s="1"/>
  <c r="I19" i="19"/>
  <c r="I45" i="19" s="1"/>
  <c r="I24" i="19"/>
  <c r="I50" i="19" s="1"/>
  <c r="BK106" i="17"/>
  <c r="H19" i="19"/>
  <c r="H45" i="19" s="1"/>
  <c r="BL43" i="17"/>
  <c r="AS23" i="33" s="1"/>
  <c r="H24" i="18"/>
  <c r="BL53" i="17"/>
  <c r="AR5" i="18"/>
  <c r="AT5" i="18"/>
  <c r="AV5" i="18" s="1"/>
  <c r="BL95" i="17"/>
  <c r="BK95" i="17"/>
  <c r="I19" i="18"/>
  <c r="I45" i="18" s="1"/>
  <c r="BK43" i="17"/>
  <c r="AR23" i="33" s="1"/>
  <c r="J27" i="18"/>
  <c r="J10" i="18"/>
  <c r="H19" i="18"/>
  <c r="BL21" i="17"/>
  <c r="AS36" i="33" s="1"/>
  <c r="I24" i="18"/>
  <c r="I50" i="18" s="1"/>
  <c r="BL9" i="17"/>
  <c r="BE10" i="33" s="1"/>
  <c r="AG22" i="33" s="1"/>
  <c r="AG24" i="33" s="1"/>
  <c r="AG25" i="33" s="1"/>
  <c r="J22" i="18"/>
  <c r="J13" i="18"/>
  <c r="I9" i="3"/>
  <c r="I11" i="3"/>
  <c r="I7" i="3"/>
  <c r="I25" i="3"/>
  <c r="BK42" i="17"/>
  <c r="AR16" i="33" s="1"/>
  <c r="AR17" i="33" s="1"/>
  <c r="AR18" i="33" s="1"/>
  <c r="I20" i="3"/>
  <c r="I21" i="3"/>
  <c r="BK20" i="17"/>
  <c r="AR29" i="33" s="1"/>
  <c r="H19" i="3"/>
  <c r="H45" i="3" s="1"/>
  <c r="BH84" i="17"/>
  <c r="I12" i="3"/>
  <c r="BK8" i="17"/>
  <c r="BD9" i="33" s="1"/>
  <c r="AF15" i="33" s="1"/>
  <c r="AF17" i="33" s="1"/>
  <c r="AF18" i="33" s="1"/>
  <c r="H24" i="3"/>
  <c r="H50" i="3" s="1"/>
  <c r="I22" i="3"/>
  <c r="I28" i="3"/>
  <c r="I6" i="3"/>
  <c r="I41" i="3" s="1"/>
  <c r="I26" i="3"/>
  <c r="I27" i="3"/>
  <c r="I13" i="3"/>
  <c r="I29" i="3"/>
  <c r="BK52" i="17"/>
  <c r="I10" i="3"/>
  <c r="I36" i="3" s="1"/>
  <c r="AQ5" i="3"/>
  <c r="AS5" i="3" s="1"/>
  <c r="AR45" i="33" l="1"/>
  <c r="AR46" i="33" s="1"/>
  <c r="AS24" i="33"/>
  <c r="AS25" i="33" s="1"/>
  <c r="AR24" i="33"/>
  <c r="AR25" i="33" s="1"/>
  <c r="AS45" i="33"/>
  <c r="AS46" i="33" s="1"/>
  <c r="AR31" i="33"/>
  <c r="AR32" i="33" s="1"/>
  <c r="BJ32" i="17"/>
  <c r="K80" i="18"/>
  <c r="K89" i="18" s="1"/>
  <c r="H47" i="31"/>
  <c r="I53" i="20"/>
  <c r="I34" i="24"/>
  <c r="I41" i="24"/>
  <c r="J39" i="30"/>
  <c r="J35" i="30"/>
  <c r="J17" i="25"/>
  <c r="J43" i="25" s="1"/>
  <c r="J17" i="23"/>
  <c r="J43" i="23" s="1"/>
  <c r="J34" i="28"/>
  <c r="J17" i="28"/>
  <c r="J43" i="28" s="1"/>
  <c r="I32" i="26"/>
  <c r="H52" i="23"/>
  <c r="H52" i="3"/>
  <c r="J82" i="27"/>
  <c r="J97" i="27" s="1"/>
  <c r="I47" i="18"/>
  <c r="H52" i="19"/>
  <c r="I51" i="27"/>
  <c r="H51" i="23"/>
  <c r="H52" i="30"/>
  <c r="J37" i="28"/>
  <c r="I52" i="18"/>
  <c r="I51" i="30"/>
  <c r="H52" i="25"/>
  <c r="J99" i="19"/>
  <c r="H59" i="28"/>
  <c r="H58" i="28"/>
  <c r="H53" i="31"/>
  <c r="I55" i="29"/>
  <c r="I51" i="25"/>
  <c r="I54" i="28"/>
  <c r="J94" i="18"/>
  <c r="J94" i="26"/>
  <c r="H52" i="27"/>
  <c r="H51" i="22"/>
  <c r="H53" i="30"/>
  <c r="I48" i="18"/>
  <c r="H32" i="30"/>
  <c r="H48" i="26"/>
  <c r="I54" i="30"/>
  <c r="H55" i="31"/>
  <c r="I51" i="28"/>
  <c r="I47" i="29"/>
  <c r="I54" i="20"/>
  <c r="I54" i="19"/>
  <c r="H47" i="19"/>
  <c r="H32" i="19"/>
  <c r="J86" i="20"/>
  <c r="K15" i="20"/>
  <c r="K86" i="22"/>
  <c r="J85" i="22"/>
  <c r="J93" i="22"/>
  <c r="J81" i="22"/>
  <c r="J90" i="22" s="1"/>
  <c r="J92" i="22" s="1"/>
  <c r="J82" i="22"/>
  <c r="J97" i="22" s="1"/>
  <c r="J94" i="22"/>
  <c r="J84" i="22"/>
  <c r="J80" i="22"/>
  <c r="J89" i="22" s="1"/>
  <c r="J102" i="22"/>
  <c r="I35" i="24"/>
  <c r="I32" i="21"/>
  <c r="K36" i="28"/>
  <c r="J17" i="30"/>
  <c r="J43" i="30" s="1"/>
  <c r="J34" i="30"/>
  <c r="J19" i="28"/>
  <c r="J45" i="28" s="1"/>
  <c r="J47" i="28"/>
  <c r="I34" i="19"/>
  <c r="I17" i="19"/>
  <c r="I43" i="19" s="1"/>
  <c r="I84" i="3"/>
  <c r="J48" i="28"/>
  <c r="I46" i="19"/>
  <c r="H53" i="26"/>
  <c r="H54" i="26"/>
  <c r="J86" i="30"/>
  <c r="I53" i="29"/>
  <c r="I51" i="22"/>
  <c r="K15" i="26"/>
  <c r="K41" i="26" s="1"/>
  <c r="H48" i="3"/>
  <c r="H51" i="28"/>
  <c r="I48" i="25"/>
  <c r="I53" i="18"/>
  <c r="I55" i="25"/>
  <c r="I46" i="18"/>
  <c r="I46" i="29"/>
  <c r="H54" i="23"/>
  <c r="H55" i="23"/>
  <c r="K84" i="28"/>
  <c r="H32" i="31"/>
  <c r="I46" i="26"/>
  <c r="I32" i="22"/>
  <c r="I51" i="23"/>
  <c r="I94" i="19"/>
  <c r="I52" i="26"/>
  <c r="H53" i="3"/>
  <c r="H47" i="28"/>
  <c r="K15" i="21"/>
  <c r="I52" i="31"/>
  <c r="J16" i="30"/>
  <c r="J42" i="30" s="1"/>
  <c r="J33" i="30"/>
  <c r="H46" i="31"/>
  <c r="H54" i="22"/>
  <c r="H45" i="27"/>
  <c r="H48" i="27"/>
  <c r="H50" i="27"/>
  <c r="H54" i="27"/>
  <c r="H51" i="27"/>
  <c r="H46" i="26"/>
  <c r="H47" i="23"/>
  <c r="I55" i="22"/>
  <c r="I32" i="25"/>
  <c r="I39" i="3"/>
  <c r="I38" i="3"/>
  <c r="I16" i="3"/>
  <c r="I42" i="3" s="1"/>
  <c r="I33" i="3"/>
  <c r="H45" i="18"/>
  <c r="H47" i="18"/>
  <c r="J98" i="18"/>
  <c r="J81" i="18"/>
  <c r="J90" i="18" s="1"/>
  <c r="J92" i="18" s="1"/>
  <c r="J85" i="18"/>
  <c r="J53" i="20"/>
  <c r="J33" i="20"/>
  <c r="J16" i="20"/>
  <c r="J42" i="20" s="1"/>
  <c r="H32" i="21"/>
  <c r="I37" i="24"/>
  <c r="K33" i="28"/>
  <c r="K16" i="28"/>
  <c r="K42" i="28" s="1"/>
  <c r="J36" i="30"/>
  <c r="I57" i="19"/>
  <c r="I59" i="19" s="1"/>
  <c r="BK36" i="17"/>
  <c r="K39" i="28"/>
  <c r="I98" i="3"/>
  <c r="I85" i="3"/>
  <c r="I100" i="3"/>
  <c r="I99" i="3"/>
  <c r="I101" i="3"/>
  <c r="K34" i="28"/>
  <c r="K17" i="28"/>
  <c r="K43" i="28" s="1"/>
  <c r="J17" i="22"/>
  <c r="I34" i="3"/>
  <c r="I17" i="3"/>
  <c r="I43" i="3" s="1"/>
  <c r="J85" i="30"/>
  <c r="H46" i="30"/>
  <c r="I55" i="27"/>
  <c r="I53" i="19"/>
  <c r="I48" i="30"/>
  <c r="I55" i="30"/>
  <c r="H47" i="29"/>
  <c r="I48" i="26"/>
  <c r="I53" i="27"/>
  <c r="J41" i="30"/>
  <c r="H53" i="19"/>
  <c r="I52" i="22"/>
  <c r="H54" i="30"/>
  <c r="H55" i="27"/>
  <c r="H48" i="29"/>
  <c r="I46" i="25"/>
  <c r="I51" i="18"/>
  <c r="I47" i="30"/>
  <c r="I55" i="31"/>
  <c r="I53" i="25"/>
  <c r="I54" i="22"/>
  <c r="J80" i="20"/>
  <c r="J89" i="20" s="1"/>
  <c r="I85" i="19"/>
  <c r="J82" i="30"/>
  <c r="J97" i="30" s="1"/>
  <c r="H52" i="31"/>
  <c r="H54" i="3"/>
  <c r="I48" i="31"/>
  <c r="J81" i="21"/>
  <c r="J90" i="21" s="1"/>
  <c r="H51" i="29"/>
  <c r="H52" i="26"/>
  <c r="J16" i="24"/>
  <c r="J42" i="24" s="1"/>
  <c r="H32" i="18"/>
  <c r="I37" i="3"/>
  <c r="I48" i="24"/>
  <c r="J16" i="25"/>
  <c r="J42" i="25" s="1"/>
  <c r="I58" i="28"/>
  <c r="J34" i="20"/>
  <c r="J17" i="20"/>
  <c r="J43" i="20" s="1"/>
  <c r="J34" i="27"/>
  <c r="J17" i="27"/>
  <c r="J43" i="27" s="1"/>
  <c r="J80" i="18"/>
  <c r="J89" i="18" s="1"/>
  <c r="H48" i="30"/>
  <c r="I54" i="27"/>
  <c r="H48" i="19"/>
  <c r="J54" i="28"/>
  <c r="K41" i="28"/>
  <c r="H53" i="28"/>
  <c r="I54" i="18"/>
  <c r="I51" i="29"/>
  <c r="J99" i="26"/>
  <c r="I80" i="3"/>
  <c r="I89" i="3" s="1"/>
  <c r="J100" i="22"/>
  <c r="I82" i="3"/>
  <c r="I97" i="3" s="1"/>
  <c r="H51" i="19"/>
  <c r="H51" i="26"/>
  <c r="H32" i="29"/>
  <c r="H32" i="27"/>
  <c r="I55" i="23"/>
  <c r="I32" i="18"/>
  <c r="I32" i="31"/>
  <c r="I47" i="25"/>
  <c r="I52" i="19"/>
  <c r="J102" i="18"/>
  <c r="J79" i="18"/>
  <c r="I102" i="3"/>
  <c r="I53" i="31"/>
  <c r="J36" i="28"/>
  <c r="G32" i="3"/>
  <c r="H47" i="26"/>
  <c r="J33" i="28"/>
  <c r="J32" i="28" s="1"/>
  <c r="J16" i="28"/>
  <c r="J42" i="28" s="1"/>
  <c r="I33" i="19"/>
  <c r="I16" i="19"/>
  <c r="I42" i="19" s="1"/>
  <c r="I48" i="29"/>
  <c r="I53" i="26"/>
  <c r="H50" i="25"/>
  <c r="H54" i="25"/>
  <c r="H55" i="25"/>
  <c r="J34" i="26"/>
  <c r="J17" i="26"/>
  <c r="J43" i="26" s="1"/>
  <c r="H45" i="22"/>
  <c r="H48" i="22"/>
  <c r="H46" i="22"/>
  <c r="J86" i="23"/>
  <c r="K100" i="23"/>
  <c r="K15" i="23"/>
  <c r="J100" i="23"/>
  <c r="I46" i="27"/>
  <c r="H47" i="30"/>
  <c r="I35" i="3"/>
  <c r="H50" i="18"/>
  <c r="H52" i="18"/>
  <c r="H54" i="18"/>
  <c r="H51" i="18"/>
  <c r="J37" i="20"/>
  <c r="I33" i="20"/>
  <c r="I32" i="20" s="1"/>
  <c r="I16" i="20"/>
  <c r="I42" i="20" s="1"/>
  <c r="J38" i="20"/>
  <c r="J84" i="30"/>
  <c r="J99" i="30"/>
  <c r="J101" i="30"/>
  <c r="J57" i="28"/>
  <c r="J59" i="28" s="1"/>
  <c r="BK21" i="17"/>
  <c r="AR36" i="33" s="1"/>
  <c r="AR38" i="33" s="1"/>
  <c r="AR39" i="33" s="1"/>
  <c r="I37" i="19"/>
  <c r="BL54" i="17" s="1"/>
  <c r="BL34" i="17" s="1"/>
  <c r="J17" i="29"/>
  <c r="J43" i="29" s="1"/>
  <c r="H48" i="31"/>
  <c r="H53" i="29"/>
  <c r="H46" i="27"/>
  <c r="G32" i="24"/>
  <c r="I52" i="25"/>
  <c r="I55" i="19"/>
  <c r="H55" i="29"/>
  <c r="I54" i="23"/>
  <c r="J88" i="26"/>
  <c r="I47" i="26"/>
  <c r="I52" i="23"/>
  <c r="H55" i="26"/>
  <c r="H51" i="31"/>
  <c r="J55" i="28"/>
  <c r="H55" i="19"/>
  <c r="H45" i="25"/>
  <c r="H47" i="25"/>
  <c r="H46" i="25"/>
  <c r="I46" i="30"/>
  <c r="I48" i="27"/>
  <c r="H53" i="25"/>
  <c r="I84" i="19"/>
  <c r="I53" i="30"/>
  <c r="I54" i="25"/>
  <c r="I51" i="19"/>
  <c r="H53" i="18"/>
  <c r="I51" i="20"/>
  <c r="H50" i="22"/>
  <c r="H52" i="22"/>
  <c r="H55" i="22"/>
  <c r="I47" i="27"/>
  <c r="I48" i="20"/>
  <c r="J33" i="27"/>
  <c r="J16" i="27"/>
  <c r="J42" i="27" s="1"/>
  <c r="J52" i="30"/>
  <c r="J52" i="28"/>
  <c r="J17" i="31"/>
  <c r="J43" i="31" s="1"/>
  <c r="J41" i="28"/>
  <c r="H46" i="29"/>
  <c r="I53" i="23"/>
  <c r="H48" i="18"/>
  <c r="H46" i="23"/>
  <c r="H46" i="3"/>
  <c r="H54" i="19"/>
  <c r="J53" i="28"/>
  <c r="H50" i="24"/>
  <c r="H54" i="24"/>
  <c r="H53" i="24"/>
  <c r="H52" i="24"/>
  <c r="H51" i="24"/>
  <c r="H55" i="18"/>
  <c r="H55" i="28"/>
  <c r="H54" i="29"/>
  <c r="I55" i="28"/>
  <c r="I51" i="31"/>
  <c r="I52" i="29"/>
  <c r="I48" i="22"/>
  <c r="H51" i="30"/>
  <c r="J51" i="28"/>
  <c r="I47" i="23"/>
  <c r="H51" i="3"/>
  <c r="I53" i="28"/>
  <c r="I53" i="22"/>
  <c r="I86" i="3"/>
  <c r="I52" i="28"/>
  <c r="H55" i="30"/>
  <c r="K86" i="23"/>
  <c r="I48" i="19"/>
  <c r="H54" i="31"/>
  <c r="I52" i="27"/>
  <c r="G48" i="3"/>
  <c r="I54" i="31"/>
  <c r="I32" i="27"/>
  <c r="H32" i="22"/>
  <c r="J80" i="27"/>
  <c r="J89" i="27" s="1"/>
  <c r="BI67" i="17"/>
  <c r="BI77" i="17"/>
  <c r="BH64" i="17"/>
  <c r="BH74" i="17"/>
  <c r="BH66" i="17"/>
  <c r="BH76" i="17"/>
  <c r="BI66" i="17"/>
  <c r="BI76" i="17"/>
  <c r="BJ74" i="17"/>
  <c r="BJ63" i="17"/>
  <c r="BJ73" i="17"/>
  <c r="BH75" i="17"/>
  <c r="BH65" i="17"/>
  <c r="BI65" i="17"/>
  <c r="BI75" i="17"/>
  <c r="BK34" i="17"/>
  <c r="J8" i="3"/>
  <c r="BL106" i="17"/>
  <c r="K8" i="29"/>
  <c r="K8" i="31"/>
  <c r="J6" i="19"/>
  <c r="J95" i="21"/>
  <c r="K8" i="22"/>
  <c r="J29" i="19"/>
  <c r="J98" i="21"/>
  <c r="BL108" i="17"/>
  <c r="J28" i="19"/>
  <c r="BK104" i="17"/>
  <c r="K9" i="25"/>
  <c r="AV5" i="25"/>
  <c r="J102" i="21"/>
  <c r="J85" i="21"/>
  <c r="AS5" i="19"/>
  <c r="AT5" i="19"/>
  <c r="AR5" i="19"/>
  <c r="J83" i="21"/>
  <c r="J100" i="21"/>
  <c r="J86" i="21"/>
  <c r="J82" i="21"/>
  <c r="J97" i="21" s="1"/>
  <c r="J80" i="21"/>
  <c r="J89" i="21" s="1"/>
  <c r="J79" i="21"/>
  <c r="BI89" i="17"/>
  <c r="BI88" i="17"/>
  <c r="BI84" i="17"/>
  <c r="BJ88" i="17"/>
  <c r="I59" i="31"/>
  <c r="I59" i="23"/>
  <c r="BJ87" i="17"/>
  <c r="I58" i="18"/>
  <c r="K19" i="28"/>
  <c r="K45" i="28" s="1"/>
  <c r="K26" i="30"/>
  <c r="BJ89" i="17"/>
  <c r="BJ109" i="17"/>
  <c r="K6" i="30"/>
  <c r="K20" i="30"/>
  <c r="K10" i="25"/>
  <c r="K29" i="30"/>
  <c r="K21" i="30"/>
  <c r="BJ94" i="17"/>
  <c r="BJ64" i="17" s="1"/>
  <c r="K27" i="30"/>
  <c r="BK31" i="17"/>
  <c r="H42" i="21"/>
  <c r="BK103" i="17" s="1"/>
  <c r="I55" i="21"/>
  <c r="I42" i="21"/>
  <c r="BL103" i="17" s="1"/>
  <c r="H53" i="21"/>
  <c r="I47" i="21"/>
  <c r="H47" i="21"/>
  <c r="BL31" i="17"/>
  <c r="J6" i="22"/>
  <c r="J34" i="22" s="1"/>
  <c r="I58" i="22"/>
  <c r="K24" i="28"/>
  <c r="K50" i="28" s="1"/>
  <c r="H58" i="3"/>
  <c r="L9" i="28"/>
  <c r="J20" i="23"/>
  <c r="I59" i="21"/>
  <c r="BK87" i="17"/>
  <c r="H59" i="27"/>
  <c r="J11" i="21"/>
  <c r="J9" i="22"/>
  <c r="J35" i="22" s="1"/>
  <c r="J7" i="22"/>
  <c r="K13" i="30"/>
  <c r="K39" i="30" s="1"/>
  <c r="I58" i="29"/>
  <c r="H58" i="26"/>
  <c r="H59" i="21"/>
  <c r="BL37" i="17"/>
  <c r="BL36" i="17"/>
  <c r="BL94" i="17"/>
  <c r="J9" i="21"/>
  <c r="K27" i="25"/>
  <c r="J12" i="31"/>
  <c r="J13" i="31"/>
  <c r="BL33" i="17"/>
  <c r="J10" i="21"/>
  <c r="K11" i="25"/>
  <c r="J27" i="22"/>
  <c r="K20" i="23"/>
  <c r="K13" i="25"/>
  <c r="K9" i="30"/>
  <c r="K35" i="30" s="1"/>
  <c r="BM55" i="17"/>
  <c r="J11" i="31"/>
  <c r="J37" i="31" s="1"/>
  <c r="K12" i="25"/>
  <c r="K10" i="30"/>
  <c r="K36" i="30" s="1"/>
  <c r="K7" i="30"/>
  <c r="K12" i="30"/>
  <c r="K38" i="30" s="1"/>
  <c r="BK33" i="17"/>
  <c r="K28" i="23"/>
  <c r="H58" i="29"/>
  <c r="H58" i="24"/>
  <c r="J21" i="23"/>
  <c r="H58" i="30"/>
  <c r="I58" i="30"/>
  <c r="I57" i="3"/>
  <c r="I58" i="3" s="1"/>
  <c r="BM45" i="17"/>
  <c r="AT37" i="33" s="1"/>
  <c r="J57" i="20"/>
  <c r="J59" i="20" s="1"/>
  <c r="J25" i="22"/>
  <c r="J25" i="23"/>
  <c r="K22" i="30"/>
  <c r="BK47" i="17"/>
  <c r="J58" i="28"/>
  <c r="I58" i="19"/>
  <c r="I57" i="20"/>
  <c r="I59" i="20" s="1"/>
  <c r="J26" i="23"/>
  <c r="J29" i="22"/>
  <c r="J9" i="23"/>
  <c r="J35" i="23" s="1"/>
  <c r="K21" i="26"/>
  <c r="H58" i="22"/>
  <c r="K11" i="22"/>
  <c r="J13" i="22"/>
  <c r="J39" i="22" s="1"/>
  <c r="J11" i="23"/>
  <c r="J10" i="23"/>
  <c r="K11" i="30"/>
  <c r="K37" i="30" s="1"/>
  <c r="H59" i="23"/>
  <c r="I59" i="27"/>
  <c r="BK32" i="17"/>
  <c r="K10" i="27"/>
  <c r="H59" i="25"/>
  <c r="H58" i="25"/>
  <c r="J22" i="22"/>
  <c r="J26" i="22"/>
  <c r="K21" i="25"/>
  <c r="K57" i="28"/>
  <c r="I58" i="26"/>
  <c r="I58" i="25"/>
  <c r="K21" i="31"/>
  <c r="K20" i="31"/>
  <c r="J26" i="31"/>
  <c r="K29" i="31"/>
  <c r="K22" i="31"/>
  <c r="J29" i="31"/>
  <c r="J21" i="31"/>
  <c r="J6" i="31"/>
  <c r="J34" i="31" s="1"/>
  <c r="K12" i="31"/>
  <c r="J22" i="31"/>
  <c r="J9" i="31"/>
  <c r="K7" i="31"/>
  <c r="J10" i="31"/>
  <c r="J36" i="31" s="1"/>
  <c r="K10" i="31"/>
  <c r="K26" i="31"/>
  <c r="J20" i="31"/>
  <c r="K6" i="31"/>
  <c r="K27" i="31"/>
  <c r="J27" i="31"/>
  <c r="K9" i="31"/>
  <c r="K11" i="31"/>
  <c r="K37" i="31" s="1"/>
  <c r="K28" i="31"/>
  <c r="K13" i="31"/>
  <c r="K25" i="31"/>
  <c r="J7" i="31"/>
  <c r="J25" i="31"/>
  <c r="AW5" i="31"/>
  <c r="AY5" i="31" s="1"/>
  <c r="AU5" i="31"/>
  <c r="BM56" i="17"/>
  <c r="BM46" i="17"/>
  <c r="AT44" i="33" s="1"/>
  <c r="AW5" i="30"/>
  <c r="AY5" i="30" s="1"/>
  <c r="AU5" i="30"/>
  <c r="K86" i="30" s="1"/>
  <c r="BM12" i="17"/>
  <c r="BF13" i="33" s="1"/>
  <c r="AH43" i="33" s="1"/>
  <c r="AH45" i="33" s="1"/>
  <c r="AH46" i="33" s="1"/>
  <c r="J24" i="30"/>
  <c r="J50" i="30" s="1"/>
  <c r="K28" i="30"/>
  <c r="K25" i="30"/>
  <c r="BM24" i="17"/>
  <c r="J12" i="30"/>
  <c r="AW5" i="29"/>
  <c r="AY5" i="29" s="1"/>
  <c r="AU5" i="29"/>
  <c r="K11" i="29"/>
  <c r="K13" i="29"/>
  <c r="K22" i="29"/>
  <c r="J27" i="29"/>
  <c r="K28" i="29"/>
  <c r="J13" i="29"/>
  <c r="K27" i="29"/>
  <c r="J9" i="29"/>
  <c r="J10" i="29"/>
  <c r="J7" i="29"/>
  <c r="J22" i="29"/>
  <c r="K21" i="29"/>
  <c r="K12" i="29"/>
  <c r="K38" i="29" s="1"/>
  <c r="J12" i="29"/>
  <c r="K20" i="29"/>
  <c r="K29" i="29"/>
  <c r="J6" i="29"/>
  <c r="J41" i="29" s="1"/>
  <c r="K26" i="29"/>
  <c r="J11" i="29"/>
  <c r="K7" i="29"/>
  <c r="J21" i="29"/>
  <c r="K9" i="29"/>
  <c r="J29" i="29"/>
  <c r="J28" i="29"/>
  <c r="J26" i="29"/>
  <c r="K25" i="29"/>
  <c r="K10" i="29"/>
  <c r="J25" i="29"/>
  <c r="K6" i="29"/>
  <c r="L26" i="28"/>
  <c r="L6" i="28"/>
  <c r="L41" i="28" s="1"/>
  <c r="L25" i="28"/>
  <c r="L7" i="28"/>
  <c r="L12" i="28"/>
  <c r="L38" i="28" s="1"/>
  <c r="L22" i="28"/>
  <c r="L13" i="28"/>
  <c r="L39" i="28" s="1"/>
  <c r="AZ5" i="28"/>
  <c r="AX5" i="28"/>
  <c r="L29" i="28"/>
  <c r="L11" i="28"/>
  <c r="L37" i="28" s="1"/>
  <c r="L21" i="28"/>
  <c r="L27" i="28"/>
  <c r="L20" i="28"/>
  <c r="L28" i="28"/>
  <c r="L10" i="28"/>
  <c r="L36" i="28" s="1"/>
  <c r="AW5" i="27"/>
  <c r="AY5" i="27" s="1"/>
  <c r="AU5" i="27"/>
  <c r="K99" i="27" s="1"/>
  <c r="K13" i="27"/>
  <c r="K39" i="27" s="1"/>
  <c r="J25" i="27"/>
  <c r="K12" i="27"/>
  <c r="K38" i="27" s="1"/>
  <c r="J27" i="27"/>
  <c r="J12" i="27"/>
  <c r="J38" i="27" s="1"/>
  <c r="J9" i="27"/>
  <c r="J35" i="27" s="1"/>
  <c r="K28" i="27"/>
  <c r="J22" i="27"/>
  <c r="J11" i="27"/>
  <c r="J37" i="27" s="1"/>
  <c r="K11" i="27"/>
  <c r="K37" i="27" s="1"/>
  <c r="K27" i="27"/>
  <c r="J29" i="27"/>
  <c r="K29" i="27"/>
  <c r="J10" i="27"/>
  <c r="J36" i="27" s="1"/>
  <c r="J26" i="27"/>
  <c r="K20" i="27"/>
  <c r="K26" i="27"/>
  <c r="K21" i="27"/>
  <c r="K22" i="27"/>
  <c r="J13" i="27"/>
  <c r="J39" i="27" s="1"/>
  <c r="K9" i="27"/>
  <c r="K35" i="27" s="1"/>
  <c r="J21" i="27"/>
  <c r="K6" i="27"/>
  <c r="K7" i="27"/>
  <c r="K25" i="27"/>
  <c r="J12" i="26"/>
  <c r="J38" i="26" s="1"/>
  <c r="K25" i="26"/>
  <c r="J26" i="26"/>
  <c r="K12" i="26"/>
  <c r="AW5" i="26"/>
  <c r="AY5" i="26" s="1"/>
  <c r="AU5" i="26"/>
  <c r="K86" i="26" s="1"/>
  <c r="K9" i="26"/>
  <c r="J6" i="26"/>
  <c r="J39" i="26" s="1"/>
  <c r="K10" i="26"/>
  <c r="K36" i="26" s="1"/>
  <c r="J21" i="26"/>
  <c r="J22" i="26"/>
  <c r="J28" i="26"/>
  <c r="J11" i="26"/>
  <c r="J37" i="26" s="1"/>
  <c r="K11" i="26"/>
  <c r="K20" i="26"/>
  <c r="K27" i="26"/>
  <c r="K22" i="26"/>
  <c r="J7" i="26"/>
  <c r="K26" i="26"/>
  <c r="J10" i="26"/>
  <c r="J36" i="26" s="1"/>
  <c r="J27" i="26"/>
  <c r="J9" i="26"/>
  <c r="K6" i="26"/>
  <c r="K29" i="26"/>
  <c r="J20" i="26"/>
  <c r="K7" i="26"/>
  <c r="AW5" i="25"/>
  <c r="AY5" i="25" s="1"/>
  <c r="AU5" i="25"/>
  <c r="K94" i="25" s="1"/>
  <c r="AZ5" i="24"/>
  <c r="AX5" i="24"/>
  <c r="J28" i="25"/>
  <c r="K28" i="25"/>
  <c r="K29" i="25"/>
  <c r="J10" i="24"/>
  <c r="J36" i="24" s="1"/>
  <c r="I7" i="24"/>
  <c r="J6" i="24"/>
  <c r="J12" i="24"/>
  <c r="J38" i="24" s="1"/>
  <c r="I13" i="24"/>
  <c r="I39" i="24" s="1"/>
  <c r="K20" i="25"/>
  <c r="J13" i="25"/>
  <c r="J39" i="25" s="1"/>
  <c r="K22" i="25"/>
  <c r="K7" i="25"/>
  <c r="I12" i="24"/>
  <c r="I38" i="24" s="1"/>
  <c r="J10" i="25"/>
  <c r="J26" i="25"/>
  <c r="J6" i="25"/>
  <c r="J34" i="25" s="1"/>
  <c r="J22" i="25"/>
  <c r="K26" i="25"/>
  <c r="K25" i="25"/>
  <c r="J29" i="25"/>
  <c r="J25" i="25"/>
  <c r="K6" i="25"/>
  <c r="J19" i="24"/>
  <c r="J45" i="24" s="1"/>
  <c r="I19" i="24"/>
  <c r="I45" i="24" s="1"/>
  <c r="K10" i="23"/>
  <c r="K25" i="23"/>
  <c r="K9" i="23"/>
  <c r="K35" i="23" s="1"/>
  <c r="K6" i="23"/>
  <c r="AW5" i="23"/>
  <c r="AY5" i="23" s="1"/>
  <c r="AU5" i="23"/>
  <c r="K26" i="23"/>
  <c r="J28" i="23"/>
  <c r="J29" i="23"/>
  <c r="K21" i="23"/>
  <c r="K7" i="23"/>
  <c r="J27" i="23"/>
  <c r="J22" i="23"/>
  <c r="K29" i="23"/>
  <c r="K11" i="23"/>
  <c r="K37" i="23" s="1"/>
  <c r="J6" i="23"/>
  <c r="J34" i="23" s="1"/>
  <c r="K22" i="23"/>
  <c r="J7" i="23"/>
  <c r="K12" i="23"/>
  <c r="K38" i="23" s="1"/>
  <c r="J13" i="23"/>
  <c r="J39" i="23" s="1"/>
  <c r="J12" i="23"/>
  <c r="J38" i="23" s="1"/>
  <c r="K27" i="23"/>
  <c r="K13" i="23"/>
  <c r="K39" i="23" s="1"/>
  <c r="K25" i="22"/>
  <c r="K20" i="22"/>
  <c r="K9" i="22"/>
  <c r="K35" i="22" s="1"/>
  <c r="K7" i="22"/>
  <c r="K21" i="22"/>
  <c r="K22" i="22"/>
  <c r="K10" i="22"/>
  <c r="K26" i="22"/>
  <c r="K27" i="22"/>
  <c r="K28" i="22"/>
  <c r="K29" i="22"/>
  <c r="J11" i="22"/>
  <c r="J37" i="22" s="1"/>
  <c r="J21" i="22"/>
  <c r="J28" i="22"/>
  <c r="K6" i="22"/>
  <c r="K12" i="22"/>
  <c r="K38" i="22" s="1"/>
  <c r="J12" i="22"/>
  <c r="J38" i="22" s="1"/>
  <c r="AW5" i="22"/>
  <c r="AY5" i="22" s="1"/>
  <c r="AU5" i="22"/>
  <c r="K84" i="22" s="1"/>
  <c r="K13" i="22"/>
  <c r="K39" i="22" s="1"/>
  <c r="J10" i="22"/>
  <c r="J36" i="22" s="1"/>
  <c r="H46" i="21"/>
  <c r="I43" i="21"/>
  <c r="I53" i="21"/>
  <c r="H52" i="21"/>
  <c r="H48" i="21"/>
  <c r="I48" i="21"/>
  <c r="I46" i="21"/>
  <c r="H51" i="21"/>
  <c r="I51" i="21"/>
  <c r="I52" i="21"/>
  <c r="H54" i="21"/>
  <c r="I54" i="21"/>
  <c r="H55" i="21"/>
  <c r="J13" i="21"/>
  <c r="K7" i="21"/>
  <c r="K16" i="21" s="1"/>
  <c r="K29" i="21"/>
  <c r="K27" i="21"/>
  <c r="J12" i="21"/>
  <c r="J22" i="21"/>
  <c r="K20" i="21"/>
  <c r="K13" i="21"/>
  <c r="J29" i="21"/>
  <c r="J26" i="21"/>
  <c r="K9" i="21"/>
  <c r="K12" i="21"/>
  <c r="K22" i="21"/>
  <c r="J28" i="21"/>
  <c r="J21" i="21"/>
  <c r="J6" i="21"/>
  <c r="J34" i="21" s="1"/>
  <c r="J25" i="21"/>
  <c r="K11" i="21"/>
  <c r="J27" i="21"/>
  <c r="K26" i="21"/>
  <c r="K25" i="21"/>
  <c r="K21" i="21"/>
  <c r="J20" i="21"/>
  <c r="H43" i="21"/>
  <c r="AU5" i="21"/>
  <c r="K95" i="21" s="1"/>
  <c r="AW5" i="21"/>
  <c r="AY5" i="21" s="1"/>
  <c r="K10" i="21"/>
  <c r="K28" i="21"/>
  <c r="AW5" i="20"/>
  <c r="AY5" i="20" s="1"/>
  <c r="AU5" i="20"/>
  <c r="BL11" i="17"/>
  <c r="BE12" i="33" s="1"/>
  <c r="AG36" i="33" s="1"/>
  <c r="AG38" i="33" s="1"/>
  <c r="AG39" i="33" s="1"/>
  <c r="BL55" i="17"/>
  <c r="BL45" i="17"/>
  <c r="AS37" i="33" s="1"/>
  <c r="AS38" i="33" s="1"/>
  <c r="AS39" i="33" s="1"/>
  <c r="I19" i="20"/>
  <c r="I45" i="20" s="1"/>
  <c r="I24" i="20"/>
  <c r="I50" i="20" s="1"/>
  <c r="BL97" i="17"/>
  <c r="J24" i="20"/>
  <c r="J50" i="20" s="1"/>
  <c r="K11" i="20"/>
  <c r="K37" i="20" s="1"/>
  <c r="K9" i="20"/>
  <c r="K6" i="20"/>
  <c r="J19" i="20"/>
  <c r="J45" i="20" s="1"/>
  <c r="K7" i="20"/>
  <c r="BM11" i="17"/>
  <c r="BF12" i="33" s="1"/>
  <c r="AH36" i="33" s="1"/>
  <c r="AH38" i="33" s="1"/>
  <c r="AH39" i="33" s="1"/>
  <c r="K25" i="20"/>
  <c r="K29" i="20"/>
  <c r="BM23" i="17"/>
  <c r="AT50" i="33" s="1"/>
  <c r="K13" i="20"/>
  <c r="K28" i="20"/>
  <c r="BL23" i="17"/>
  <c r="AS50" i="33" s="1"/>
  <c r="AS52" i="33" s="1"/>
  <c r="AS53" i="33" s="1"/>
  <c r="J21" i="19"/>
  <c r="J13" i="19"/>
  <c r="J12" i="19"/>
  <c r="J7" i="19"/>
  <c r="J11" i="19"/>
  <c r="J37" i="19" s="1"/>
  <c r="J26" i="19"/>
  <c r="J10" i="19"/>
  <c r="K20" i="19"/>
  <c r="J25" i="19"/>
  <c r="J9" i="19"/>
  <c r="J20" i="19"/>
  <c r="J22" i="19"/>
  <c r="K7" i="19"/>
  <c r="J27" i="19"/>
  <c r="AW5" i="18"/>
  <c r="AY5" i="18" s="1"/>
  <c r="AU5" i="18"/>
  <c r="K29" i="18"/>
  <c r="K27" i="18"/>
  <c r="K25" i="18"/>
  <c r="K10" i="18"/>
  <c r="K12" i="18"/>
  <c r="K38" i="18" s="1"/>
  <c r="J26" i="18"/>
  <c r="K13" i="18"/>
  <c r="K39" i="18" s="1"/>
  <c r="J7" i="18"/>
  <c r="K21" i="18"/>
  <c r="J12" i="18"/>
  <c r="J6" i="18"/>
  <c r="K9" i="18"/>
  <c r="K11" i="18"/>
  <c r="K37" i="18" s="1"/>
  <c r="K20" i="18"/>
  <c r="J29" i="18"/>
  <c r="J28" i="18"/>
  <c r="K28" i="18"/>
  <c r="J21" i="18"/>
  <c r="K6" i="18"/>
  <c r="J20" i="18"/>
  <c r="J25" i="18"/>
  <c r="J9" i="18"/>
  <c r="J35" i="18" s="1"/>
  <c r="K26" i="18"/>
  <c r="K22" i="18"/>
  <c r="K7" i="18"/>
  <c r="BL20" i="17"/>
  <c r="AS29" i="33" s="1"/>
  <c r="AS31" i="33" s="1"/>
  <c r="AS32" i="33" s="1"/>
  <c r="BL42" i="17"/>
  <c r="AS16" i="33" s="1"/>
  <c r="AS17" i="33" s="1"/>
  <c r="AS18" i="33" s="1"/>
  <c r="BL8" i="17"/>
  <c r="BE9" i="33" s="1"/>
  <c r="AG15" i="33" s="1"/>
  <c r="AG17" i="33" s="1"/>
  <c r="AG18" i="33" s="1"/>
  <c r="I19" i="3"/>
  <c r="I45" i="3" s="1"/>
  <c r="J7" i="3"/>
  <c r="J13" i="3"/>
  <c r="J9" i="3"/>
  <c r="J11" i="3"/>
  <c r="J37" i="3" s="1"/>
  <c r="BL52" i="17"/>
  <c r="J26" i="3"/>
  <c r="I24" i="3"/>
  <c r="I50" i="3" s="1"/>
  <c r="AR5" i="3"/>
  <c r="J27" i="3"/>
  <c r="J21" i="3"/>
  <c r="J6" i="3"/>
  <c r="J41" i="3" s="1"/>
  <c r="J22" i="3"/>
  <c r="J25" i="3"/>
  <c r="J28" i="3"/>
  <c r="J29" i="3"/>
  <c r="J20" i="3"/>
  <c r="J12" i="3"/>
  <c r="J10" i="3"/>
  <c r="AT5" i="3"/>
  <c r="BK37" i="17" l="1"/>
  <c r="AR51" i="33"/>
  <c r="AR52" i="33" s="1"/>
  <c r="AR53" i="33" s="1"/>
  <c r="J46" i="3"/>
  <c r="K16" i="19"/>
  <c r="J35" i="3"/>
  <c r="J47" i="3"/>
  <c r="J38" i="3"/>
  <c r="J16" i="3"/>
  <c r="J42" i="3" s="1"/>
  <c r="J33" i="3"/>
  <c r="J53" i="19"/>
  <c r="K39" i="20"/>
  <c r="K35" i="20"/>
  <c r="J35" i="26"/>
  <c r="K37" i="26"/>
  <c r="K35" i="29"/>
  <c r="J38" i="29"/>
  <c r="J39" i="29"/>
  <c r="J57" i="30"/>
  <c r="J58" i="30" s="1"/>
  <c r="J38" i="30"/>
  <c r="J32" i="30" s="1"/>
  <c r="K36" i="31"/>
  <c r="K38" i="25"/>
  <c r="K35" i="25"/>
  <c r="J54" i="20"/>
  <c r="I46" i="24"/>
  <c r="J34" i="29"/>
  <c r="J33" i="25"/>
  <c r="I48" i="3"/>
  <c r="K32" i="28"/>
  <c r="J32" i="20"/>
  <c r="J48" i="24"/>
  <c r="K94" i="20"/>
  <c r="J47" i="20"/>
  <c r="K35" i="18"/>
  <c r="BN21" i="17" s="1"/>
  <c r="AU36" i="33" s="1"/>
  <c r="K36" i="18"/>
  <c r="J33" i="19"/>
  <c r="J16" i="19"/>
  <c r="K36" i="22"/>
  <c r="K55" i="23"/>
  <c r="J57" i="25"/>
  <c r="J58" i="25" s="1"/>
  <c r="J36" i="25"/>
  <c r="J34" i="24"/>
  <c r="J41" i="24"/>
  <c r="K38" i="26"/>
  <c r="K33" i="29"/>
  <c r="K16" i="29"/>
  <c r="K35" i="31"/>
  <c r="BN25" i="17" s="1"/>
  <c r="K16" i="31"/>
  <c r="K33" i="31"/>
  <c r="J39" i="31"/>
  <c r="K52" i="30"/>
  <c r="K17" i="31"/>
  <c r="K34" i="31"/>
  <c r="J41" i="26"/>
  <c r="K46" i="28"/>
  <c r="J48" i="20"/>
  <c r="J41" i="21"/>
  <c r="J55" i="30"/>
  <c r="I32" i="19"/>
  <c r="K53" i="28"/>
  <c r="J39" i="24"/>
  <c r="J102" i="3"/>
  <c r="I32" i="3"/>
  <c r="J41" i="31"/>
  <c r="J35" i="24"/>
  <c r="K81" i="22"/>
  <c r="K90" i="22" s="1"/>
  <c r="K92" i="22" s="1"/>
  <c r="J51" i="20"/>
  <c r="J37" i="25"/>
  <c r="BM9" i="17"/>
  <c r="BF10" i="33" s="1"/>
  <c r="AH22" i="33" s="1"/>
  <c r="AH24" i="33" s="1"/>
  <c r="AH25" i="33" s="1"/>
  <c r="J38" i="19"/>
  <c r="J51" i="25"/>
  <c r="I33" i="24"/>
  <c r="I32" i="24" s="1"/>
  <c r="I16" i="24"/>
  <c r="I42" i="24" s="1"/>
  <c r="L46" i="28"/>
  <c r="K36" i="29"/>
  <c r="J37" i="29"/>
  <c r="J35" i="31"/>
  <c r="J36" i="23"/>
  <c r="J38" i="31"/>
  <c r="J46" i="23"/>
  <c r="K34" i="29"/>
  <c r="K17" i="29"/>
  <c r="K55" i="28"/>
  <c r="J39" i="18"/>
  <c r="I46" i="20"/>
  <c r="I52" i="3"/>
  <c r="K47" i="28"/>
  <c r="I52" i="20"/>
  <c r="J81" i="3"/>
  <c r="J90" i="3" s="1"/>
  <c r="J92" i="3" s="1"/>
  <c r="K52" i="28"/>
  <c r="K99" i="18"/>
  <c r="J41" i="25"/>
  <c r="I47" i="24"/>
  <c r="K98" i="22"/>
  <c r="I47" i="20"/>
  <c r="J100" i="19"/>
  <c r="J41" i="23"/>
  <c r="I47" i="3"/>
  <c r="J47" i="18"/>
  <c r="J57" i="18"/>
  <c r="J38" i="18"/>
  <c r="J35" i="19"/>
  <c r="J39" i="19"/>
  <c r="K33" i="25"/>
  <c r="K16" i="25"/>
  <c r="K33" i="26"/>
  <c r="K16" i="26"/>
  <c r="K42" i="26" s="1"/>
  <c r="J33" i="26"/>
  <c r="J16" i="26"/>
  <c r="J42" i="26" s="1"/>
  <c r="J33" i="29"/>
  <c r="J16" i="29"/>
  <c r="J42" i="29" s="1"/>
  <c r="K39" i="29"/>
  <c r="J37" i="23"/>
  <c r="K39" i="25"/>
  <c r="K53" i="25"/>
  <c r="L35" i="28"/>
  <c r="J38" i="25"/>
  <c r="I55" i="3"/>
  <c r="J53" i="30"/>
  <c r="J36" i="18"/>
  <c r="J33" i="24"/>
  <c r="K48" i="28"/>
  <c r="I54" i="3"/>
  <c r="J99" i="3"/>
  <c r="J95" i="3"/>
  <c r="J86" i="3"/>
  <c r="J85" i="3"/>
  <c r="J83" i="3"/>
  <c r="L86" i="20"/>
  <c r="K33" i="20"/>
  <c r="K16" i="20"/>
  <c r="K42" i="20" s="1"/>
  <c r="K33" i="22"/>
  <c r="K16" i="22"/>
  <c r="K33" i="23"/>
  <c r="K16" i="23"/>
  <c r="K42" i="23" s="1"/>
  <c r="K55" i="25"/>
  <c r="L33" i="28"/>
  <c r="L16" i="28"/>
  <c r="L42" i="28" s="1"/>
  <c r="J52" i="29"/>
  <c r="J36" i="29"/>
  <c r="K37" i="29"/>
  <c r="J33" i="31"/>
  <c r="J32" i="31" s="1"/>
  <c r="J16" i="31"/>
  <c r="J42" i="31" s="1"/>
  <c r="K38" i="31"/>
  <c r="J33" i="22"/>
  <c r="J32" i="22" s="1"/>
  <c r="J16" i="22"/>
  <c r="K36" i="25"/>
  <c r="J34" i="3"/>
  <c r="J17" i="3"/>
  <c r="J43" i="3" s="1"/>
  <c r="J47" i="24"/>
  <c r="J54" i="30"/>
  <c r="K79" i="3"/>
  <c r="K41" i="20"/>
  <c r="J46" i="28"/>
  <c r="J98" i="3"/>
  <c r="J33" i="18"/>
  <c r="J16" i="18"/>
  <c r="J33" i="23"/>
  <c r="J32" i="23" s="1"/>
  <c r="J16" i="23"/>
  <c r="J42" i="23" s="1"/>
  <c r="K51" i="27"/>
  <c r="J35" i="29"/>
  <c r="K85" i="30"/>
  <c r="K36" i="27"/>
  <c r="K37" i="22"/>
  <c r="K16" i="30"/>
  <c r="K33" i="30"/>
  <c r="K46" i="30"/>
  <c r="J46" i="24"/>
  <c r="I53" i="3"/>
  <c r="J100" i="3"/>
  <c r="J51" i="30"/>
  <c r="I55" i="20"/>
  <c r="K95" i="18"/>
  <c r="J46" i="20"/>
  <c r="K51" i="28"/>
  <c r="K33" i="18"/>
  <c r="K16" i="18"/>
  <c r="J36" i="3"/>
  <c r="J39" i="3"/>
  <c r="J36" i="19"/>
  <c r="K36" i="23"/>
  <c r="J19" i="25"/>
  <c r="J48" i="25" s="1"/>
  <c r="K46" i="26"/>
  <c r="K35" i="26"/>
  <c r="K33" i="27"/>
  <c r="K16" i="27"/>
  <c r="K39" i="31"/>
  <c r="K37" i="25"/>
  <c r="K34" i="22"/>
  <c r="K17" i="22"/>
  <c r="J37" i="24"/>
  <c r="K41" i="23"/>
  <c r="J32" i="27"/>
  <c r="I51" i="3"/>
  <c r="J55" i="20"/>
  <c r="K54" i="28"/>
  <c r="J52" i="20"/>
  <c r="I46" i="3"/>
  <c r="BJ78" i="17"/>
  <c r="BJ68" i="17"/>
  <c r="BK77" i="17"/>
  <c r="BK67" i="17"/>
  <c r="BJ69" i="17"/>
  <c r="BJ79" i="17"/>
  <c r="BI74" i="17"/>
  <c r="BI64" i="17"/>
  <c r="BI78" i="17"/>
  <c r="BI68" i="17"/>
  <c r="BI69" i="17"/>
  <c r="BI79" i="17"/>
  <c r="BJ67" i="17"/>
  <c r="BJ77" i="17"/>
  <c r="BM54" i="17"/>
  <c r="K25" i="19"/>
  <c r="K28" i="19"/>
  <c r="K27" i="19"/>
  <c r="BM97" i="17"/>
  <c r="K10" i="19"/>
  <c r="K36" i="19" s="1"/>
  <c r="BN44" i="17" s="1"/>
  <c r="AU30" i="33" s="1"/>
  <c r="K21" i="19"/>
  <c r="K29" i="19"/>
  <c r="K6" i="19"/>
  <c r="K33" i="19" s="1"/>
  <c r="BM22" i="17"/>
  <c r="AT43" i="33" s="1"/>
  <c r="AT45" i="33" s="1"/>
  <c r="AT46" i="33" s="1"/>
  <c r="K12" i="19"/>
  <c r="K11" i="19"/>
  <c r="K9" i="19"/>
  <c r="K35" i="19" s="1"/>
  <c r="BM10" i="17"/>
  <c r="BF11" i="33" s="1"/>
  <c r="AH29" i="33" s="1"/>
  <c r="AH31" i="33" s="1"/>
  <c r="AH32" i="33" s="1"/>
  <c r="BM108" i="17"/>
  <c r="BA5" i="24"/>
  <c r="BB5" i="24"/>
  <c r="K85" i="21"/>
  <c r="BA5" i="28"/>
  <c r="BB5" i="28"/>
  <c r="K22" i="19"/>
  <c r="K13" i="19"/>
  <c r="K39" i="19" s="1"/>
  <c r="BN10" i="17" s="1"/>
  <c r="BG11" i="33" s="1"/>
  <c r="AI29" i="33" s="1"/>
  <c r="AI31" i="33" s="1"/>
  <c r="AI32" i="33" s="1"/>
  <c r="K26" i="19"/>
  <c r="K86" i="21"/>
  <c r="AV5" i="19"/>
  <c r="AU5" i="19"/>
  <c r="AW5" i="19"/>
  <c r="K79" i="21"/>
  <c r="K80" i="21"/>
  <c r="K89" i="21" s="1"/>
  <c r="K84" i="21"/>
  <c r="K82" i="21"/>
  <c r="K97" i="21" s="1"/>
  <c r="AU5" i="3"/>
  <c r="AV5" i="3"/>
  <c r="K83" i="21"/>
  <c r="K19" i="30"/>
  <c r="K45" i="30" s="1"/>
  <c r="BN56" i="17"/>
  <c r="BN24" i="17"/>
  <c r="BN12" i="17"/>
  <c r="BG13" i="33" s="1"/>
  <c r="AI43" i="33" s="1"/>
  <c r="AI45" i="33" s="1"/>
  <c r="AI46" i="33" s="1"/>
  <c r="K57" i="25"/>
  <c r="K58" i="25" s="1"/>
  <c r="J58" i="21"/>
  <c r="I59" i="3"/>
  <c r="J58" i="20"/>
  <c r="J19" i="22"/>
  <c r="L25" i="29"/>
  <c r="J36" i="21"/>
  <c r="BM41" i="17" s="1"/>
  <c r="AT9" i="33" s="1"/>
  <c r="AT10" i="33" s="1"/>
  <c r="AT11" i="33" s="1"/>
  <c r="BM13" i="17"/>
  <c r="BF14" i="33" s="1"/>
  <c r="AH50" i="33" s="1"/>
  <c r="AH52" i="33" s="1"/>
  <c r="AH53" i="33" s="1"/>
  <c r="L9" i="20"/>
  <c r="L6" i="20"/>
  <c r="L10" i="29"/>
  <c r="L26" i="29"/>
  <c r="L22" i="29"/>
  <c r="L9" i="29"/>
  <c r="L35" i="29" s="1"/>
  <c r="L12" i="29"/>
  <c r="L38" i="29" s="1"/>
  <c r="K57" i="22"/>
  <c r="K58" i="22" s="1"/>
  <c r="K57" i="30"/>
  <c r="K58" i="30" s="1"/>
  <c r="BM35" i="17"/>
  <c r="BL35" i="17"/>
  <c r="J19" i="27"/>
  <c r="L20" i="20"/>
  <c r="L28" i="20"/>
  <c r="BM25" i="17"/>
  <c r="L13" i="20"/>
  <c r="L6" i="29"/>
  <c r="BN46" i="17"/>
  <c r="AU44" i="33" s="1"/>
  <c r="J59" i="18"/>
  <c r="J58" i="18"/>
  <c r="J60" i="21"/>
  <c r="J59" i="21"/>
  <c r="L26" i="20"/>
  <c r="BL107" i="17"/>
  <c r="L29" i="29"/>
  <c r="J59" i="25"/>
  <c r="BK85" i="17"/>
  <c r="BK105" i="17"/>
  <c r="J57" i="3"/>
  <c r="J58" i="3" s="1"/>
  <c r="BL32" i="17"/>
  <c r="BN53" i="17"/>
  <c r="BN9" i="17"/>
  <c r="BG10" i="33" s="1"/>
  <c r="AI22" i="33" s="1"/>
  <c r="AI24" i="33" s="1"/>
  <c r="AI25" i="33" s="1"/>
  <c r="K57" i="29"/>
  <c r="K59" i="29" s="1"/>
  <c r="J57" i="29"/>
  <c r="J59" i="29" s="1"/>
  <c r="L7" i="29"/>
  <c r="BL88" i="17"/>
  <c r="BL98" i="17"/>
  <c r="I57" i="24"/>
  <c r="I58" i="20"/>
  <c r="J57" i="27"/>
  <c r="J59" i="27" s="1"/>
  <c r="BK88" i="17"/>
  <c r="BK108" i="17"/>
  <c r="K57" i="31"/>
  <c r="K59" i="31" s="1"/>
  <c r="K59" i="28"/>
  <c r="K58" i="28"/>
  <c r="BK84" i="17"/>
  <c r="BK94" i="17"/>
  <c r="BK86" i="17"/>
  <c r="BK96" i="17"/>
  <c r="BM107" i="17"/>
  <c r="J57" i="22"/>
  <c r="J58" i="22" s="1"/>
  <c r="L13" i="29"/>
  <c r="L39" i="29" s="1"/>
  <c r="L28" i="29"/>
  <c r="BM47" i="17"/>
  <c r="AT51" i="33" s="1"/>
  <c r="AT52" i="33" s="1"/>
  <c r="AT53" i="33" s="1"/>
  <c r="J57" i="31"/>
  <c r="J59" i="31" s="1"/>
  <c r="BK89" i="17"/>
  <c r="BK109" i="17"/>
  <c r="J57" i="23"/>
  <c r="J59" i="23" s="1"/>
  <c r="BM44" i="17"/>
  <c r="AT30" i="33" s="1"/>
  <c r="J57" i="19"/>
  <c r="J59" i="19" s="1"/>
  <c r="BN43" i="17"/>
  <c r="AU23" i="33" s="1"/>
  <c r="K57" i="18"/>
  <c r="K59" i="18" s="1"/>
  <c r="BL86" i="17"/>
  <c r="BL96" i="17"/>
  <c r="K57" i="26"/>
  <c r="K59" i="26" s="1"/>
  <c r="L11" i="29"/>
  <c r="L37" i="29" s="1"/>
  <c r="L27" i="29"/>
  <c r="L21" i="29"/>
  <c r="L20" i="29"/>
  <c r="BM36" i="17"/>
  <c r="L27" i="18"/>
  <c r="BL84" i="17"/>
  <c r="BL104" i="17"/>
  <c r="BL85" i="17"/>
  <c r="BL105" i="17"/>
  <c r="K24" i="22"/>
  <c r="K50" i="22" s="1"/>
  <c r="K57" i="23"/>
  <c r="K59" i="23" s="1"/>
  <c r="L57" i="28"/>
  <c r="L59" i="28" s="1"/>
  <c r="J59" i="30"/>
  <c r="BM98" i="17"/>
  <c r="BL89" i="17"/>
  <c r="BL109" i="17"/>
  <c r="K58" i="21"/>
  <c r="K60" i="21" s="1"/>
  <c r="J24" i="23"/>
  <c r="J50" i="23" s="1"/>
  <c r="J57" i="24"/>
  <c r="J59" i="24" s="1"/>
  <c r="J57" i="26"/>
  <c r="J59" i="26" s="1"/>
  <c r="K57" i="27"/>
  <c r="K59" i="27" s="1"/>
  <c r="BL83" i="17"/>
  <c r="BL93" i="17"/>
  <c r="BK83" i="17"/>
  <c r="BK93" i="17"/>
  <c r="AZ5" i="31"/>
  <c r="AX5" i="31"/>
  <c r="J24" i="31"/>
  <c r="J55" i="31" s="1"/>
  <c r="BM99" i="17"/>
  <c r="K19" i="31"/>
  <c r="K45" i="31" s="1"/>
  <c r="K24" i="31"/>
  <c r="K50" i="31" s="1"/>
  <c r="L10" i="31"/>
  <c r="BN13" i="17"/>
  <c r="BG14" i="33" s="1"/>
  <c r="AI50" i="33" s="1"/>
  <c r="AI52" i="33" s="1"/>
  <c r="AI53" i="33" s="1"/>
  <c r="J19" i="31"/>
  <c r="J45" i="31" s="1"/>
  <c r="BN109" i="17"/>
  <c r="BN57" i="17"/>
  <c r="BN47" i="17"/>
  <c r="AU51" i="33" s="1"/>
  <c r="AZ5" i="30"/>
  <c r="AX5" i="30"/>
  <c r="L86" i="30" s="1"/>
  <c r="K24" i="30"/>
  <c r="K50" i="30" s="1"/>
  <c r="L20" i="30"/>
  <c r="L29" i="30"/>
  <c r="L6" i="30"/>
  <c r="L27" i="30"/>
  <c r="L7" i="30"/>
  <c r="L10" i="30"/>
  <c r="AZ5" i="29"/>
  <c r="AX5" i="29"/>
  <c r="J19" i="29"/>
  <c r="K19" i="29"/>
  <c r="K45" i="29" s="1"/>
  <c r="J24" i="29"/>
  <c r="J50" i="29" s="1"/>
  <c r="K24" i="29"/>
  <c r="K50" i="29" s="1"/>
  <c r="M11" i="28"/>
  <c r="M29" i="28"/>
  <c r="M12" i="28"/>
  <c r="M21" i="28"/>
  <c r="L19" i="28"/>
  <c r="L45" i="28" s="1"/>
  <c r="L24" i="28"/>
  <c r="L50" i="28" s="1"/>
  <c r="AZ5" i="27"/>
  <c r="AX5" i="27"/>
  <c r="K19" i="27"/>
  <c r="K45" i="27" s="1"/>
  <c r="L27" i="27"/>
  <c r="K24" i="27"/>
  <c r="K50" i="27" s="1"/>
  <c r="J24" i="27"/>
  <c r="J53" i="27" s="1"/>
  <c r="L12" i="27"/>
  <c r="J19" i="26"/>
  <c r="J45" i="26" s="1"/>
  <c r="K19" i="26"/>
  <c r="K45" i="26" s="1"/>
  <c r="AZ5" i="26"/>
  <c r="AX5" i="26"/>
  <c r="AZ5" i="25"/>
  <c r="AX5" i="25"/>
  <c r="L25" i="25"/>
  <c r="L9" i="25"/>
  <c r="L35" i="25" s="1"/>
  <c r="L21" i="25"/>
  <c r="L12" i="25"/>
  <c r="L38" i="25" s="1"/>
  <c r="L29" i="25"/>
  <c r="L26" i="25"/>
  <c r="K6" i="24"/>
  <c r="K13" i="24"/>
  <c r="K39" i="24" s="1"/>
  <c r="K7" i="24"/>
  <c r="K11" i="24"/>
  <c r="K37" i="24" s="1"/>
  <c r="K22" i="24"/>
  <c r="K29" i="24"/>
  <c r="K25" i="24"/>
  <c r="L13" i="24"/>
  <c r="K26" i="24"/>
  <c r="J24" i="25"/>
  <c r="J54" i="25" s="1"/>
  <c r="L6" i="25"/>
  <c r="K24" i="25"/>
  <c r="K50" i="25" s="1"/>
  <c r="K10" i="24"/>
  <c r="K36" i="24" s="1"/>
  <c r="K19" i="25"/>
  <c r="K45" i="25" s="1"/>
  <c r="L13" i="23"/>
  <c r="K24" i="23"/>
  <c r="K50" i="23" s="1"/>
  <c r="J19" i="23"/>
  <c r="J45" i="23" s="1"/>
  <c r="AZ5" i="23"/>
  <c r="AX5" i="23"/>
  <c r="K19" i="23"/>
  <c r="K45" i="23" s="1"/>
  <c r="K19" i="22"/>
  <c r="K45" i="22" s="1"/>
  <c r="L12" i="22"/>
  <c r="AZ5" i="22"/>
  <c r="AX5" i="22"/>
  <c r="J24" i="22"/>
  <c r="J50" i="22" s="1"/>
  <c r="J33" i="21"/>
  <c r="J39" i="21"/>
  <c r="BM7" i="17" s="1"/>
  <c r="BF8" i="33" s="1"/>
  <c r="AH8" i="33" s="1"/>
  <c r="AH10" i="33" s="1"/>
  <c r="AH11" i="33" s="1"/>
  <c r="J35" i="21"/>
  <c r="BM19" i="17" s="1"/>
  <c r="AT22" i="33" s="1"/>
  <c r="K19" i="21"/>
  <c r="AX5" i="21"/>
  <c r="L84" i="21" s="1"/>
  <c r="AZ5" i="21"/>
  <c r="L12" i="21"/>
  <c r="K24" i="21"/>
  <c r="J24" i="21"/>
  <c r="J50" i="21" s="1"/>
  <c r="J38" i="21"/>
  <c r="J37" i="21"/>
  <c r="BM51" i="17" s="1"/>
  <c r="J19" i="21"/>
  <c r="J45" i="21" s="1"/>
  <c r="AZ5" i="20"/>
  <c r="AX5" i="20"/>
  <c r="BN11" i="17"/>
  <c r="BG12" i="33" s="1"/>
  <c r="AI36" i="33" s="1"/>
  <c r="AI38" i="33" s="1"/>
  <c r="AI39" i="33" s="1"/>
  <c r="BN55" i="17"/>
  <c r="L10" i="20"/>
  <c r="L36" i="20" s="1"/>
  <c r="K27" i="20"/>
  <c r="L25" i="20"/>
  <c r="L7" i="20"/>
  <c r="L21" i="20"/>
  <c r="K26" i="20"/>
  <c r="L22" i="20"/>
  <c r="K20" i="20"/>
  <c r="L12" i="20"/>
  <c r="L38" i="20" s="1"/>
  <c r="K21" i="20"/>
  <c r="L29" i="20"/>
  <c r="K10" i="20"/>
  <c r="K36" i="20" s="1"/>
  <c r="L27" i="20"/>
  <c r="K12" i="20"/>
  <c r="K38" i="20" s="1"/>
  <c r="K22" i="20"/>
  <c r="L11" i="20"/>
  <c r="L37" i="20" s="1"/>
  <c r="BN23" i="17"/>
  <c r="AU50" i="33" s="1"/>
  <c r="J24" i="19"/>
  <c r="J50" i="19" s="1"/>
  <c r="J19" i="19"/>
  <c r="J45" i="19" s="1"/>
  <c r="BM106" i="17"/>
  <c r="K24" i="19"/>
  <c r="K50" i="19" s="1"/>
  <c r="BN22" i="17"/>
  <c r="AU43" i="33" s="1"/>
  <c r="BM21" i="17"/>
  <c r="AT36" i="33" s="1"/>
  <c r="AT38" i="33" s="1"/>
  <c r="AT39" i="33" s="1"/>
  <c r="AZ5" i="18"/>
  <c r="AX5" i="18"/>
  <c r="L85" i="18" s="1"/>
  <c r="L22" i="18"/>
  <c r="L26" i="18"/>
  <c r="BM43" i="17"/>
  <c r="AT23" i="33" s="1"/>
  <c r="J19" i="18"/>
  <c r="J46" i="18" s="1"/>
  <c r="L11" i="18"/>
  <c r="L12" i="18"/>
  <c r="L28" i="18"/>
  <c r="L21" i="18"/>
  <c r="K24" i="18"/>
  <c r="K50" i="18" s="1"/>
  <c r="L6" i="18"/>
  <c r="J24" i="18"/>
  <c r="J55" i="18" s="1"/>
  <c r="L20" i="18"/>
  <c r="L25" i="18"/>
  <c r="L7" i="18"/>
  <c r="L10" i="18"/>
  <c r="K19" i="18"/>
  <c r="K45" i="18" s="1"/>
  <c r="L9" i="18"/>
  <c r="L35" i="18" s="1"/>
  <c r="K13" i="3"/>
  <c r="BM94" i="17"/>
  <c r="K29" i="3"/>
  <c r="J24" i="3"/>
  <c r="J50" i="3" s="1"/>
  <c r="K21" i="3"/>
  <c r="K10" i="3"/>
  <c r="BM8" i="17"/>
  <c r="BF9" i="33" s="1"/>
  <c r="AH15" i="33" s="1"/>
  <c r="AH17" i="33" s="1"/>
  <c r="AH18" i="33" s="1"/>
  <c r="K9" i="3"/>
  <c r="BM20" i="17"/>
  <c r="AT29" i="33" s="1"/>
  <c r="BM42" i="17"/>
  <c r="AT16" i="33" s="1"/>
  <c r="AT17" i="33" s="1"/>
  <c r="AT18" i="33" s="1"/>
  <c r="J19" i="3"/>
  <c r="J45" i="3" s="1"/>
  <c r="K25" i="3"/>
  <c r="K26" i="3"/>
  <c r="K11" i="3"/>
  <c r="BM52" i="17"/>
  <c r="AW5" i="3"/>
  <c r="AT24" i="33" l="1"/>
  <c r="AT25" i="33" s="1"/>
  <c r="AT31" i="33"/>
  <c r="AT32" i="33" s="1"/>
  <c r="AU45" i="33"/>
  <c r="AU46" i="33" s="1"/>
  <c r="AU52" i="33"/>
  <c r="AU53" i="33" s="1"/>
  <c r="BN106" i="17"/>
  <c r="K46" i="22"/>
  <c r="L39" i="20"/>
  <c r="BO11" i="17" s="1"/>
  <c r="BH12" i="33" s="1"/>
  <c r="AJ36" i="33" s="1"/>
  <c r="AJ38" i="33" s="1"/>
  <c r="AJ39" i="33" s="1"/>
  <c r="K52" i="19"/>
  <c r="K53" i="29"/>
  <c r="K48" i="23"/>
  <c r="J55" i="19"/>
  <c r="K51" i="31"/>
  <c r="K52" i="27"/>
  <c r="J46" i="26"/>
  <c r="K54" i="29"/>
  <c r="J55" i="25"/>
  <c r="K47" i="30"/>
  <c r="J52" i="31"/>
  <c r="L48" i="28"/>
  <c r="K51" i="18"/>
  <c r="J51" i="29"/>
  <c r="K54" i="31"/>
  <c r="J52" i="27"/>
  <c r="J52" i="19"/>
  <c r="K52" i="18"/>
  <c r="L54" i="28"/>
  <c r="J45" i="29"/>
  <c r="J46" i="29"/>
  <c r="L54" i="20"/>
  <c r="K19" i="19"/>
  <c r="K48" i="19" s="1"/>
  <c r="J55" i="29"/>
  <c r="K54" i="22"/>
  <c r="J51" i="3"/>
  <c r="J53" i="22"/>
  <c r="K55" i="22"/>
  <c r="J54" i="18"/>
  <c r="K46" i="23"/>
  <c r="K48" i="25"/>
  <c r="J47" i="19"/>
  <c r="J32" i="24"/>
  <c r="J32" i="29"/>
  <c r="K47" i="22"/>
  <c r="K48" i="31"/>
  <c r="J53" i="31"/>
  <c r="J48" i="23"/>
  <c r="J52" i="3"/>
  <c r="K55" i="27"/>
  <c r="K53" i="23"/>
  <c r="J32" i="26"/>
  <c r="J52" i="18"/>
  <c r="J32" i="3"/>
  <c r="L33" i="20"/>
  <c r="L16" i="20"/>
  <c r="L36" i="18"/>
  <c r="K33" i="24"/>
  <c r="K16" i="24"/>
  <c r="J50" i="27"/>
  <c r="J54" i="27"/>
  <c r="K57" i="19"/>
  <c r="K59" i="19" s="1"/>
  <c r="J45" i="22"/>
  <c r="J46" i="22"/>
  <c r="K88" i="28"/>
  <c r="I95" i="28"/>
  <c r="J88" i="28"/>
  <c r="M88" i="28"/>
  <c r="I85" i="28"/>
  <c r="I81" i="28"/>
  <c r="I90" i="28" s="1"/>
  <c r="I92" i="28" s="1"/>
  <c r="L88" i="28"/>
  <c r="I88" i="28"/>
  <c r="I93" i="28"/>
  <c r="K83" i="28"/>
  <c r="M81" i="28"/>
  <c r="M90" i="28" s="1"/>
  <c r="M92" i="28" s="1"/>
  <c r="J82" i="28"/>
  <c r="J97" i="28" s="1"/>
  <c r="K95" i="28"/>
  <c r="J84" i="28"/>
  <c r="I79" i="28"/>
  <c r="M15" i="28"/>
  <c r="M41" i="28" s="1"/>
  <c r="M82" i="28"/>
  <c r="M97" i="28" s="1"/>
  <c r="K82" i="28"/>
  <c r="K97" i="28" s="1"/>
  <c r="K99" i="28"/>
  <c r="L86" i="28"/>
  <c r="L99" i="28"/>
  <c r="M99" i="28"/>
  <c r="K98" i="28"/>
  <c r="M86" i="28"/>
  <c r="K79" i="28"/>
  <c r="K85" i="28"/>
  <c r="M94" i="28"/>
  <c r="L95" i="28"/>
  <c r="M83" i="28"/>
  <c r="M95" i="28"/>
  <c r="M84" i="28"/>
  <c r="L98" i="28"/>
  <c r="M80" i="28"/>
  <c r="M89" i="28" s="1"/>
  <c r="K93" i="28"/>
  <c r="L100" i="28"/>
  <c r="L79" i="28"/>
  <c r="K100" i="28"/>
  <c r="M93" i="28"/>
  <c r="L102" i="28"/>
  <c r="L85" i="28"/>
  <c r="M85" i="28"/>
  <c r="L94" i="28"/>
  <c r="K101" i="28"/>
  <c r="L83" i="28"/>
  <c r="K94" i="28"/>
  <c r="L101" i="28"/>
  <c r="L82" i="28"/>
  <c r="L97" i="28" s="1"/>
  <c r="M100" i="28"/>
  <c r="K86" i="28"/>
  <c r="M79" i="28"/>
  <c r="M102" i="28"/>
  <c r="M98" i="28"/>
  <c r="L93" i="28"/>
  <c r="L84" i="28"/>
  <c r="L81" i="28"/>
  <c r="L90" i="28" s="1"/>
  <c r="L92" i="28" s="1"/>
  <c r="L80" i="28"/>
  <c r="L89" i="28" s="1"/>
  <c r="M101" i="28"/>
  <c r="BN54" i="17"/>
  <c r="BN34" i="17" s="1"/>
  <c r="K37" i="19"/>
  <c r="K53" i="19"/>
  <c r="L55" i="28"/>
  <c r="K46" i="25"/>
  <c r="K48" i="18"/>
  <c r="K47" i="31"/>
  <c r="K51" i="25"/>
  <c r="J51" i="19"/>
  <c r="K52" i="29"/>
  <c r="J47" i="22"/>
  <c r="J47" i="29"/>
  <c r="K54" i="30"/>
  <c r="J55" i="27"/>
  <c r="K48" i="22"/>
  <c r="J54" i="3"/>
  <c r="J51" i="22"/>
  <c r="K51" i="30"/>
  <c r="J55" i="3"/>
  <c r="J47" i="23"/>
  <c r="J54" i="23"/>
  <c r="K46" i="18"/>
  <c r="J48" i="3"/>
  <c r="K46" i="29"/>
  <c r="J47" i="26"/>
  <c r="L33" i="18"/>
  <c r="L16" i="18"/>
  <c r="L38" i="18"/>
  <c r="J32" i="21"/>
  <c r="J50" i="25"/>
  <c r="J53" i="25"/>
  <c r="J45" i="27"/>
  <c r="J46" i="27"/>
  <c r="K38" i="19"/>
  <c r="J48" i="27"/>
  <c r="K47" i="25"/>
  <c r="K54" i="25"/>
  <c r="L47" i="28"/>
  <c r="K55" i="18"/>
  <c r="K46" i="31"/>
  <c r="K51" i="29"/>
  <c r="K54" i="23"/>
  <c r="K48" i="29"/>
  <c r="J54" i="22"/>
  <c r="J55" i="22"/>
  <c r="J53" i="29"/>
  <c r="K48" i="30"/>
  <c r="K51" i="22"/>
  <c r="K53" i="30"/>
  <c r="L37" i="18"/>
  <c r="K46" i="20"/>
  <c r="L36" i="30"/>
  <c r="L33" i="29"/>
  <c r="L16" i="29"/>
  <c r="L36" i="29"/>
  <c r="K54" i="19"/>
  <c r="J47" i="31"/>
  <c r="K46" i="27"/>
  <c r="J45" i="25"/>
  <c r="J47" i="25"/>
  <c r="J46" i="25"/>
  <c r="K55" i="29"/>
  <c r="K52" i="25"/>
  <c r="L94" i="18"/>
  <c r="J52" i="25"/>
  <c r="J51" i="27"/>
  <c r="K47" i="18"/>
  <c r="J48" i="31"/>
  <c r="L53" i="28"/>
  <c r="J52" i="23"/>
  <c r="J48" i="29"/>
  <c r="J48" i="26"/>
  <c r="J52" i="22"/>
  <c r="K47" i="29"/>
  <c r="K47" i="26"/>
  <c r="K53" i="22"/>
  <c r="J47" i="27"/>
  <c r="L46" i="18"/>
  <c r="J45" i="18"/>
  <c r="J48" i="18"/>
  <c r="BN107" i="17"/>
  <c r="L33" i="30"/>
  <c r="L16" i="30"/>
  <c r="L98" i="24"/>
  <c r="L102" i="24"/>
  <c r="M85" i="24"/>
  <c r="J88" i="24"/>
  <c r="M79" i="24"/>
  <c r="L85" i="24"/>
  <c r="K15" i="24"/>
  <c r="K41" i="24" s="1"/>
  <c r="L95" i="24"/>
  <c r="M94" i="24"/>
  <c r="L83" i="24"/>
  <c r="M88" i="24"/>
  <c r="K88" i="24"/>
  <c r="M83" i="24"/>
  <c r="L93" i="24"/>
  <c r="M93" i="24"/>
  <c r="M86" i="24"/>
  <c r="L15" i="24"/>
  <c r="M102" i="24"/>
  <c r="L88" i="24"/>
  <c r="M15" i="24"/>
  <c r="K83" i="24"/>
  <c r="K93" i="24"/>
  <c r="K84" i="24"/>
  <c r="K101" i="24"/>
  <c r="L101" i="24"/>
  <c r="L80" i="24"/>
  <c r="L89" i="24" s="1"/>
  <c r="K79" i="24"/>
  <c r="M84" i="24"/>
  <c r="L86" i="24"/>
  <c r="K86" i="24"/>
  <c r="L84" i="24"/>
  <c r="M82" i="24"/>
  <c r="M97" i="24" s="1"/>
  <c r="K98" i="24"/>
  <c r="M81" i="24"/>
  <c r="M90" i="24" s="1"/>
  <c r="M92" i="24" s="1"/>
  <c r="K99" i="24"/>
  <c r="K80" i="24"/>
  <c r="K89" i="24" s="1"/>
  <c r="L94" i="24"/>
  <c r="K95" i="24"/>
  <c r="M80" i="24"/>
  <c r="M89" i="24" s="1"/>
  <c r="L100" i="24"/>
  <c r="K100" i="24"/>
  <c r="K82" i="24"/>
  <c r="K97" i="24" s="1"/>
  <c r="L79" i="24"/>
  <c r="M95" i="24"/>
  <c r="K85" i="24"/>
  <c r="L82" i="24"/>
  <c r="L97" i="24" s="1"/>
  <c r="L81" i="24"/>
  <c r="L90" i="24" s="1"/>
  <c r="L92" i="24" s="1"/>
  <c r="K102" i="24"/>
  <c r="K94" i="24"/>
  <c r="L99" i="24"/>
  <c r="K81" i="24"/>
  <c r="K90" i="24" s="1"/>
  <c r="K92" i="24" s="1"/>
  <c r="M99" i="24"/>
  <c r="M100" i="24"/>
  <c r="M98" i="24"/>
  <c r="M101" i="24"/>
  <c r="K51" i="19"/>
  <c r="K52" i="31"/>
  <c r="K52" i="22"/>
  <c r="J54" i="29"/>
  <c r="K51" i="23"/>
  <c r="K47" i="27"/>
  <c r="K54" i="18"/>
  <c r="K53" i="31"/>
  <c r="K53" i="27"/>
  <c r="K53" i="18"/>
  <c r="K32" i="29"/>
  <c r="K55" i="31"/>
  <c r="L52" i="28"/>
  <c r="J53" i="3"/>
  <c r="K52" i="23"/>
  <c r="J53" i="23"/>
  <c r="J50" i="18"/>
  <c r="J53" i="18"/>
  <c r="J50" i="31"/>
  <c r="J54" i="31"/>
  <c r="L35" i="20"/>
  <c r="K55" i="19"/>
  <c r="J55" i="23"/>
  <c r="J51" i="18"/>
  <c r="J46" i="31"/>
  <c r="L51" i="28"/>
  <c r="K47" i="23"/>
  <c r="K48" i="26"/>
  <c r="K32" i="22"/>
  <c r="J51" i="23"/>
  <c r="K55" i="30"/>
  <c r="J51" i="31"/>
  <c r="K48" i="27"/>
  <c r="J54" i="19"/>
  <c r="J48" i="22"/>
  <c r="J46" i="19"/>
  <c r="K32" i="31"/>
  <c r="J48" i="19"/>
  <c r="K54" i="27"/>
  <c r="BL69" i="17"/>
  <c r="BL79" i="17"/>
  <c r="BK69" i="17"/>
  <c r="BK79" i="17"/>
  <c r="BL64" i="17"/>
  <c r="BL74" i="17"/>
  <c r="BK66" i="17"/>
  <c r="BK76" i="17"/>
  <c r="BL66" i="17"/>
  <c r="BL76" i="17"/>
  <c r="BK64" i="17"/>
  <c r="BK74" i="17"/>
  <c r="BK68" i="17"/>
  <c r="BK78" i="17"/>
  <c r="BK73" i="17"/>
  <c r="BK63" i="17"/>
  <c r="BL68" i="17"/>
  <c r="BL78" i="17"/>
  <c r="BL73" i="17"/>
  <c r="BL63" i="17"/>
  <c r="BL75" i="17"/>
  <c r="BL65" i="17"/>
  <c r="BK65" i="17"/>
  <c r="BK75" i="17"/>
  <c r="BM34" i="17"/>
  <c r="BM89" i="17"/>
  <c r="K8" i="24"/>
  <c r="M8" i="24"/>
  <c r="L8" i="24"/>
  <c r="M8" i="28"/>
  <c r="L8" i="28"/>
  <c r="BM105" i="17"/>
  <c r="AY5" i="19"/>
  <c r="M27" i="19" s="1"/>
  <c r="AZ5" i="19"/>
  <c r="AX5" i="19"/>
  <c r="L7" i="19"/>
  <c r="BA5" i="20"/>
  <c r="BB5" i="20"/>
  <c r="BA5" i="27"/>
  <c r="BB5" i="27"/>
  <c r="L9" i="19"/>
  <c r="L35" i="19" s="1"/>
  <c r="L27" i="19"/>
  <c r="L21" i="19"/>
  <c r="L26" i="19"/>
  <c r="L29" i="19"/>
  <c r="L6" i="19"/>
  <c r="L11" i="19"/>
  <c r="L37" i="19" s="1"/>
  <c r="BA5" i="26"/>
  <c r="BB5" i="26"/>
  <c r="BA5" i="30"/>
  <c r="BB5" i="30"/>
  <c r="AX5" i="3"/>
  <c r="AY5" i="3"/>
  <c r="L12" i="19"/>
  <c r="L38" i="19" s="1"/>
  <c r="BA5" i="23"/>
  <c r="BB5" i="23"/>
  <c r="L10" i="19"/>
  <c r="L36" i="19" s="1"/>
  <c r="BO44" i="17" s="1"/>
  <c r="AV30" i="33" s="1"/>
  <c r="BA5" i="22"/>
  <c r="BB5" i="22"/>
  <c r="BA5" i="21"/>
  <c r="BB5" i="21"/>
  <c r="BA5" i="25"/>
  <c r="BB5" i="25"/>
  <c r="BA5" i="29"/>
  <c r="BB5" i="29"/>
  <c r="BA5" i="31"/>
  <c r="BB5" i="31"/>
  <c r="BA5" i="18"/>
  <c r="BB5" i="18"/>
  <c r="L28" i="19"/>
  <c r="BN36" i="17"/>
  <c r="BM87" i="17"/>
  <c r="K59" i="25"/>
  <c r="BO107" i="17"/>
  <c r="BM88" i="17"/>
  <c r="J58" i="26"/>
  <c r="K58" i="29"/>
  <c r="L24" i="29"/>
  <c r="L50" i="29" s="1"/>
  <c r="BO23" i="17"/>
  <c r="AV50" i="33" s="1"/>
  <c r="L25" i="23"/>
  <c r="M20" i="25"/>
  <c r="L9" i="23"/>
  <c r="BO55" i="17"/>
  <c r="L27" i="31"/>
  <c r="J59" i="3"/>
  <c r="BL87" i="17"/>
  <c r="K59" i="30"/>
  <c r="L9" i="31"/>
  <c r="L35" i="31" s="1"/>
  <c r="BM31" i="17"/>
  <c r="J51" i="21"/>
  <c r="K42" i="21"/>
  <c r="K51" i="21"/>
  <c r="J43" i="21"/>
  <c r="BM93" i="17" s="1"/>
  <c r="J47" i="21"/>
  <c r="K48" i="21"/>
  <c r="K59" i="22"/>
  <c r="J58" i="19"/>
  <c r="L57" i="29"/>
  <c r="L58" i="29" s="1"/>
  <c r="M6" i="26"/>
  <c r="D64" i="26" s="1"/>
  <c r="M10" i="25"/>
  <c r="L25" i="31"/>
  <c r="J58" i="29"/>
  <c r="E70" i="28"/>
  <c r="D70" i="28"/>
  <c r="L21" i="31"/>
  <c r="M10" i="21"/>
  <c r="M25" i="31"/>
  <c r="D71" i="28"/>
  <c r="E71" i="28"/>
  <c r="L29" i="31"/>
  <c r="L7" i="31"/>
  <c r="BN37" i="17"/>
  <c r="BM32" i="17"/>
  <c r="M26" i="26"/>
  <c r="L19" i="29"/>
  <c r="L45" i="29" s="1"/>
  <c r="J58" i="31"/>
  <c r="K58" i="31"/>
  <c r="M12" i="23"/>
  <c r="M38" i="23" s="1"/>
  <c r="M13" i="27"/>
  <c r="M21" i="25"/>
  <c r="M21" i="30"/>
  <c r="K58" i="19"/>
  <c r="BN33" i="17"/>
  <c r="M6" i="23"/>
  <c r="M12" i="31"/>
  <c r="BO43" i="17"/>
  <c r="AV23" i="33" s="1"/>
  <c r="L57" i="18"/>
  <c r="L59" i="18" s="1"/>
  <c r="M13" i="31"/>
  <c r="M39" i="31" s="1"/>
  <c r="K59" i="21"/>
  <c r="K58" i="23"/>
  <c r="J59" i="22"/>
  <c r="BM57" i="17"/>
  <c r="BM37" i="17" s="1"/>
  <c r="BO45" i="17"/>
  <c r="AV37" i="33" s="1"/>
  <c r="L57" i="20"/>
  <c r="L58" i="20" s="1"/>
  <c r="L10" i="22"/>
  <c r="M21" i="31"/>
  <c r="M22" i="31"/>
  <c r="BN99" i="17"/>
  <c r="J58" i="27"/>
  <c r="BO46" i="17"/>
  <c r="AV44" i="33" s="1"/>
  <c r="M6" i="31"/>
  <c r="M9" i="31"/>
  <c r="BO21" i="17"/>
  <c r="AV36" i="33" s="1"/>
  <c r="M26" i="21"/>
  <c r="L26" i="22"/>
  <c r="L13" i="22"/>
  <c r="M13" i="25"/>
  <c r="L20" i="31"/>
  <c r="L28" i="31"/>
  <c r="BN45" i="17"/>
  <c r="K57" i="20"/>
  <c r="K59" i="20" s="1"/>
  <c r="I59" i="24"/>
  <c r="I58" i="24"/>
  <c r="M11" i="22"/>
  <c r="L20" i="22"/>
  <c r="L27" i="22"/>
  <c r="M25" i="25"/>
  <c r="M27" i="25"/>
  <c r="K58" i="27"/>
  <c r="J58" i="24"/>
  <c r="L58" i="28"/>
  <c r="K58" i="26"/>
  <c r="BO53" i="17"/>
  <c r="M11" i="31"/>
  <c r="M37" i="31" s="1"/>
  <c r="K58" i="18"/>
  <c r="J58" i="23"/>
  <c r="M26" i="31"/>
  <c r="L13" i="31"/>
  <c r="L39" i="31" s="1"/>
  <c r="M28" i="31"/>
  <c r="M27" i="31"/>
  <c r="L12" i="31"/>
  <c r="M7" i="31"/>
  <c r="M20" i="31"/>
  <c r="L22" i="31"/>
  <c r="L6" i="31"/>
  <c r="L36" i="31" s="1"/>
  <c r="L26" i="31"/>
  <c r="M10" i="31"/>
  <c r="M36" i="31" s="1"/>
  <c r="L11" i="31"/>
  <c r="L37" i="31" s="1"/>
  <c r="M29" i="31"/>
  <c r="M26" i="30"/>
  <c r="M10" i="30"/>
  <c r="M6" i="30"/>
  <c r="M25" i="30"/>
  <c r="M27" i="30"/>
  <c r="M11" i="30"/>
  <c r="L28" i="30"/>
  <c r="L21" i="30"/>
  <c r="M12" i="30"/>
  <c r="L25" i="30"/>
  <c r="L11" i="30"/>
  <c r="L13" i="30"/>
  <c r="J20" i="30"/>
  <c r="L22" i="30"/>
  <c r="M20" i="30"/>
  <c r="M13" i="30"/>
  <c r="L12" i="30"/>
  <c r="L38" i="30" s="1"/>
  <c r="M9" i="30"/>
  <c r="M22" i="30"/>
  <c r="M28" i="30"/>
  <c r="M29" i="30"/>
  <c r="L9" i="30"/>
  <c r="L26" i="30"/>
  <c r="M7" i="30"/>
  <c r="M27" i="29"/>
  <c r="M7" i="29"/>
  <c r="M9" i="29"/>
  <c r="M26" i="29"/>
  <c r="M20" i="29"/>
  <c r="M9" i="28"/>
  <c r="M27" i="28"/>
  <c r="M25" i="28"/>
  <c r="M28" i="28"/>
  <c r="M22" i="28"/>
  <c r="M7" i="28"/>
  <c r="M26" i="28"/>
  <c r="M20" i="28"/>
  <c r="M13" i="28"/>
  <c r="M6" i="28"/>
  <c r="M38" i="28" s="1"/>
  <c r="M10" i="28"/>
  <c r="M36" i="28" s="1"/>
  <c r="M21" i="27"/>
  <c r="M20" i="27"/>
  <c r="M27" i="27"/>
  <c r="M12" i="27"/>
  <c r="M22" i="27"/>
  <c r="L22" i="27"/>
  <c r="M11" i="27"/>
  <c r="L9" i="27"/>
  <c r="M10" i="27"/>
  <c r="L26" i="27"/>
  <c r="L10" i="27"/>
  <c r="L36" i="27" s="1"/>
  <c r="M26" i="27"/>
  <c r="L21" i="27"/>
  <c r="L7" i="27"/>
  <c r="M28" i="27"/>
  <c r="L20" i="27"/>
  <c r="M6" i="27"/>
  <c r="L13" i="27"/>
  <c r="M25" i="27"/>
  <c r="M9" i="27"/>
  <c r="L29" i="27"/>
  <c r="L11" i="27"/>
  <c r="L25" i="27"/>
  <c r="L6" i="27"/>
  <c r="L38" i="27" s="1"/>
  <c r="M29" i="27"/>
  <c r="M7" i="27"/>
  <c r="L28" i="27"/>
  <c r="M10" i="26"/>
  <c r="M36" i="26" s="1"/>
  <c r="K13" i="26"/>
  <c r="K39" i="26" s="1"/>
  <c r="K28" i="26"/>
  <c r="L27" i="26"/>
  <c r="L21" i="26"/>
  <c r="J29" i="26"/>
  <c r="M13" i="26"/>
  <c r="M39" i="26" s="1"/>
  <c r="J25" i="26"/>
  <c r="L25" i="26"/>
  <c r="L28" i="26"/>
  <c r="M27" i="26"/>
  <c r="M7" i="26"/>
  <c r="M11" i="26"/>
  <c r="M37" i="26" s="1"/>
  <c r="M21" i="26"/>
  <c r="M9" i="26"/>
  <c r="M35" i="26" s="1"/>
  <c r="M29" i="26"/>
  <c r="M22" i="26"/>
  <c r="L12" i="26"/>
  <c r="M20" i="26"/>
  <c r="L22" i="26"/>
  <c r="M28" i="26"/>
  <c r="L11" i="26"/>
  <c r="L20" i="26"/>
  <c r="L9" i="26"/>
  <c r="L35" i="26" s="1"/>
  <c r="L13" i="26"/>
  <c r="L10" i="26"/>
  <c r="L29" i="26"/>
  <c r="L7" i="26"/>
  <c r="M12" i="26"/>
  <c r="M38" i="26" s="1"/>
  <c r="L26" i="26"/>
  <c r="M25" i="26"/>
  <c r="L6" i="26"/>
  <c r="M9" i="25"/>
  <c r="J9" i="25"/>
  <c r="J35" i="25" s="1"/>
  <c r="J32" i="25" s="1"/>
  <c r="L7" i="25"/>
  <c r="M29" i="25"/>
  <c r="M12" i="25"/>
  <c r="M7" i="25"/>
  <c r="L11" i="25"/>
  <c r="L37" i="25" s="1"/>
  <c r="M6" i="25"/>
  <c r="L20" i="25"/>
  <c r="L10" i="25"/>
  <c r="L36" i="25" s="1"/>
  <c r="L22" i="25"/>
  <c r="M22" i="25"/>
  <c r="L28" i="25"/>
  <c r="L13" i="25"/>
  <c r="L39" i="25" s="1"/>
  <c r="M26" i="25"/>
  <c r="M28" i="25"/>
  <c r="L27" i="25"/>
  <c r="M11" i="25"/>
  <c r="M11" i="23"/>
  <c r="M37" i="23" s="1"/>
  <c r="M21" i="23"/>
  <c r="M28" i="23"/>
  <c r="L12" i="23"/>
  <c r="M7" i="23"/>
  <c r="M10" i="23"/>
  <c r="M36" i="23" s="1"/>
  <c r="L11" i="23"/>
  <c r="M26" i="23"/>
  <c r="L22" i="23"/>
  <c r="M29" i="23"/>
  <c r="M27" i="23"/>
  <c r="M22" i="23"/>
  <c r="M13" i="23"/>
  <c r="M39" i="23" s="1"/>
  <c r="M9" i="23"/>
  <c r="M35" i="23" s="1"/>
  <c r="L21" i="23"/>
  <c r="L10" i="23"/>
  <c r="L7" i="23"/>
  <c r="L27" i="23"/>
  <c r="L29" i="23"/>
  <c r="L26" i="23"/>
  <c r="L6" i="23"/>
  <c r="L39" i="23" s="1"/>
  <c r="L28" i="23"/>
  <c r="M20" i="23"/>
  <c r="M25" i="23"/>
  <c r="L20" i="23"/>
  <c r="M26" i="22"/>
  <c r="M27" i="22"/>
  <c r="M9" i="22"/>
  <c r="M12" i="22"/>
  <c r="M38" i="22" s="1"/>
  <c r="M22" i="22"/>
  <c r="L29" i="22"/>
  <c r="M13" i="22"/>
  <c r="M6" i="22"/>
  <c r="M25" i="22"/>
  <c r="L9" i="22"/>
  <c r="L35" i="22" s="1"/>
  <c r="L28" i="22"/>
  <c r="M28" i="22"/>
  <c r="L25" i="22"/>
  <c r="M20" i="22"/>
  <c r="L21" i="22"/>
  <c r="M7" i="22"/>
  <c r="L22" i="22"/>
  <c r="L11" i="22"/>
  <c r="L37" i="22" s="1"/>
  <c r="L7" i="22"/>
  <c r="M21" i="22"/>
  <c r="M10" i="22"/>
  <c r="M36" i="22" s="1"/>
  <c r="L6" i="22"/>
  <c r="L38" i="22" s="1"/>
  <c r="M29" i="22"/>
  <c r="J53" i="21"/>
  <c r="J46" i="21"/>
  <c r="K53" i="21"/>
  <c r="K52" i="21"/>
  <c r="J52" i="21"/>
  <c r="J54" i="21"/>
  <c r="J55" i="21"/>
  <c r="K55" i="21"/>
  <c r="K54" i="21"/>
  <c r="J48" i="21"/>
  <c r="J42" i="21"/>
  <c r="K46" i="21"/>
  <c r="L7" i="21"/>
  <c r="L16" i="21" s="1"/>
  <c r="L21" i="21"/>
  <c r="M28" i="21"/>
  <c r="L25" i="21"/>
  <c r="K47" i="21"/>
  <c r="M27" i="21"/>
  <c r="M21" i="21"/>
  <c r="M7" i="21"/>
  <c r="M16" i="21" s="1"/>
  <c r="K6" i="21"/>
  <c r="K41" i="21" s="1"/>
  <c r="L10" i="21"/>
  <c r="L27" i="21"/>
  <c r="M9" i="21"/>
  <c r="M12" i="21"/>
  <c r="M13" i="21"/>
  <c r="L9" i="21"/>
  <c r="L26" i="21"/>
  <c r="M29" i="21"/>
  <c r="L13" i="21"/>
  <c r="L29" i="21"/>
  <c r="M20" i="21"/>
  <c r="M11" i="21"/>
  <c r="L28" i="21"/>
  <c r="L22" i="21"/>
  <c r="L11" i="21"/>
  <c r="L6" i="21"/>
  <c r="M6" i="21"/>
  <c r="M22" i="21"/>
  <c r="M25" i="21"/>
  <c r="L20" i="21"/>
  <c r="K19" i="20"/>
  <c r="K45" i="20" s="1"/>
  <c r="L24" i="20"/>
  <c r="L50" i="20" s="1"/>
  <c r="K24" i="20"/>
  <c r="L19" i="20"/>
  <c r="L45" i="20" s="1"/>
  <c r="M29" i="20"/>
  <c r="M25" i="20"/>
  <c r="L25" i="19"/>
  <c r="M11" i="19"/>
  <c r="L22" i="19"/>
  <c r="L13" i="19"/>
  <c r="L20" i="19"/>
  <c r="M26" i="19"/>
  <c r="BO54" i="17"/>
  <c r="L19" i="18"/>
  <c r="L45" i="18" s="1"/>
  <c r="J11" i="18"/>
  <c r="J37" i="18" s="1"/>
  <c r="L13" i="18"/>
  <c r="L29" i="18"/>
  <c r="M25" i="18"/>
  <c r="M9" i="18"/>
  <c r="M26" i="18"/>
  <c r="M12" i="18"/>
  <c r="L7" i="3"/>
  <c r="L28" i="3"/>
  <c r="AZ5" i="3"/>
  <c r="BN35" i="17" l="1"/>
  <c r="AU37" i="33"/>
  <c r="AU38" i="33" s="1"/>
  <c r="AU39" i="33" s="1"/>
  <c r="AV38" i="33"/>
  <c r="AV39" i="33" s="1"/>
  <c r="L16" i="3"/>
  <c r="M28" i="19"/>
  <c r="L51" i="19"/>
  <c r="K50" i="20"/>
  <c r="K51" i="20"/>
  <c r="K55" i="20"/>
  <c r="K54" i="20"/>
  <c r="M33" i="23"/>
  <c r="M16" i="23"/>
  <c r="M42" i="23" s="1"/>
  <c r="M33" i="27"/>
  <c r="M16" i="27"/>
  <c r="L39" i="27"/>
  <c r="M46" i="27"/>
  <c r="M16" i="29"/>
  <c r="M35" i="30"/>
  <c r="M36" i="30"/>
  <c r="L36" i="22"/>
  <c r="M39" i="27"/>
  <c r="L16" i="31"/>
  <c r="L33" i="31"/>
  <c r="J88" i="23"/>
  <c r="H88" i="23"/>
  <c r="K101" i="23"/>
  <c r="I79" i="23"/>
  <c r="M88" i="23"/>
  <c r="K102" i="23"/>
  <c r="K79" i="23"/>
  <c r="K85" i="23"/>
  <c r="L83" i="23"/>
  <c r="L102" i="23"/>
  <c r="I81" i="23"/>
  <c r="I90" i="23" s="1"/>
  <c r="I92" i="23" s="1"/>
  <c r="L88" i="23"/>
  <c r="L94" i="23"/>
  <c r="J84" i="23"/>
  <c r="L93" i="23"/>
  <c r="L95" i="23"/>
  <c r="L81" i="23"/>
  <c r="L90" i="23" s="1"/>
  <c r="L92" i="23" s="1"/>
  <c r="L85" i="23"/>
  <c r="L98" i="23"/>
  <c r="J94" i="23"/>
  <c r="K82" i="23"/>
  <c r="K97" i="23" s="1"/>
  <c r="L15" i="23"/>
  <c r="L41" i="23" s="1"/>
  <c r="J80" i="23"/>
  <c r="J89" i="23" s="1"/>
  <c r="M101" i="23"/>
  <c r="M94" i="23"/>
  <c r="M84" i="23"/>
  <c r="M98" i="23"/>
  <c r="J93" i="23"/>
  <c r="M93" i="23"/>
  <c r="L82" i="23"/>
  <c r="L97" i="23" s="1"/>
  <c r="M79" i="23"/>
  <c r="K81" i="23"/>
  <c r="K90" i="23" s="1"/>
  <c r="K92" i="23" s="1"/>
  <c r="M83" i="23"/>
  <c r="J85" i="23"/>
  <c r="M82" i="23"/>
  <c r="M97" i="23" s="1"/>
  <c r="M81" i="23"/>
  <c r="M90" i="23" s="1"/>
  <c r="M92" i="23" s="1"/>
  <c r="M99" i="23"/>
  <c r="M80" i="23"/>
  <c r="M89" i="23" s="1"/>
  <c r="J99" i="23"/>
  <c r="L79" i="23"/>
  <c r="M86" i="23"/>
  <c r="L101" i="23"/>
  <c r="K83" i="23"/>
  <c r="J95" i="23"/>
  <c r="K93" i="23"/>
  <c r="J83" i="23"/>
  <c r="J98" i="23"/>
  <c r="M95" i="23"/>
  <c r="J102" i="23"/>
  <c r="M100" i="23"/>
  <c r="J101" i="23"/>
  <c r="M85" i="23"/>
  <c r="J82" i="23"/>
  <c r="J97" i="23" s="1"/>
  <c r="K95" i="23"/>
  <c r="L100" i="23"/>
  <c r="J79" i="23"/>
  <c r="K99" i="23"/>
  <c r="L86" i="23"/>
  <c r="M15" i="23"/>
  <c r="M41" i="23" s="1"/>
  <c r="K84" i="23"/>
  <c r="K94" i="23"/>
  <c r="K88" i="23"/>
  <c r="K98" i="23"/>
  <c r="L99" i="23"/>
  <c r="L84" i="23"/>
  <c r="K80" i="23"/>
  <c r="K89" i="23" s="1"/>
  <c r="M102" i="23"/>
  <c r="L80" i="23"/>
  <c r="L89" i="23" s="1"/>
  <c r="J88" i="27"/>
  <c r="L88" i="27"/>
  <c r="J98" i="27"/>
  <c r="I88" i="27"/>
  <c r="M93" i="27"/>
  <c r="K83" i="27"/>
  <c r="K79" i="27"/>
  <c r="M83" i="27"/>
  <c r="M85" i="27"/>
  <c r="K15" i="27"/>
  <c r="M88" i="27"/>
  <c r="K98" i="27"/>
  <c r="J79" i="27"/>
  <c r="L99" i="27"/>
  <c r="I86" i="27"/>
  <c r="K88" i="27"/>
  <c r="M101" i="27"/>
  <c r="L15" i="27"/>
  <c r="L41" i="27" s="1"/>
  <c r="J84" i="27"/>
  <c r="M86" i="27"/>
  <c r="M79" i="27"/>
  <c r="M84" i="27"/>
  <c r="L83" i="27"/>
  <c r="K101" i="27"/>
  <c r="L80" i="27"/>
  <c r="L89" i="27" s="1"/>
  <c r="L95" i="27"/>
  <c r="K80" i="27"/>
  <c r="K89" i="27" s="1"/>
  <c r="M94" i="27"/>
  <c r="L84" i="27"/>
  <c r="K95" i="27"/>
  <c r="J83" i="27"/>
  <c r="L100" i="27"/>
  <c r="L85" i="27"/>
  <c r="K84" i="27"/>
  <c r="J101" i="27"/>
  <c r="M82" i="27"/>
  <c r="M97" i="27" s="1"/>
  <c r="L101" i="27"/>
  <c r="J100" i="27"/>
  <c r="K100" i="27"/>
  <c r="J85" i="27"/>
  <c r="M95" i="27"/>
  <c r="M15" i="27"/>
  <c r="M41" i="27" s="1"/>
  <c r="J95" i="27"/>
  <c r="J81" i="27"/>
  <c r="J90" i="27" s="1"/>
  <c r="J92" i="27" s="1"/>
  <c r="M102" i="27"/>
  <c r="L98" i="27"/>
  <c r="L82" i="27"/>
  <c r="L97" i="27" s="1"/>
  <c r="K93" i="27"/>
  <c r="K94" i="27"/>
  <c r="M81" i="27"/>
  <c r="M90" i="27" s="1"/>
  <c r="M92" i="27" s="1"/>
  <c r="M80" i="27"/>
  <c r="M89" i="27" s="1"/>
  <c r="M100" i="27"/>
  <c r="L94" i="27"/>
  <c r="K86" i="27"/>
  <c r="M99" i="27"/>
  <c r="L86" i="27"/>
  <c r="L79" i="27"/>
  <c r="K82" i="27"/>
  <c r="K97" i="27" s="1"/>
  <c r="K102" i="27"/>
  <c r="M98" i="27"/>
  <c r="L93" i="27"/>
  <c r="L81" i="27"/>
  <c r="L90" i="27" s="1"/>
  <c r="L92" i="27" s="1"/>
  <c r="K81" i="27"/>
  <c r="K90" i="27" s="1"/>
  <c r="K92" i="27" s="1"/>
  <c r="L102" i="27"/>
  <c r="K85" i="27"/>
  <c r="M37" i="28"/>
  <c r="K48" i="20"/>
  <c r="L52" i="29"/>
  <c r="L46" i="29"/>
  <c r="M55" i="26"/>
  <c r="M16" i="28"/>
  <c r="M42" i="28" s="1"/>
  <c r="M33" i="28"/>
  <c r="M25" i="19"/>
  <c r="L33" i="22"/>
  <c r="L16" i="22"/>
  <c r="M35" i="22"/>
  <c r="L38" i="23"/>
  <c r="M33" i="25"/>
  <c r="M16" i="25"/>
  <c r="M42" i="25" s="1"/>
  <c r="L37" i="26"/>
  <c r="M36" i="27"/>
  <c r="M54" i="28"/>
  <c r="M38" i="30"/>
  <c r="M16" i="31"/>
  <c r="M33" i="31"/>
  <c r="M35" i="31"/>
  <c r="M20" i="19"/>
  <c r="L100" i="25"/>
  <c r="J88" i="25"/>
  <c r="J102" i="25"/>
  <c r="J100" i="25"/>
  <c r="L85" i="25"/>
  <c r="M101" i="25"/>
  <c r="L95" i="25"/>
  <c r="L102" i="25"/>
  <c r="J95" i="25"/>
  <c r="J81" i="25"/>
  <c r="J90" i="25" s="1"/>
  <c r="J92" i="25" s="1"/>
  <c r="M81" i="25"/>
  <c r="M90" i="25" s="1"/>
  <c r="M92" i="25" s="1"/>
  <c r="K79" i="25"/>
  <c r="L81" i="25"/>
  <c r="L90" i="25" s="1"/>
  <c r="L92" i="25" s="1"/>
  <c r="L88" i="25"/>
  <c r="L93" i="25"/>
  <c r="K100" i="25"/>
  <c r="L82" i="25"/>
  <c r="L97" i="25" s="1"/>
  <c r="K95" i="25"/>
  <c r="K93" i="25"/>
  <c r="K85" i="25"/>
  <c r="M85" i="25"/>
  <c r="M88" i="25"/>
  <c r="L83" i="25"/>
  <c r="J93" i="25"/>
  <c r="J98" i="25"/>
  <c r="K83" i="25"/>
  <c r="I88" i="25"/>
  <c r="K88" i="25"/>
  <c r="M83" i="25"/>
  <c r="L98" i="25"/>
  <c r="J86" i="25"/>
  <c r="J101" i="25"/>
  <c r="M94" i="25"/>
  <c r="J80" i="25"/>
  <c r="J89" i="25" s="1"/>
  <c r="L101" i="25"/>
  <c r="K15" i="25"/>
  <c r="J83" i="25"/>
  <c r="K101" i="25"/>
  <c r="M99" i="25"/>
  <c r="K98" i="25"/>
  <c r="M82" i="25"/>
  <c r="M97" i="25" s="1"/>
  <c r="K80" i="25"/>
  <c r="K89" i="25" s="1"/>
  <c r="M102" i="25"/>
  <c r="L94" i="25"/>
  <c r="J85" i="25"/>
  <c r="M79" i="25"/>
  <c r="L79" i="25"/>
  <c r="L84" i="25"/>
  <c r="M95" i="25"/>
  <c r="K82" i="25"/>
  <c r="K97" i="25" s="1"/>
  <c r="K102" i="25"/>
  <c r="M100" i="25"/>
  <c r="M98" i="25"/>
  <c r="M15" i="25"/>
  <c r="M41" i="25" s="1"/>
  <c r="L15" i="25"/>
  <c r="L41" i="25" s="1"/>
  <c r="J94" i="25"/>
  <c r="M86" i="25"/>
  <c r="K81" i="25"/>
  <c r="K90" i="25" s="1"/>
  <c r="K92" i="25" s="1"/>
  <c r="K84" i="25"/>
  <c r="K99" i="25"/>
  <c r="J84" i="25"/>
  <c r="M93" i="25"/>
  <c r="J99" i="25"/>
  <c r="J82" i="25"/>
  <c r="J97" i="25" s="1"/>
  <c r="L80" i="25"/>
  <c r="L89" i="25" s="1"/>
  <c r="L86" i="25"/>
  <c r="L99" i="25"/>
  <c r="K86" i="25"/>
  <c r="M80" i="25"/>
  <c r="M89" i="25" s="1"/>
  <c r="M84" i="25"/>
  <c r="L34" i="28"/>
  <c r="L32" i="28" s="1"/>
  <c r="L17" i="28"/>
  <c r="L43" i="28" s="1"/>
  <c r="L48" i="29"/>
  <c r="L52" i="20"/>
  <c r="BO10" i="17"/>
  <c r="BH11" i="33" s="1"/>
  <c r="AJ29" i="33" s="1"/>
  <c r="AJ31" i="33" s="1"/>
  <c r="AJ32" i="33" s="1"/>
  <c r="L39" i="19"/>
  <c r="M38" i="25"/>
  <c r="M54" i="26"/>
  <c r="L35" i="27"/>
  <c r="M33" i="30"/>
  <c r="M16" i="30"/>
  <c r="M39" i="30"/>
  <c r="L47" i="30"/>
  <c r="L57" i="31"/>
  <c r="L38" i="31"/>
  <c r="M38" i="31"/>
  <c r="L54" i="19"/>
  <c r="BO22" i="17"/>
  <c r="AV43" i="33" s="1"/>
  <c r="AV45" i="33" s="1"/>
  <c r="AV46" i="33" s="1"/>
  <c r="J93" i="20"/>
  <c r="J98" i="20"/>
  <c r="I102" i="20"/>
  <c r="L101" i="20"/>
  <c r="K82" i="20"/>
  <c r="K97" i="20" s="1"/>
  <c r="J102" i="20"/>
  <c r="J88" i="20"/>
  <c r="M88" i="20"/>
  <c r="J100" i="20"/>
  <c r="J101" i="20"/>
  <c r="M99" i="20"/>
  <c r="J94" i="20"/>
  <c r="J81" i="20"/>
  <c r="J90" i="20" s="1"/>
  <c r="J92" i="20" s="1"/>
  <c r="K85" i="20"/>
  <c r="M15" i="20"/>
  <c r="M41" i="20" s="1"/>
  <c r="K99" i="20"/>
  <c r="M80" i="20"/>
  <c r="M89" i="20" s="1"/>
  <c r="J95" i="20"/>
  <c r="J84" i="20"/>
  <c r="M95" i="20"/>
  <c r="J85" i="20"/>
  <c r="K84" i="20"/>
  <c r="J82" i="20"/>
  <c r="J97" i="20" s="1"/>
  <c r="M85" i="20"/>
  <c r="J79" i="20"/>
  <c r="M83" i="20"/>
  <c r="L81" i="20"/>
  <c r="L90" i="20" s="1"/>
  <c r="L92" i="20" s="1"/>
  <c r="M100" i="20"/>
  <c r="K98" i="20"/>
  <c r="K79" i="20"/>
  <c r="J99" i="20"/>
  <c r="L95" i="20"/>
  <c r="M82" i="20"/>
  <c r="M97" i="20" s="1"/>
  <c r="M93" i="20"/>
  <c r="L98" i="20"/>
  <c r="L15" i="20"/>
  <c r="L41" i="20" s="1"/>
  <c r="K93" i="20"/>
  <c r="L84" i="20"/>
  <c r="K101" i="20"/>
  <c r="M102" i="20"/>
  <c r="K80" i="20"/>
  <c r="K89" i="20" s="1"/>
  <c r="M84" i="20"/>
  <c r="K102" i="20"/>
  <c r="L79" i="20"/>
  <c r="M94" i="20"/>
  <c r="K95" i="20"/>
  <c r="K88" i="20"/>
  <c r="K86" i="20"/>
  <c r="L93" i="20"/>
  <c r="M86" i="20"/>
  <c r="K83" i="20"/>
  <c r="L88" i="20"/>
  <c r="L80" i="20"/>
  <c r="L89" i="20" s="1"/>
  <c r="K100" i="20"/>
  <c r="K81" i="20"/>
  <c r="K90" i="20" s="1"/>
  <c r="K92" i="20" s="1"/>
  <c r="L100" i="20"/>
  <c r="L102" i="20"/>
  <c r="M79" i="20"/>
  <c r="L99" i="20"/>
  <c r="M98" i="20"/>
  <c r="L85" i="20"/>
  <c r="L94" i="20"/>
  <c r="M101" i="20"/>
  <c r="L82" i="20"/>
  <c r="L97" i="20" s="1"/>
  <c r="L83" i="20"/>
  <c r="M81" i="20"/>
  <c r="M90" i="20" s="1"/>
  <c r="M92" i="20" s="1"/>
  <c r="M34" i="28"/>
  <c r="M17" i="28"/>
  <c r="M43" i="28" s="1"/>
  <c r="L46" i="20"/>
  <c r="L47" i="18"/>
  <c r="BO56" i="17"/>
  <c r="L37" i="30"/>
  <c r="H88" i="29"/>
  <c r="M88" i="29"/>
  <c r="J88" i="29"/>
  <c r="I88" i="29"/>
  <c r="I93" i="29"/>
  <c r="M81" i="29"/>
  <c r="M90" i="29" s="1"/>
  <c r="M92" i="29" s="1"/>
  <c r="I102" i="29"/>
  <c r="L85" i="29"/>
  <c r="J98" i="29"/>
  <c r="L79" i="29"/>
  <c r="L100" i="29"/>
  <c r="M98" i="29"/>
  <c r="L81" i="29"/>
  <c r="L90" i="29" s="1"/>
  <c r="L92" i="29" s="1"/>
  <c r="L99" i="29"/>
  <c r="J99" i="29"/>
  <c r="K82" i="29"/>
  <c r="K97" i="29" s="1"/>
  <c r="M84" i="29"/>
  <c r="L102" i="29"/>
  <c r="M93" i="29"/>
  <c r="K98" i="29"/>
  <c r="J93" i="29"/>
  <c r="K101" i="29"/>
  <c r="K80" i="29"/>
  <c r="K89" i="29" s="1"/>
  <c r="M102" i="29"/>
  <c r="L98" i="29"/>
  <c r="L101" i="29"/>
  <c r="K94" i="29"/>
  <c r="M99" i="29"/>
  <c r="J83" i="29"/>
  <c r="M94" i="29"/>
  <c r="L84" i="29"/>
  <c r="M101" i="29"/>
  <c r="M100" i="29"/>
  <c r="K88" i="29"/>
  <c r="J101" i="29"/>
  <c r="K100" i="29"/>
  <c r="K102" i="29"/>
  <c r="K15" i="29"/>
  <c r="L93" i="29"/>
  <c r="L15" i="29"/>
  <c r="L41" i="29" s="1"/>
  <c r="K83" i="29"/>
  <c r="K84" i="29"/>
  <c r="K99" i="29"/>
  <c r="J95" i="29"/>
  <c r="K79" i="29"/>
  <c r="M86" i="29"/>
  <c r="M83" i="29"/>
  <c r="K86" i="29"/>
  <c r="M80" i="29"/>
  <c r="M89" i="29" s="1"/>
  <c r="L80" i="29"/>
  <c r="L89" i="29" s="1"/>
  <c r="K93" i="29"/>
  <c r="L83" i="29"/>
  <c r="L82" i="29"/>
  <c r="L97" i="29" s="1"/>
  <c r="J84" i="29"/>
  <c r="J94" i="29"/>
  <c r="M95" i="29"/>
  <c r="K95" i="29"/>
  <c r="L95" i="29"/>
  <c r="J85" i="29"/>
  <c r="J86" i="29"/>
  <c r="M15" i="29"/>
  <c r="J81" i="29"/>
  <c r="J90" i="29" s="1"/>
  <c r="J92" i="29" s="1"/>
  <c r="M82" i="29"/>
  <c r="M97" i="29" s="1"/>
  <c r="K85" i="29"/>
  <c r="J82" i="29"/>
  <c r="J97" i="29" s="1"/>
  <c r="J80" i="29"/>
  <c r="J89" i="29" s="1"/>
  <c r="J79" i="29"/>
  <c r="L88" i="29"/>
  <c r="L94" i="29"/>
  <c r="M79" i="29"/>
  <c r="K81" i="29"/>
  <c r="K90" i="29" s="1"/>
  <c r="K92" i="29" s="1"/>
  <c r="L86" i="29"/>
  <c r="M85" i="29"/>
  <c r="L48" i="19"/>
  <c r="M7" i="19"/>
  <c r="M48" i="25"/>
  <c r="L33" i="26"/>
  <c r="L16" i="26"/>
  <c r="M33" i="26"/>
  <c r="M16" i="26"/>
  <c r="L51" i="27"/>
  <c r="M37" i="27"/>
  <c r="L53" i="22"/>
  <c r="D69" i="25"/>
  <c r="M36" i="25"/>
  <c r="I88" i="18"/>
  <c r="K88" i="18"/>
  <c r="J88" i="18"/>
  <c r="I94" i="18"/>
  <c r="L102" i="18"/>
  <c r="J15" i="18"/>
  <c r="M88" i="18"/>
  <c r="M85" i="18"/>
  <c r="K79" i="18"/>
  <c r="K83" i="18"/>
  <c r="J86" i="18"/>
  <c r="K81" i="18"/>
  <c r="K90" i="18" s="1"/>
  <c r="K92" i="18" s="1"/>
  <c r="L82" i="18"/>
  <c r="L97" i="18" s="1"/>
  <c r="K100" i="18"/>
  <c r="M93" i="18"/>
  <c r="L80" i="18"/>
  <c r="L89" i="18" s="1"/>
  <c r="M79" i="18"/>
  <c r="M83" i="18"/>
  <c r="M80" i="18"/>
  <c r="M89" i="18" s="1"/>
  <c r="M100" i="18"/>
  <c r="M82" i="18"/>
  <c r="M97" i="18" s="1"/>
  <c r="K94" i="18"/>
  <c r="L88" i="18"/>
  <c r="M101" i="18"/>
  <c r="L81" i="18"/>
  <c r="L90" i="18" s="1"/>
  <c r="L92" i="18" s="1"/>
  <c r="K15" i="18"/>
  <c r="L95" i="18"/>
  <c r="M95" i="18"/>
  <c r="J100" i="18"/>
  <c r="J93" i="18"/>
  <c r="J84" i="18"/>
  <c r="J99" i="18"/>
  <c r="M99" i="18"/>
  <c r="L84" i="18"/>
  <c r="K98" i="18"/>
  <c r="M102" i="18"/>
  <c r="M86" i="18"/>
  <c r="M81" i="18"/>
  <c r="M90" i="18" s="1"/>
  <c r="M92" i="18" s="1"/>
  <c r="L15" i="18"/>
  <c r="L41" i="18" s="1"/>
  <c r="K101" i="18"/>
  <c r="K85" i="18"/>
  <c r="K86" i="18"/>
  <c r="K93" i="18"/>
  <c r="M84" i="18"/>
  <c r="L101" i="18"/>
  <c r="K82" i="18"/>
  <c r="K97" i="18" s="1"/>
  <c r="L86" i="18"/>
  <c r="K84" i="18"/>
  <c r="K102" i="18"/>
  <c r="M98" i="18"/>
  <c r="L98" i="18"/>
  <c r="L93" i="18"/>
  <c r="L79" i="18"/>
  <c r="L83" i="18"/>
  <c r="M94" i="18"/>
  <c r="L99" i="18"/>
  <c r="M15" i="18"/>
  <c r="L100" i="18"/>
  <c r="J88" i="21"/>
  <c r="L15" i="21"/>
  <c r="L41" i="21" s="1"/>
  <c r="K81" i="21"/>
  <c r="K90" i="21" s="1"/>
  <c r="M88" i="21"/>
  <c r="L81" i="21"/>
  <c r="L90" i="21" s="1"/>
  <c r="L88" i="21"/>
  <c r="M81" i="21"/>
  <c r="M90" i="21" s="1"/>
  <c r="M15" i="21"/>
  <c r="M41" i="21" s="1"/>
  <c r="K88" i="21"/>
  <c r="L55" i="19"/>
  <c r="L17" i="24"/>
  <c r="L43" i="24" s="1"/>
  <c r="L48" i="20"/>
  <c r="L53" i="29"/>
  <c r="L54" i="29"/>
  <c r="K42" i="24"/>
  <c r="L42" i="20"/>
  <c r="L48" i="18"/>
  <c r="I98" i="26"/>
  <c r="I88" i="26"/>
  <c r="L85" i="26"/>
  <c r="L95" i="26"/>
  <c r="L88" i="26"/>
  <c r="L100" i="26"/>
  <c r="I83" i="26"/>
  <c r="M99" i="26"/>
  <c r="I79" i="26"/>
  <c r="I102" i="26"/>
  <c r="I81" i="26"/>
  <c r="I90" i="26" s="1"/>
  <c r="I92" i="26" s="1"/>
  <c r="J81" i="26"/>
  <c r="J90" i="26" s="1"/>
  <c r="J92" i="26" s="1"/>
  <c r="J83" i="26"/>
  <c r="K79" i="26"/>
  <c r="K85" i="26"/>
  <c r="K100" i="26"/>
  <c r="L101" i="26"/>
  <c r="M79" i="26"/>
  <c r="K88" i="26"/>
  <c r="J101" i="26"/>
  <c r="M100" i="26"/>
  <c r="M15" i="26"/>
  <c r="M41" i="26" s="1"/>
  <c r="K93" i="26"/>
  <c r="L98" i="26"/>
  <c r="M85" i="26"/>
  <c r="J93" i="26"/>
  <c r="K84" i="26"/>
  <c r="K95" i="26"/>
  <c r="K80" i="26"/>
  <c r="K89" i="26" s="1"/>
  <c r="L80" i="26"/>
  <c r="L89" i="26" s="1"/>
  <c r="M83" i="26"/>
  <c r="L102" i="26"/>
  <c r="J100" i="26"/>
  <c r="M82" i="26"/>
  <c r="M97" i="26" s="1"/>
  <c r="K94" i="26"/>
  <c r="M86" i="26"/>
  <c r="L81" i="26"/>
  <c r="L90" i="26" s="1"/>
  <c r="L92" i="26" s="1"/>
  <c r="L99" i="26"/>
  <c r="J102" i="26"/>
  <c r="K82" i="26"/>
  <c r="K97" i="26" s="1"/>
  <c r="J79" i="26"/>
  <c r="M95" i="26"/>
  <c r="M84" i="26"/>
  <c r="L94" i="26"/>
  <c r="K81" i="26"/>
  <c r="K90" i="26" s="1"/>
  <c r="K92" i="26" s="1"/>
  <c r="M81" i="26"/>
  <c r="M90" i="26" s="1"/>
  <c r="M92" i="26" s="1"/>
  <c r="K98" i="26"/>
  <c r="L82" i="26"/>
  <c r="L97" i="26" s="1"/>
  <c r="M98" i="26"/>
  <c r="M88" i="26"/>
  <c r="M94" i="26"/>
  <c r="L93" i="26"/>
  <c r="J95" i="26"/>
  <c r="J82" i="26"/>
  <c r="J97" i="26" s="1"/>
  <c r="L15" i="26"/>
  <c r="L41" i="26" s="1"/>
  <c r="M93" i="26"/>
  <c r="K101" i="26"/>
  <c r="L83" i="26"/>
  <c r="M101" i="26"/>
  <c r="K102" i="26"/>
  <c r="L79" i="26"/>
  <c r="M102" i="26"/>
  <c r="M80" i="26"/>
  <c r="M89" i="26" s="1"/>
  <c r="K83" i="26"/>
  <c r="L84" i="26"/>
  <c r="L86" i="26"/>
  <c r="K99" i="26"/>
  <c r="M13" i="19"/>
  <c r="M29" i="19"/>
  <c r="M33" i="22"/>
  <c r="M16" i="22"/>
  <c r="L33" i="23"/>
  <c r="L16" i="23"/>
  <c r="L42" i="23" s="1"/>
  <c r="L48" i="23"/>
  <c r="L33" i="25"/>
  <c r="L16" i="25"/>
  <c r="L37" i="27"/>
  <c r="L33" i="27"/>
  <c r="L16" i="27"/>
  <c r="L42" i="27" s="1"/>
  <c r="M39" i="28"/>
  <c r="M35" i="28"/>
  <c r="BO24" i="17"/>
  <c r="L35" i="30"/>
  <c r="L48" i="30"/>
  <c r="M37" i="30"/>
  <c r="M39" i="25"/>
  <c r="L33" i="19"/>
  <c r="L16" i="19"/>
  <c r="M17" i="24"/>
  <c r="M43" i="24" s="1"/>
  <c r="L47" i="29"/>
  <c r="K45" i="19"/>
  <c r="K46" i="19"/>
  <c r="L47" i="20"/>
  <c r="M54" i="25"/>
  <c r="M10" i="19"/>
  <c r="M39" i="22"/>
  <c r="M51" i="23"/>
  <c r="L36" i="23"/>
  <c r="M37" i="25"/>
  <c r="L36" i="26"/>
  <c r="L38" i="26"/>
  <c r="L47" i="27"/>
  <c r="M37" i="22"/>
  <c r="L39" i="22"/>
  <c r="L35" i="23"/>
  <c r="L88" i="31"/>
  <c r="H102" i="31"/>
  <c r="J88" i="31"/>
  <c r="L94" i="31"/>
  <c r="I88" i="31"/>
  <c r="M102" i="31"/>
  <c r="L99" i="31"/>
  <c r="M88" i="31"/>
  <c r="K88" i="31"/>
  <c r="M80" i="31"/>
  <c r="M89" i="31" s="1"/>
  <c r="L84" i="31"/>
  <c r="L82" i="31"/>
  <c r="L97" i="31" s="1"/>
  <c r="J94" i="31"/>
  <c r="M81" i="31"/>
  <c r="M90" i="31" s="1"/>
  <c r="M92" i="31" s="1"/>
  <c r="M93" i="31"/>
  <c r="K100" i="31"/>
  <c r="L15" i="31"/>
  <c r="L41" i="31" s="1"/>
  <c r="K99" i="31"/>
  <c r="J95" i="31"/>
  <c r="J84" i="31"/>
  <c r="M79" i="31"/>
  <c r="K86" i="31"/>
  <c r="L79" i="31"/>
  <c r="J86" i="31"/>
  <c r="M15" i="31"/>
  <c r="M41" i="31" s="1"/>
  <c r="M84" i="31"/>
  <c r="K80" i="31"/>
  <c r="K89" i="31" s="1"/>
  <c r="L86" i="31"/>
  <c r="J100" i="31"/>
  <c r="J102" i="31"/>
  <c r="L81" i="31"/>
  <c r="L90" i="31" s="1"/>
  <c r="L92" i="31" s="1"/>
  <c r="M82" i="31"/>
  <c r="M97" i="31" s="1"/>
  <c r="K82" i="31"/>
  <c r="K97" i="31" s="1"/>
  <c r="L100" i="31"/>
  <c r="J93" i="31"/>
  <c r="J82" i="31"/>
  <c r="J97" i="31" s="1"/>
  <c r="L93" i="31"/>
  <c r="M100" i="31"/>
  <c r="J81" i="31"/>
  <c r="J90" i="31" s="1"/>
  <c r="J92" i="31" s="1"/>
  <c r="K93" i="31"/>
  <c r="K98" i="31"/>
  <c r="J85" i="31"/>
  <c r="L80" i="31"/>
  <c r="L89" i="31" s="1"/>
  <c r="M86" i="31"/>
  <c r="K95" i="31"/>
  <c r="K83" i="31"/>
  <c r="M101" i="31"/>
  <c r="K85" i="31"/>
  <c r="M94" i="31"/>
  <c r="K101" i="31"/>
  <c r="M95" i="31"/>
  <c r="L85" i="31"/>
  <c r="K84" i="31"/>
  <c r="K81" i="31"/>
  <c r="K90" i="31" s="1"/>
  <c r="K92" i="31" s="1"/>
  <c r="K15" i="31"/>
  <c r="M99" i="31"/>
  <c r="M98" i="31"/>
  <c r="M83" i="31"/>
  <c r="L83" i="31"/>
  <c r="M85" i="31"/>
  <c r="L98" i="31"/>
  <c r="L95" i="31"/>
  <c r="J83" i="31"/>
  <c r="J99" i="31"/>
  <c r="K102" i="31"/>
  <c r="K79" i="31"/>
  <c r="L102" i="31"/>
  <c r="K94" i="31"/>
  <c r="L101" i="31"/>
  <c r="M101" i="22"/>
  <c r="I88" i="22"/>
  <c r="K102" i="22"/>
  <c r="L84" i="22"/>
  <c r="I80" i="22"/>
  <c r="I89" i="22" s="1"/>
  <c r="L82" i="22"/>
  <c r="L97" i="22" s="1"/>
  <c r="J88" i="22"/>
  <c r="K85" i="22"/>
  <c r="K79" i="22"/>
  <c r="J15" i="22"/>
  <c r="K88" i="22"/>
  <c r="M83" i="22"/>
  <c r="K80" i="22"/>
  <c r="K89" i="22" s="1"/>
  <c r="K100" i="22"/>
  <c r="J98" i="22"/>
  <c r="M84" i="22"/>
  <c r="L98" i="22"/>
  <c r="L99" i="22"/>
  <c r="J83" i="22"/>
  <c r="K83" i="22"/>
  <c r="M81" i="22"/>
  <c r="M90" i="22" s="1"/>
  <c r="M92" i="22" s="1"/>
  <c r="M93" i="22"/>
  <c r="M99" i="22"/>
  <c r="K15" i="22"/>
  <c r="M86" i="22"/>
  <c r="L93" i="22"/>
  <c r="K82" i="22"/>
  <c r="K97" i="22" s="1"/>
  <c r="L88" i="22"/>
  <c r="M100" i="22"/>
  <c r="L102" i="22"/>
  <c r="L80" i="22"/>
  <c r="L89" i="22" s="1"/>
  <c r="M15" i="22"/>
  <c r="M41" i="22" s="1"/>
  <c r="J99" i="22"/>
  <c r="L101" i="22"/>
  <c r="M85" i="22"/>
  <c r="K95" i="22"/>
  <c r="M88" i="22"/>
  <c r="L81" i="22"/>
  <c r="L90" i="22" s="1"/>
  <c r="L92" i="22" s="1"/>
  <c r="K99" i="22"/>
  <c r="L94" i="22"/>
  <c r="J95" i="22"/>
  <c r="L86" i="22"/>
  <c r="M102" i="22"/>
  <c r="K94" i="22"/>
  <c r="K101" i="22"/>
  <c r="M95" i="22"/>
  <c r="M98" i="22"/>
  <c r="L85" i="22"/>
  <c r="L95" i="22"/>
  <c r="K93" i="22"/>
  <c r="L100" i="22"/>
  <c r="L15" i="22"/>
  <c r="L41" i="22" s="1"/>
  <c r="M80" i="22"/>
  <c r="M89" i="22" s="1"/>
  <c r="M94" i="22"/>
  <c r="M82" i="22"/>
  <c r="M97" i="22" s="1"/>
  <c r="L79" i="22"/>
  <c r="L83" i="22"/>
  <c r="M79" i="22"/>
  <c r="J93" i="30"/>
  <c r="K82" i="30"/>
  <c r="K97" i="30" s="1"/>
  <c r="K84" i="30"/>
  <c r="K88" i="30"/>
  <c r="L88" i="30"/>
  <c r="I88" i="30"/>
  <c r="J100" i="30"/>
  <c r="J102" i="30"/>
  <c r="J79" i="30"/>
  <c r="J95" i="30"/>
  <c r="J81" i="30"/>
  <c r="J90" i="30" s="1"/>
  <c r="J92" i="30" s="1"/>
  <c r="J88" i="30"/>
  <c r="L101" i="30"/>
  <c r="K93" i="30"/>
  <c r="L93" i="30"/>
  <c r="M84" i="30"/>
  <c r="K102" i="30"/>
  <c r="J98" i="30"/>
  <c r="J94" i="30"/>
  <c r="L94" i="30"/>
  <c r="K81" i="30"/>
  <c r="K90" i="30" s="1"/>
  <c r="K92" i="30" s="1"/>
  <c r="L83" i="30"/>
  <c r="J80" i="30"/>
  <c r="J89" i="30" s="1"/>
  <c r="K95" i="30"/>
  <c r="M83" i="30"/>
  <c r="M99" i="30"/>
  <c r="J83" i="30"/>
  <c r="K83" i="30"/>
  <c r="M88" i="30"/>
  <c r="L81" i="30"/>
  <c r="L90" i="30" s="1"/>
  <c r="L92" i="30" s="1"/>
  <c r="M80" i="30"/>
  <c r="M89" i="30" s="1"/>
  <c r="K15" i="30"/>
  <c r="L79" i="30"/>
  <c r="M100" i="30"/>
  <c r="M79" i="30"/>
  <c r="M93" i="30"/>
  <c r="K100" i="30"/>
  <c r="L98" i="30"/>
  <c r="K101" i="30"/>
  <c r="K94" i="30"/>
  <c r="M82" i="30"/>
  <c r="M97" i="30" s="1"/>
  <c r="M86" i="30"/>
  <c r="K79" i="30"/>
  <c r="L82" i="30"/>
  <c r="L97" i="30" s="1"/>
  <c r="L100" i="30"/>
  <c r="K80" i="30"/>
  <c r="K89" i="30" s="1"/>
  <c r="M85" i="30"/>
  <c r="M95" i="30"/>
  <c r="L95" i="30"/>
  <c r="M98" i="30"/>
  <c r="L85" i="30"/>
  <c r="M101" i="30"/>
  <c r="M102" i="30"/>
  <c r="L102" i="30"/>
  <c r="M15" i="30"/>
  <c r="M41" i="30" s="1"/>
  <c r="L99" i="30"/>
  <c r="K99" i="30"/>
  <c r="K98" i="30"/>
  <c r="L15" i="30"/>
  <c r="L41" i="30" s="1"/>
  <c r="L80" i="30"/>
  <c r="L89" i="30" s="1"/>
  <c r="M81" i="30"/>
  <c r="M90" i="30" s="1"/>
  <c r="M92" i="30" s="1"/>
  <c r="L84" i="30"/>
  <c r="M94" i="30"/>
  <c r="K34" i="24"/>
  <c r="K32" i="24" s="1"/>
  <c r="K17" i="24"/>
  <c r="K43" i="24" s="1"/>
  <c r="K52" i="20"/>
  <c r="L55" i="20"/>
  <c r="K53" i="20"/>
  <c r="L51" i="29"/>
  <c r="L51" i="20"/>
  <c r="K47" i="19"/>
  <c r="L53" i="20"/>
  <c r="M12" i="19"/>
  <c r="M38" i="19" s="1"/>
  <c r="M22" i="19"/>
  <c r="M9" i="19"/>
  <c r="M35" i="19" s="1"/>
  <c r="M21" i="19"/>
  <c r="L39" i="18"/>
  <c r="BO9" i="17" s="1"/>
  <c r="BH10" i="33" s="1"/>
  <c r="AJ22" i="33" s="1"/>
  <c r="AJ24" i="33" s="1"/>
  <c r="AJ25" i="33" s="1"/>
  <c r="M6" i="19"/>
  <c r="M37" i="19" s="1"/>
  <c r="BP54" i="17" s="1"/>
  <c r="L37" i="23"/>
  <c r="M35" i="25"/>
  <c r="L39" i="26"/>
  <c r="M35" i="27"/>
  <c r="M38" i="27"/>
  <c r="M54" i="30"/>
  <c r="L39" i="30"/>
  <c r="BO12" i="17" s="1"/>
  <c r="BH13" i="33" s="1"/>
  <c r="AJ43" i="33" s="1"/>
  <c r="AJ45" i="33" s="1"/>
  <c r="AJ46" i="33" s="1"/>
  <c r="L47" i="31"/>
  <c r="L55" i="29"/>
  <c r="L42" i="30"/>
  <c r="K50" i="21"/>
  <c r="K45" i="21"/>
  <c r="K47" i="20"/>
  <c r="BL77" i="17"/>
  <c r="BL67" i="17"/>
  <c r="BM68" i="17"/>
  <c r="BM78" i="17"/>
  <c r="BM69" i="17"/>
  <c r="BM67" i="17"/>
  <c r="BM77" i="17"/>
  <c r="M84" i="21"/>
  <c r="L8" i="31"/>
  <c r="M8" i="31"/>
  <c r="L8" i="27"/>
  <c r="K8" i="27"/>
  <c r="M8" i="27"/>
  <c r="L8" i="29"/>
  <c r="M8" i="29"/>
  <c r="M8" i="22"/>
  <c r="L8" i="22"/>
  <c r="K8" i="30"/>
  <c r="M8" i="30"/>
  <c r="L8" i="30"/>
  <c r="K8" i="20"/>
  <c r="L8" i="20"/>
  <c r="M8" i="20"/>
  <c r="K8" i="25"/>
  <c r="M8" i="25"/>
  <c r="L8" i="25"/>
  <c r="L8" i="23"/>
  <c r="K8" i="23"/>
  <c r="M8" i="23"/>
  <c r="M8" i="26"/>
  <c r="K8" i="26"/>
  <c r="L8" i="26"/>
  <c r="J8" i="18"/>
  <c r="L8" i="18"/>
  <c r="K8" i="18"/>
  <c r="M8" i="18"/>
  <c r="K8" i="21"/>
  <c r="M8" i="21"/>
  <c r="L8" i="21"/>
  <c r="L57" i="19"/>
  <c r="L59" i="19" s="1"/>
  <c r="L102" i="21"/>
  <c r="J99" i="21"/>
  <c r="M101" i="21"/>
  <c r="J93" i="21"/>
  <c r="J84" i="21"/>
  <c r="M102" i="21"/>
  <c r="L94" i="21"/>
  <c r="K94" i="21"/>
  <c r="L100" i="21"/>
  <c r="J92" i="21"/>
  <c r="K93" i="21"/>
  <c r="K92" i="21"/>
  <c r="L93" i="21"/>
  <c r="J101" i="21"/>
  <c r="K98" i="21"/>
  <c r="L98" i="21"/>
  <c r="M98" i="21"/>
  <c r="M99" i="21"/>
  <c r="J94" i="21"/>
  <c r="K102" i="21"/>
  <c r="M93" i="21"/>
  <c r="K101" i="21"/>
  <c r="M92" i="21"/>
  <c r="K100" i="21"/>
  <c r="L95" i="21"/>
  <c r="K99" i="21"/>
  <c r="L86" i="21"/>
  <c r="L92" i="21"/>
  <c r="M85" i="21"/>
  <c r="L80" i="21"/>
  <c r="L89" i="21" s="1"/>
  <c r="L83" i="21"/>
  <c r="L101" i="21"/>
  <c r="L82" i="21"/>
  <c r="L97" i="21" s="1"/>
  <c r="M94" i="21"/>
  <c r="M100" i="21"/>
  <c r="M95" i="21"/>
  <c r="M79" i="21"/>
  <c r="M83" i="21"/>
  <c r="M82" i="21"/>
  <c r="M97" i="21" s="1"/>
  <c r="L79" i="21"/>
  <c r="M80" i="21"/>
  <c r="M89" i="21" s="1"/>
  <c r="M86" i="21"/>
  <c r="L99" i="21"/>
  <c r="L85" i="21"/>
  <c r="BA5" i="19"/>
  <c r="BB5" i="19"/>
  <c r="BA5" i="3"/>
  <c r="BB5" i="3"/>
  <c r="BM109" i="17"/>
  <c r="BM79" i="17" s="1"/>
  <c r="BO35" i="17"/>
  <c r="E69" i="25"/>
  <c r="L38" i="21"/>
  <c r="E64" i="26"/>
  <c r="L59" i="29"/>
  <c r="D72" i="21"/>
  <c r="E72" i="21"/>
  <c r="D68" i="22"/>
  <c r="E68" i="22"/>
  <c r="D72" i="23"/>
  <c r="E72" i="23"/>
  <c r="D69" i="23"/>
  <c r="E69" i="23"/>
  <c r="D70" i="25"/>
  <c r="E70" i="25"/>
  <c r="E67" i="27"/>
  <c r="D67" i="27"/>
  <c r="D67" i="28"/>
  <c r="E67" i="28"/>
  <c r="D70" i="30"/>
  <c r="E70" i="30"/>
  <c r="K58" i="20"/>
  <c r="D71" i="23"/>
  <c r="E71" i="23"/>
  <c r="D67" i="21"/>
  <c r="E67" i="21"/>
  <c r="E70" i="19"/>
  <c r="D70" i="19"/>
  <c r="E70" i="21"/>
  <c r="D70" i="21"/>
  <c r="E64" i="22"/>
  <c r="D64" i="22"/>
  <c r="D71" i="26"/>
  <c r="E71" i="26"/>
  <c r="D68" i="26"/>
  <c r="E68" i="26"/>
  <c r="D72" i="26"/>
  <c r="E72" i="26"/>
  <c r="E69" i="26"/>
  <c r="D69" i="26"/>
  <c r="D68" i="29"/>
  <c r="E68" i="29"/>
  <c r="D67" i="30"/>
  <c r="E67" i="30"/>
  <c r="D71" i="31"/>
  <c r="E71" i="31"/>
  <c r="D67" i="22"/>
  <c r="E67" i="22"/>
  <c r="E68" i="27"/>
  <c r="D68" i="27"/>
  <c r="D71" i="21"/>
  <c r="E71" i="21"/>
  <c r="D69" i="22"/>
  <c r="E69" i="22"/>
  <c r="E67" i="23"/>
  <c r="D67" i="23"/>
  <c r="D64" i="27"/>
  <c r="E64" i="27"/>
  <c r="D71" i="27"/>
  <c r="E71" i="27"/>
  <c r="E69" i="28"/>
  <c r="D69" i="28"/>
  <c r="E67" i="31"/>
  <c r="D67" i="31"/>
  <c r="D70" i="23"/>
  <c r="E70" i="23"/>
  <c r="D71" i="18"/>
  <c r="E71" i="18"/>
  <c r="M36" i="21"/>
  <c r="BP41" i="17" s="1"/>
  <c r="AW9" i="33" s="1"/>
  <c r="AW10" i="33" s="1"/>
  <c r="AW11" i="33" s="1"/>
  <c r="D64" i="21"/>
  <c r="E64" i="21"/>
  <c r="D68" i="21"/>
  <c r="E68" i="21"/>
  <c r="D72" i="22"/>
  <c r="E72" i="22"/>
  <c r="E70" i="26"/>
  <c r="D70" i="26"/>
  <c r="D64" i="28"/>
  <c r="E64" i="28"/>
  <c r="D67" i="29"/>
  <c r="E67" i="29"/>
  <c r="D68" i="30"/>
  <c r="E68" i="30"/>
  <c r="E69" i="21"/>
  <c r="D69" i="21"/>
  <c r="D71" i="22"/>
  <c r="E71" i="22"/>
  <c r="D69" i="19"/>
  <c r="E69" i="19"/>
  <c r="D64" i="25"/>
  <c r="E64" i="25"/>
  <c r="D67" i="26"/>
  <c r="E67" i="26"/>
  <c r="D69" i="27"/>
  <c r="E69" i="27"/>
  <c r="D71" i="30"/>
  <c r="E71" i="30"/>
  <c r="E64" i="30"/>
  <c r="D64" i="30"/>
  <c r="D70" i="22"/>
  <c r="E70" i="22"/>
  <c r="E64" i="23"/>
  <c r="D64" i="23"/>
  <c r="D72" i="27"/>
  <c r="E72" i="27"/>
  <c r="E68" i="23"/>
  <c r="D68" i="23"/>
  <c r="D68" i="19"/>
  <c r="E68" i="19"/>
  <c r="D72" i="28"/>
  <c r="E72" i="28"/>
  <c r="BP12" i="17"/>
  <c r="BI13" i="33" s="1"/>
  <c r="AK43" i="33" s="1"/>
  <c r="AK45" i="33" s="1"/>
  <c r="AK46" i="33" s="1"/>
  <c r="D72" i="30"/>
  <c r="E72" i="30"/>
  <c r="D69" i="30"/>
  <c r="E69" i="30"/>
  <c r="D69" i="31"/>
  <c r="E69" i="31"/>
  <c r="E68" i="31"/>
  <c r="D68" i="31"/>
  <c r="M57" i="25"/>
  <c r="M59" i="25" s="1"/>
  <c r="D71" i="25"/>
  <c r="E71" i="25"/>
  <c r="E68" i="18"/>
  <c r="D68" i="18"/>
  <c r="D64" i="19"/>
  <c r="E64" i="19"/>
  <c r="D72" i="19"/>
  <c r="E72" i="19"/>
  <c r="D67" i="19"/>
  <c r="E67" i="19"/>
  <c r="D67" i="25"/>
  <c r="E67" i="25"/>
  <c r="D68" i="25"/>
  <c r="E68" i="25"/>
  <c r="D70" i="27"/>
  <c r="E70" i="27"/>
  <c r="D68" i="28"/>
  <c r="E68" i="28"/>
  <c r="BP57" i="17"/>
  <c r="D70" i="31"/>
  <c r="E70" i="31"/>
  <c r="D72" i="25"/>
  <c r="E72" i="25"/>
  <c r="BP13" i="17"/>
  <c r="BI14" i="33" s="1"/>
  <c r="AK50" i="33" s="1"/>
  <c r="AK52" i="33" s="1"/>
  <c r="AK53" i="33" s="1"/>
  <c r="E64" i="31"/>
  <c r="D64" i="31"/>
  <c r="D72" i="31"/>
  <c r="E72" i="31"/>
  <c r="BP25" i="17"/>
  <c r="L57" i="30"/>
  <c r="L59" i="30" s="1"/>
  <c r="BO33" i="17"/>
  <c r="L59" i="31"/>
  <c r="L58" i="31"/>
  <c r="L57" i="26"/>
  <c r="L59" i="26" s="1"/>
  <c r="M57" i="27"/>
  <c r="M59" i="27" s="1"/>
  <c r="M58" i="21"/>
  <c r="M60" i="21" s="1"/>
  <c r="M57" i="23"/>
  <c r="M59" i="23" s="1"/>
  <c r="BP24" i="17"/>
  <c r="BO36" i="17"/>
  <c r="L59" i="20"/>
  <c r="M57" i="22"/>
  <c r="M59" i="22" s="1"/>
  <c r="M57" i="30"/>
  <c r="M59" i="30" s="1"/>
  <c r="BM84" i="17"/>
  <c r="BM104" i="17"/>
  <c r="M57" i="26"/>
  <c r="M59" i="26" s="1"/>
  <c r="M19" i="28"/>
  <c r="M46" i="28" s="1"/>
  <c r="BN108" i="17"/>
  <c r="BN87" i="17"/>
  <c r="L58" i="21"/>
  <c r="L60" i="21" s="1"/>
  <c r="L57" i="25"/>
  <c r="L59" i="25" s="1"/>
  <c r="L57" i="27"/>
  <c r="L59" i="27" s="1"/>
  <c r="M57" i="31"/>
  <c r="M59" i="31" s="1"/>
  <c r="M57" i="28"/>
  <c r="M59" i="28" s="1"/>
  <c r="BM53" i="17"/>
  <c r="BM33" i="17" s="1"/>
  <c r="BO34" i="17"/>
  <c r="M24" i="23"/>
  <c r="M50" i="23" s="1"/>
  <c r="L57" i="23"/>
  <c r="L59" i="23" s="1"/>
  <c r="BP56" i="17"/>
  <c r="L24" i="31"/>
  <c r="L50" i="31" s="1"/>
  <c r="BO13" i="17"/>
  <c r="BH14" i="33" s="1"/>
  <c r="AJ50" i="33" s="1"/>
  <c r="AJ52" i="33" s="1"/>
  <c r="AJ53" i="33" s="1"/>
  <c r="L57" i="22"/>
  <c r="L59" i="22" s="1"/>
  <c r="L58" i="18"/>
  <c r="BM83" i="17"/>
  <c r="BM103" i="17"/>
  <c r="BO57" i="17"/>
  <c r="BO47" i="17"/>
  <c r="AV51" i="33" s="1"/>
  <c r="AV52" i="33" s="1"/>
  <c r="AV53" i="33" s="1"/>
  <c r="BO25" i="17"/>
  <c r="L19" i="31"/>
  <c r="L45" i="31" s="1"/>
  <c r="M24" i="31"/>
  <c r="M50" i="31" s="1"/>
  <c r="M19" i="31"/>
  <c r="M45" i="31" s="1"/>
  <c r="M24" i="30"/>
  <c r="M50" i="30" s="1"/>
  <c r="M19" i="30"/>
  <c r="M45" i="30" s="1"/>
  <c r="J19" i="30"/>
  <c r="J46" i="30" s="1"/>
  <c r="L24" i="30"/>
  <c r="L52" i="30" s="1"/>
  <c r="L19" i="30"/>
  <c r="M12" i="29"/>
  <c r="M38" i="29" s="1"/>
  <c r="M28" i="29"/>
  <c r="M29" i="29"/>
  <c r="M22" i="29"/>
  <c r="M21" i="29"/>
  <c r="M10" i="29"/>
  <c r="M36" i="29" s="1"/>
  <c r="M6" i="29"/>
  <c r="M33" i="29" s="1"/>
  <c r="M13" i="29"/>
  <c r="M39" i="29" s="1"/>
  <c r="M25" i="29"/>
  <c r="M11" i="29"/>
  <c r="M37" i="29" s="1"/>
  <c r="M24" i="28"/>
  <c r="M24" i="27"/>
  <c r="M50" i="27" s="1"/>
  <c r="M19" i="27"/>
  <c r="M45" i="27" s="1"/>
  <c r="L24" i="27"/>
  <c r="L54" i="27" s="1"/>
  <c r="L19" i="27"/>
  <c r="L45" i="27" s="1"/>
  <c r="M24" i="26"/>
  <c r="M50" i="26" s="1"/>
  <c r="M19" i="26"/>
  <c r="M45" i="26" s="1"/>
  <c r="K24" i="26"/>
  <c r="K54" i="26" s="1"/>
  <c r="L19" i="26"/>
  <c r="L45" i="26" s="1"/>
  <c r="L24" i="26"/>
  <c r="L50" i="26" s="1"/>
  <c r="J24" i="26"/>
  <c r="J51" i="26" s="1"/>
  <c r="M24" i="25"/>
  <c r="M50" i="25" s="1"/>
  <c r="K20" i="24"/>
  <c r="J26" i="24"/>
  <c r="I27" i="24"/>
  <c r="M27" i="24"/>
  <c r="M25" i="24"/>
  <c r="L25" i="24"/>
  <c r="K9" i="24"/>
  <c r="K35" i="24" s="1"/>
  <c r="J29" i="24"/>
  <c r="M11" i="24"/>
  <c r="K12" i="24"/>
  <c r="K38" i="24" s="1"/>
  <c r="M12" i="24"/>
  <c r="M38" i="24" s="1"/>
  <c r="M29" i="24"/>
  <c r="K28" i="24"/>
  <c r="L11" i="24"/>
  <c r="L37" i="24" s="1"/>
  <c r="L21" i="24"/>
  <c r="M13" i="24"/>
  <c r="M39" i="24" s="1"/>
  <c r="K27" i="24"/>
  <c r="M21" i="24"/>
  <c r="L27" i="24"/>
  <c r="L7" i="24"/>
  <c r="L20" i="24"/>
  <c r="L9" i="24"/>
  <c r="L35" i="24" s="1"/>
  <c r="L12" i="24"/>
  <c r="L6" i="24"/>
  <c r="L39" i="24" s="1"/>
  <c r="K21" i="24"/>
  <c r="M20" i="24"/>
  <c r="M10" i="24"/>
  <c r="M36" i="24" s="1"/>
  <c r="L28" i="24"/>
  <c r="M6" i="24"/>
  <c r="M34" i="24" s="1"/>
  <c r="M9" i="24"/>
  <c r="M35" i="24" s="1"/>
  <c r="M7" i="24"/>
  <c r="L29" i="24"/>
  <c r="M28" i="24"/>
  <c r="M22" i="24"/>
  <c r="L26" i="24"/>
  <c r="L10" i="24"/>
  <c r="L36" i="24" s="1"/>
  <c r="M26" i="24"/>
  <c r="L22" i="24"/>
  <c r="M19" i="25"/>
  <c r="M45" i="25" s="1"/>
  <c r="L24" i="25"/>
  <c r="L53" i="25" s="1"/>
  <c r="L19" i="25"/>
  <c r="L46" i="25" s="1"/>
  <c r="M19" i="23"/>
  <c r="M45" i="23" s="1"/>
  <c r="L24" i="23"/>
  <c r="L50" i="23" s="1"/>
  <c r="L19" i="23"/>
  <c r="L45" i="23" s="1"/>
  <c r="M24" i="22"/>
  <c r="M50" i="22" s="1"/>
  <c r="M19" i="22"/>
  <c r="M45" i="22" s="1"/>
  <c r="L19" i="22"/>
  <c r="L45" i="22" s="1"/>
  <c r="L24" i="22"/>
  <c r="L50" i="22" s="1"/>
  <c r="L37" i="21"/>
  <c r="BO51" i="17" s="1"/>
  <c r="L36" i="21"/>
  <c r="BO41" i="17" s="1"/>
  <c r="AV9" i="33" s="1"/>
  <c r="AV10" i="33" s="1"/>
  <c r="AV11" i="33" s="1"/>
  <c r="L33" i="21"/>
  <c r="L35" i="21"/>
  <c r="BO19" i="17" s="1"/>
  <c r="AV22" i="33" s="1"/>
  <c r="AV24" i="33" s="1"/>
  <c r="AV25" i="33" s="1"/>
  <c r="M33" i="21"/>
  <c r="M39" i="21"/>
  <c r="BP7" i="17" s="1"/>
  <c r="BI8" i="33" s="1"/>
  <c r="AK8" i="33" s="1"/>
  <c r="AK10" i="33" s="1"/>
  <c r="AK11" i="33" s="1"/>
  <c r="L19" i="21"/>
  <c r="L45" i="21" s="1"/>
  <c r="M24" i="21"/>
  <c r="M50" i="21" s="1"/>
  <c r="M37" i="21"/>
  <c r="BP51" i="17" s="1"/>
  <c r="M19" i="21"/>
  <c r="M45" i="21" s="1"/>
  <c r="M38" i="21"/>
  <c r="M35" i="21"/>
  <c r="BP19" i="17" s="1"/>
  <c r="AW22" i="33" s="1"/>
  <c r="L39" i="21"/>
  <c r="BO7" i="17" s="1"/>
  <c r="BH8" i="33" s="1"/>
  <c r="AJ8" i="33" s="1"/>
  <c r="AJ10" i="33" s="1"/>
  <c r="AJ11" i="33" s="1"/>
  <c r="L24" i="21"/>
  <c r="L50" i="21" s="1"/>
  <c r="K33" i="21"/>
  <c r="K39" i="21"/>
  <c r="BN7" i="17" s="1"/>
  <c r="BG8" i="33" s="1"/>
  <c r="AI8" i="33" s="1"/>
  <c r="AI10" i="33" s="1"/>
  <c r="AI11" i="33" s="1"/>
  <c r="K38" i="21"/>
  <c r="K35" i="21"/>
  <c r="BN19" i="17" s="1"/>
  <c r="AU22" i="33" s="1"/>
  <c r="AU24" i="33" s="1"/>
  <c r="AU25" i="33" s="1"/>
  <c r="K37" i="21"/>
  <c r="BN51" i="17" s="1"/>
  <c r="K36" i="21"/>
  <c r="BN41" i="17" s="1"/>
  <c r="AU9" i="33" s="1"/>
  <c r="AU10" i="33" s="1"/>
  <c r="AU11" i="33" s="1"/>
  <c r="M20" i="20"/>
  <c r="M9" i="20"/>
  <c r="M35" i="20" s="1"/>
  <c r="M6" i="20"/>
  <c r="M28" i="20"/>
  <c r="M13" i="20"/>
  <c r="M39" i="20" s="1"/>
  <c r="M7" i="20"/>
  <c r="M12" i="20"/>
  <c r="M38" i="20" s="1"/>
  <c r="M26" i="20"/>
  <c r="M10" i="20"/>
  <c r="M36" i="20" s="1"/>
  <c r="M27" i="20"/>
  <c r="M21" i="20"/>
  <c r="M22" i="20"/>
  <c r="M11" i="20"/>
  <c r="M37" i="20" s="1"/>
  <c r="L19" i="19"/>
  <c r="L45" i="19" s="1"/>
  <c r="L24" i="19"/>
  <c r="L50" i="19" s="1"/>
  <c r="M24" i="19"/>
  <c r="M50" i="19" s="1"/>
  <c r="M19" i="19"/>
  <c r="M45" i="19" s="1"/>
  <c r="BP22" i="17"/>
  <c r="AW43" i="33" s="1"/>
  <c r="M13" i="18"/>
  <c r="BO105" i="17"/>
  <c r="M28" i="18"/>
  <c r="M21" i="18"/>
  <c r="M10" i="18"/>
  <c r="BN105" i="17"/>
  <c r="M27" i="18"/>
  <c r="M29" i="18"/>
  <c r="M7" i="18"/>
  <c r="M6" i="18"/>
  <c r="M38" i="18" s="1"/>
  <c r="M22" i="18"/>
  <c r="M11" i="18"/>
  <c r="L24" i="18"/>
  <c r="M20" i="18"/>
  <c r="M36" i="18" l="1"/>
  <c r="K54" i="24"/>
  <c r="M50" i="28"/>
  <c r="M55" i="28"/>
  <c r="M57" i="19"/>
  <c r="M59" i="19" s="1"/>
  <c r="E71" i="19"/>
  <c r="L34" i="21"/>
  <c r="L17" i="21"/>
  <c r="L43" i="21" s="1"/>
  <c r="BO93" i="17" s="1"/>
  <c r="K34" i="26"/>
  <c r="K32" i="26" s="1"/>
  <c r="K17" i="26"/>
  <c r="K43" i="26" s="1"/>
  <c r="M34" i="20"/>
  <c r="M17" i="20"/>
  <c r="M43" i="20" s="1"/>
  <c r="M17" i="29"/>
  <c r="M43" i="29" s="1"/>
  <c r="M34" i="29"/>
  <c r="M32" i="29" s="1"/>
  <c r="M47" i="30"/>
  <c r="M48" i="30"/>
  <c r="L41" i="24"/>
  <c r="L52" i="31"/>
  <c r="L55" i="27"/>
  <c r="M53" i="31"/>
  <c r="L53" i="26"/>
  <c r="M47" i="23"/>
  <c r="M35" i="18"/>
  <c r="BP21" i="17" s="1"/>
  <c r="AW36" i="33" s="1"/>
  <c r="L51" i="31"/>
  <c r="L48" i="31"/>
  <c r="M47" i="27"/>
  <c r="M51" i="19"/>
  <c r="M48" i="22"/>
  <c r="M46" i="31"/>
  <c r="L52" i="27"/>
  <c r="M54" i="19"/>
  <c r="M46" i="22"/>
  <c r="L55" i="31"/>
  <c r="L50" i="18"/>
  <c r="L52" i="18"/>
  <c r="L54" i="18"/>
  <c r="L51" i="18"/>
  <c r="L53" i="18"/>
  <c r="M37" i="18"/>
  <c r="L33" i="24"/>
  <c r="L32" i="24" s="1"/>
  <c r="L16" i="24"/>
  <c r="L42" i="24" s="1"/>
  <c r="K50" i="26"/>
  <c r="K52" i="26"/>
  <c r="K55" i="26"/>
  <c r="K53" i="26"/>
  <c r="K51" i="26"/>
  <c r="L58" i="19"/>
  <c r="D71" i="19"/>
  <c r="M88" i="19"/>
  <c r="H88" i="19"/>
  <c r="J102" i="19"/>
  <c r="K94" i="19"/>
  <c r="I83" i="19"/>
  <c r="L93" i="19"/>
  <c r="H99" i="19"/>
  <c r="L88" i="19"/>
  <c r="I101" i="19"/>
  <c r="I93" i="19"/>
  <c r="L79" i="19"/>
  <c r="H86" i="19"/>
  <c r="H101" i="19"/>
  <c r="K79" i="19"/>
  <c r="M79" i="19"/>
  <c r="M95" i="19"/>
  <c r="L95" i="19"/>
  <c r="M80" i="19"/>
  <c r="M89" i="19" s="1"/>
  <c r="L83" i="19"/>
  <c r="J101" i="19"/>
  <c r="M94" i="19"/>
  <c r="L85" i="19"/>
  <c r="I95" i="19"/>
  <c r="L100" i="19"/>
  <c r="I102" i="19"/>
  <c r="I80" i="19"/>
  <c r="I89" i="19" s="1"/>
  <c r="J88" i="19"/>
  <c r="K88" i="19"/>
  <c r="J86" i="19"/>
  <c r="J98" i="19"/>
  <c r="L81" i="19"/>
  <c r="L90" i="19" s="1"/>
  <c r="L92" i="19" s="1"/>
  <c r="K82" i="19"/>
  <c r="K97" i="19" s="1"/>
  <c r="M86" i="19"/>
  <c r="K102" i="19"/>
  <c r="M93" i="19"/>
  <c r="K99" i="19"/>
  <c r="M85" i="19"/>
  <c r="J80" i="19"/>
  <c r="J89" i="19" s="1"/>
  <c r="K15" i="19"/>
  <c r="J81" i="19"/>
  <c r="J90" i="19" s="1"/>
  <c r="J92" i="19" s="1"/>
  <c r="M82" i="19"/>
  <c r="M97" i="19" s="1"/>
  <c r="M84" i="19"/>
  <c r="M102" i="19"/>
  <c r="I86" i="19"/>
  <c r="I81" i="19"/>
  <c r="I90" i="19" s="1"/>
  <c r="I92" i="19" s="1"/>
  <c r="M15" i="19"/>
  <c r="M41" i="19" s="1"/>
  <c r="L99" i="19"/>
  <c r="K101" i="19"/>
  <c r="K100" i="19"/>
  <c r="I82" i="19"/>
  <c r="I97" i="19" s="1"/>
  <c r="I100" i="19"/>
  <c r="K98" i="19"/>
  <c r="J94" i="19"/>
  <c r="L84" i="19"/>
  <c r="J83" i="19"/>
  <c r="I99" i="19"/>
  <c r="I79" i="19"/>
  <c r="L98" i="19"/>
  <c r="M99" i="19"/>
  <c r="J82" i="19"/>
  <c r="J97" i="19" s="1"/>
  <c r="I88" i="19"/>
  <c r="I98" i="19"/>
  <c r="J79" i="19"/>
  <c r="K85" i="19"/>
  <c r="J15" i="19"/>
  <c r="M81" i="19"/>
  <c r="M90" i="19" s="1"/>
  <c r="M92" i="19" s="1"/>
  <c r="K80" i="19"/>
  <c r="K89" i="19" s="1"/>
  <c r="L82" i="19"/>
  <c r="L97" i="19" s="1"/>
  <c r="M101" i="19"/>
  <c r="J95" i="19"/>
  <c r="K84" i="19"/>
  <c r="L86" i="19"/>
  <c r="M100" i="19"/>
  <c r="J84" i="19"/>
  <c r="K83" i="19"/>
  <c r="L15" i="19"/>
  <c r="L41" i="19" s="1"/>
  <c r="M98" i="19"/>
  <c r="J93" i="19"/>
  <c r="L94" i="19"/>
  <c r="J85" i="19"/>
  <c r="L101" i="19"/>
  <c r="L102" i="19"/>
  <c r="K81" i="19"/>
  <c r="K90" i="19" s="1"/>
  <c r="K92" i="19" s="1"/>
  <c r="K93" i="19"/>
  <c r="M83" i="19"/>
  <c r="K95" i="19"/>
  <c r="K86" i="19"/>
  <c r="L80" i="19"/>
  <c r="L89" i="19" s="1"/>
  <c r="M34" i="21"/>
  <c r="M32" i="21" s="1"/>
  <c r="M17" i="21"/>
  <c r="M34" i="26"/>
  <c r="M17" i="26"/>
  <c r="M43" i="26" s="1"/>
  <c r="L34" i="20"/>
  <c r="L17" i="20"/>
  <c r="L43" i="20" s="1"/>
  <c r="L17" i="29"/>
  <c r="L43" i="29" s="1"/>
  <c r="L34" i="29"/>
  <c r="L32" i="29" s="1"/>
  <c r="M48" i="31"/>
  <c r="M52" i="28"/>
  <c r="M53" i="30"/>
  <c r="L54" i="26"/>
  <c r="L47" i="22"/>
  <c r="L52" i="19"/>
  <c r="M53" i="26"/>
  <c r="K41" i="18"/>
  <c r="K42" i="18"/>
  <c r="L54" i="30"/>
  <c r="M42" i="26"/>
  <c r="M55" i="23"/>
  <c r="M41" i="24"/>
  <c r="M42" i="30"/>
  <c r="L54" i="25"/>
  <c r="M51" i="27"/>
  <c r="M53" i="25"/>
  <c r="L46" i="19"/>
  <c r="M54" i="22"/>
  <c r="L42" i="3"/>
  <c r="M34" i="22"/>
  <c r="M17" i="22"/>
  <c r="M43" i="22" s="1"/>
  <c r="K41" i="22"/>
  <c r="K42" i="22"/>
  <c r="K43" i="22"/>
  <c r="L32" i="21"/>
  <c r="L53" i="24"/>
  <c r="K34" i="21"/>
  <c r="BN93" i="17" s="1"/>
  <c r="K17" i="21"/>
  <c r="K43" i="21" s="1"/>
  <c r="M34" i="23"/>
  <c r="M32" i="23" s="1"/>
  <c r="M17" i="23"/>
  <c r="M43" i="23" s="1"/>
  <c r="K34" i="20"/>
  <c r="K17" i="20"/>
  <c r="K43" i="20" s="1"/>
  <c r="M34" i="27"/>
  <c r="M17" i="27"/>
  <c r="M43" i="27" s="1"/>
  <c r="L52" i="22"/>
  <c r="M55" i="22"/>
  <c r="M51" i="31"/>
  <c r="M46" i="26"/>
  <c r="L46" i="23"/>
  <c r="M41" i="18"/>
  <c r="M46" i="30"/>
  <c r="M32" i="26"/>
  <c r="L53" i="23"/>
  <c r="M47" i="25"/>
  <c r="L54" i="31"/>
  <c r="M54" i="23"/>
  <c r="M52" i="19"/>
  <c r="K41" i="25"/>
  <c r="K42" i="25"/>
  <c r="M55" i="27"/>
  <c r="M48" i="23"/>
  <c r="L51" i="30"/>
  <c r="M42" i="27"/>
  <c r="M47" i="22"/>
  <c r="I88" i="3"/>
  <c r="J88" i="3"/>
  <c r="L88" i="3"/>
  <c r="I81" i="3"/>
  <c r="I90" i="3" s="1"/>
  <c r="I92" i="3" s="1"/>
  <c r="M88" i="3"/>
  <c r="L93" i="3"/>
  <c r="K98" i="3"/>
  <c r="I79" i="3"/>
  <c r="M84" i="3"/>
  <c r="M83" i="3"/>
  <c r="K88" i="3"/>
  <c r="L99" i="3"/>
  <c r="L85" i="3"/>
  <c r="J101" i="3"/>
  <c r="M81" i="3"/>
  <c r="M90" i="3" s="1"/>
  <c r="M92" i="3" s="1"/>
  <c r="J84" i="3"/>
  <c r="L102" i="3"/>
  <c r="K15" i="3"/>
  <c r="M80" i="3"/>
  <c r="M89" i="3" s="1"/>
  <c r="L84" i="3"/>
  <c r="J80" i="3"/>
  <c r="J89" i="3" s="1"/>
  <c r="J93" i="3"/>
  <c r="J82" i="3"/>
  <c r="J97" i="3" s="1"/>
  <c r="M102" i="3"/>
  <c r="M86" i="3"/>
  <c r="K95" i="3"/>
  <c r="L83" i="3"/>
  <c r="K100" i="3"/>
  <c r="K82" i="3"/>
  <c r="K97" i="3" s="1"/>
  <c r="J94" i="3"/>
  <c r="L15" i="3"/>
  <c r="L94" i="3"/>
  <c r="K94" i="3"/>
  <c r="L100" i="3"/>
  <c r="L82" i="3"/>
  <c r="L97" i="3" s="1"/>
  <c r="K80" i="3"/>
  <c r="K89" i="3" s="1"/>
  <c r="K84" i="3"/>
  <c r="J79" i="3"/>
  <c r="M95" i="3"/>
  <c r="L95" i="3"/>
  <c r="M101" i="3"/>
  <c r="M100" i="3"/>
  <c r="M82" i="3"/>
  <c r="M97" i="3" s="1"/>
  <c r="L79" i="3"/>
  <c r="K83" i="3"/>
  <c r="M99" i="3"/>
  <c r="L81" i="3"/>
  <c r="L90" i="3" s="1"/>
  <c r="L92" i="3" s="1"/>
  <c r="L80" i="3"/>
  <c r="L89" i="3" s="1"/>
  <c r="M85" i="3"/>
  <c r="K99" i="3"/>
  <c r="K101" i="3"/>
  <c r="M98" i="3"/>
  <c r="K81" i="3"/>
  <c r="K90" i="3" s="1"/>
  <c r="K92" i="3" s="1"/>
  <c r="L86" i="3"/>
  <c r="K86" i="3"/>
  <c r="K85" i="3"/>
  <c r="K93" i="3"/>
  <c r="K102" i="3"/>
  <c r="M94" i="3"/>
  <c r="L98" i="3"/>
  <c r="M15" i="3"/>
  <c r="L101" i="3"/>
  <c r="M93" i="3"/>
  <c r="M79" i="3"/>
  <c r="K34" i="25"/>
  <c r="K32" i="25" s="1"/>
  <c r="K17" i="25"/>
  <c r="K43" i="25" s="1"/>
  <c r="M33" i="20"/>
  <c r="M32" i="20" s="1"/>
  <c r="M16" i="20"/>
  <c r="M42" i="20" s="1"/>
  <c r="L45" i="30"/>
  <c r="L46" i="30"/>
  <c r="M34" i="18"/>
  <c r="M17" i="18"/>
  <c r="M43" i="18" s="1"/>
  <c r="K34" i="23"/>
  <c r="K32" i="23" s="1"/>
  <c r="K17" i="23"/>
  <c r="K43" i="23" s="1"/>
  <c r="L34" i="30"/>
  <c r="L17" i="30"/>
  <c r="L43" i="30" s="1"/>
  <c r="K34" i="27"/>
  <c r="K32" i="27" s="1"/>
  <c r="K17" i="27"/>
  <c r="K43" i="27" s="1"/>
  <c r="M52" i="31"/>
  <c r="M52" i="27"/>
  <c r="M55" i="30"/>
  <c r="L55" i="26"/>
  <c r="M42" i="22"/>
  <c r="L53" i="31"/>
  <c r="L48" i="26"/>
  <c r="M52" i="22"/>
  <c r="M51" i="25"/>
  <c r="M51" i="28"/>
  <c r="M53" i="23"/>
  <c r="M42" i="31"/>
  <c r="J55" i="26"/>
  <c r="L52" i="23"/>
  <c r="M32" i="27"/>
  <c r="M53" i="27"/>
  <c r="L42" i="19"/>
  <c r="M39" i="18"/>
  <c r="L45" i="25"/>
  <c r="L47" i="25"/>
  <c r="M37" i="24"/>
  <c r="K34" i="18"/>
  <c r="K32" i="18" s="1"/>
  <c r="K17" i="18"/>
  <c r="K43" i="18" s="1"/>
  <c r="L34" i="23"/>
  <c r="L32" i="23" s="1"/>
  <c r="L17" i="23"/>
  <c r="L43" i="23" s="1"/>
  <c r="M34" i="30"/>
  <c r="M17" i="30"/>
  <c r="M43" i="30" s="1"/>
  <c r="L34" i="27"/>
  <c r="L17" i="27"/>
  <c r="L43" i="27" s="1"/>
  <c r="M51" i="30"/>
  <c r="L47" i="23"/>
  <c r="M47" i="19"/>
  <c r="L55" i="18"/>
  <c r="L46" i="22"/>
  <c r="L48" i="27"/>
  <c r="L42" i="25"/>
  <c r="M32" i="22"/>
  <c r="M35" i="29"/>
  <c r="M53" i="28"/>
  <c r="L42" i="26"/>
  <c r="M51" i="22"/>
  <c r="K41" i="29"/>
  <c r="K43" i="29"/>
  <c r="K42" i="29"/>
  <c r="L55" i="23"/>
  <c r="M52" i="30"/>
  <c r="M47" i="26"/>
  <c r="M47" i="31"/>
  <c r="M42" i="29"/>
  <c r="L46" i="26"/>
  <c r="L54" i="23"/>
  <c r="L34" i="26"/>
  <c r="L32" i="26" s="1"/>
  <c r="L17" i="26"/>
  <c r="L43" i="26" s="1"/>
  <c r="M54" i="20"/>
  <c r="L50" i="25"/>
  <c r="L51" i="25"/>
  <c r="L55" i="25"/>
  <c r="L52" i="25"/>
  <c r="L50" i="27"/>
  <c r="L53" i="27"/>
  <c r="L50" i="30"/>
  <c r="L55" i="30"/>
  <c r="L53" i="30"/>
  <c r="L34" i="18"/>
  <c r="L32" i="18" s="1"/>
  <c r="L17" i="18"/>
  <c r="L43" i="18" s="1"/>
  <c r="L34" i="25"/>
  <c r="L17" i="25"/>
  <c r="L43" i="25" s="1"/>
  <c r="K34" i="30"/>
  <c r="K32" i="30" s="1"/>
  <c r="K17" i="30"/>
  <c r="K43" i="30" s="1"/>
  <c r="M34" i="31"/>
  <c r="BP99" i="17" s="1"/>
  <c r="M17" i="31"/>
  <c r="M43" i="31" s="1"/>
  <c r="L53" i="19"/>
  <c r="L51" i="26"/>
  <c r="M46" i="23"/>
  <c r="L47" i="19"/>
  <c r="K41" i="30"/>
  <c r="BN88" i="17" s="1"/>
  <c r="BN78" i="17" s="1"/>
  <c r="K42" i="30"/>
  <c r="J41" i="22"/>
  <c r="J43" i="22"/>
  <c r="J42" i="22"/>
  <c r="K41" i="31"/>
  <c r="BN89" i="17" s="1"/>
  <c r="BN69" i="17" s="1"/>
  <c r="K43" i="31"/>
  <c r="K42" i="31"/>
  <c r="M52" i="26"/>
  <c r="M52" i="23"/>
  <c r="M36" i="19"/>
  <c r="BP44" i="17" s="1"/>
  <c r="M54" i="31"/>
  <c r="L32" i="25"/>
  <c r="M55" i="19"/>
  <c r="L51" i="22"/>
  <c r="J41" i="18"/>
  <c r="BM85" i="17" s="1"/>
  <c r="BM75" i="17" s="1"/>
  <c r="J42" i="18"/>
  <c r="L48" i="22"/>
  <c r="M41" i="29"/>
  <c r="L46" i="27"/>
  <c r="M53" i="22"/>
  <c r="L42" i="18"/>
  <c r="L54" i="22"/>
  <c r="M32" i="28"/>
  <c r="L42" i="29"/>
  <c r="L42" i="31"/>
  <c r="M51" i="26"/>
  <c r="M53" i="19"/>
  <c r="L32" i="22"/>
  <c r="M33" i="18"/>
  <c r="M16" i="18"/>
  <c r="M42" i="18" s="1"/>
  <c r="BN83" i="17"/>
  <c r="K32" i="21"/>
  <c r="M33" i="24"/>
  <c r="M32" i="24" s="1"/>
  <c r="M16" i="24"/>
  <c r="M42" i="24" s="1"/>
  <c r="L38" i="24"/>
  <c r="J50" i="26"/>
  <c r="J53" i="26"/>
  <c r="J54" i="26"/>
  <c r="J52" i="26"/>
  <c r="J45" i="30"/>
  <c r="J48" i="30"/>
  <c r="J47" i="30"/>
  <c r="M45" i="28"/>
  <c r="M47" i="28"/>
  <c r="BM95" i="17"/>
  <c r="J34" i="18"/>
  <c r="J32" i="18" s="1"/>
  <c r="J17" i="18"/>
  <c r="J43" i="18" s="1"/>
  <c r="M34" i="25"/>
  <c r="M32" i="25" s="1"/>
  <c r="M17" i="25"/>
  <c r="M43" i="25" s="1"/>
  <c r="L34" i="22"/>
  <c r="L17" i="22"/>
  <c r="L43" i="22" s="1"/>
  <c r="L17" i="31"/>
  <c r="L43" i="31" s="1"/>
  <c r="L34" i="31"/>
  <c r="L32" i="31" s="1"/>
  <c r="M46" i="25"/>
  <c r="M48" i="26"/>
  <c r="L55" i="22"/>
  <c r="M48" i="19"/>
  <c r="M48" i="27"/>
  <c r="L51" i="23"/>
  <c r="L32" i="27"/>
  <c r="L48" i="25"/>
  <c r="M39" i="19"/>
  <c r="BP10" i="17" s="1"/>
  <c r="BI11" i="33" s="1"/>
  <c r="AK29" i="33" s="1"/>
  <c r="AK31" i="33" s="1"/>
  <c r="AK32" i="33" s="1"/>
  <c r="L34" i="24"/>
  <c r="L46" i="31"/>
  <c r="M54" i="27"/>
  <c r="M55" i="25"/>
  <c r="M33" i="19"/>
  <c r="M16" i="19"/>
  <c r="M42" i="19" s="1"/>
  <c r="M55" i="31"/>
  <c r="L47" i="26"/>
  <c r="M46" i="19"/>
  <c r="L52" i="26"/>
  <c r="L42" i="22"/>
  <c r="K41" i="27"/>
  <c r="K42" i="27"/>
  <c r="M48" i="28"/>
  <c r="M52" i="25"/>
  <c r="BM64" i="17"/>
  <c r="BM74" i="17"/>
  <c r="BM63" i="17"/>
  <c r="BM73" i="17"/>
  <c r="BN77" i="17"/>
  <c r="K8" i="3"/>
  <c r="M8" i="3"/>
  <c r="L8" i="3"/>
  <c r="BO109" i="17"/>
  <c r="K8" i="19"/>
  <c r="J8" i="19"/>
  <c r="L8" i="19"/>
  <c r="M8" i="19"/>
  <c r="BN103" i="17"/>
  <c r="BO87" i="17"/>
  <c r="BO89" i="17"/>
  <c r="L58" i="25"/>
  <c r="M58" i="25"/>
  <c r="BO88" i="17"/>
  <c r="M58" i="28"/>
  <c r="M43" i="21"/>
  <c r="BP93" i="17" s="1"/>
  <c r="M47" i="21"/>
  <c r="M59" i="21"/>
  <c r="L54" i="21"/>
  <c r="M52" i="21"/>
  <c r="L46" i="21"/>
  <c r="BP31" i="17"/>
  <c r="M58" i="23"/>
  <c r="BP106" i="17"/>
  <c r="M58" i="22"/>
  <c r="D64" i="29"/>
  <c r="E64" i="29"/>
  <c r="L58" i="27"/>
  <c r="D64" i="20"/>
  <c r="E64" i="20"/>
  <c r="M57" i="24"/>
  <c r="M58" i="24" s="1"/>
  <c r="D69" i="24"/>
  <c r="E69" i="24"/>
  <c r="M57" i="29"/>
  <c r="M58" i="29" s="1"/>
  <c r="D69" i="29"/>
  <c r="E69" i="29"/>
  <c r="D71" i="29"/>
  <c r="E71" i="29"/>
  <c r="D69" i="18"/>
  <c r="E69" i="18"/>
  <c r="D70" i="18"/>
  <c r="E70" i="18"/>
  <c r="D64" i="18"/>
  <c r="E64" i="18"/>
  <c r="E71" i="24"/>
  <c r="D71" i="24"/>
  <c r="E67" i="18"/>
  <c r="D67" i="18"/>
  <c r="D68" i="20"/>
  <c r="E68" i="20"/>
  <c r="L58" i="22"/>
  <c r="L58" i="23"/>
  <c r="D72" i="18"/>
  <c r="E72" i="18"/>
  <c r="E71" i="20"/>
  <c r="D71" i="20"/>
  <c r="D67" i="24"/>
  <c r="E67" i="24"/>
  <c r="D70" i="24"/>
  <c r="E70" i="24"/>
  <c r="D70" i="29"/>
  <c r="E70" i="29"/>
  <c r="D67" i="20"/>
  <c r="E67" i="20"/>
  <c r="D68" i="24"/>
  <c r="E68" i="24"/>
  <c r="E72" i="24"/>
  <c r="D72" i="24"/>
  <c r="BP55" i="17"/>
  <c r="D70" i="20"/>
  <c r="E70" i="20"/>
  <c r="D69" i="20"/>
  <c r="E69" i="20"/>
  <c r="E72" i="20"/>
  <c r="D72" i="20"/>
  <c r="D64" i="24"/>
  <c r="E64" i="24"/>
  <c r="E72" i="29"/>
  <c r="D72" i="29"/>
  <c r="BO37" i="17"/>
  <c r="M24" i="20"/>
  <c r="M52" i="20" s="1"/>
  <c r="L58" i="30"/>
  <c r="M58" i="27"/>
  <c r="BP89" i="17"/>
  <c r="L59" i="21"/>
  <c r="M58" i="26"/>
  <c r="BP47" i="17"/>
  <c r="BP53" i="17"/>
  <c r="M57" i="18"/>
  <c r="M59" i="18" s="1"/>
  <c r="L57" i="24"/>
  <c r="L58" i="24" s="1"/>
  <c r="BP11" i="17"/>
  <c r="BI12" i="33" s="1"/>
  <c r="AK36" i="33" s="1"/>
  <c r="AK38" i="33" s="1"/>
  <c r="AK39" i="33" s="1"/>
  <c r="BP46" i="17"/>
  <c r="BP9" i="17"/>
  <c r="BI10" i="33" s="1"/>
  <c r="AK22" i="33" s="1"/>
  <c r="AK24" i="33" s="1"/>
  <c r="AK25" i="33" s="1"/>
  <c r="BP45" i="17"/>
  <c r="AW37" i="33" s="1"/>
  <c r="M57" i="20"/>
  <c r="M58" i="20" s="1"/>
  <c r="K57" i="24"/>
  <c r="M58" i="31"/>
  <c r="M58" i="19"/>
  <c r="M58" i="30"/>
  <c r="L58" i="26"/>
  <c r="BO31" i="17"/>
  <c r="BN31" i="17"/>
  <c r="M19" i="29"/>
  <c r="M48" i="29" s="1"/>
  <c r="M24" i="29"/>
  <c r="M55" i="29" s="1"/>
  <c r="L24" i="24"/>
  <c r="L50" i="24" s="1"/>
  <c r="L19" i="24"/>
  <c r="L45" i="24" s="1"/>
  <c r="M24" i="24"/>
  <c r="M50" i="24" s="1"/>
  <c r="M19" i="24"/>
  <c r="M45" i="24" s="1"/>
  <c r="J24" i="24"/>
  <c r="J52" i="24" s="1"/>
  <c r="K24" i="24"/>
  <c r="K53" i="24" s="1"/>
  <c r="K19" i="24"/>
  <c r="K47" i="24" s="1"/>
  <c r="I24" i="24"/>
  <c r="M42" i="21"/>
  <c r="M55" i="21"/>
  <c r="L52" i="21"/>
  <c r="M54" i="21"/>
  <c r="M48" i="21"/>
  <c r="L53" i="21"/>
  <c r="M46" i="21"/>
  <c r="M51" i="21"/>
  <c r="L47" i="21"/>
  <c r="L48" i="21"/>
  <c r="M53" i="21"/>
  <c r="L51" i="21"/>
  <c r="L55" i="21"/>
  <c r="L42" i="21"/>
  <c r="BP23" i="17"/>
  <c r="AW50" i="33" s="1"/>
  <c r="M19" i="20"/>
  <c r="M45" i="20" s="1"/>
  <c r="BO106" i="17"/>
  <c r="BP43" i="17"/>
  <c r="AW23" i="33" s="1"/>
  <c r="AW24" i="33" s="1"/>
  <c r="AW25" i="33" s="1"/>
  <c r="BN95" i="17"/>
  <c r="BP95" i="17"/>
  <c r="M19" i="18"/>
  <c r="M45" i="18" s="1"/>
  <c r="M24" i="18"/>
  <c r="M54" i="18" s="1"/>
  <c r="K6" i="3"/>
  <c r="K22" i="3"/>
  <c r="K7" i="3"/>
  <c r="M29" i="3"/>
  <c r="L21" i="3"/>
  <c r="L25" i="3"/>
  <c r="K28" i="3"/>
  <c r="L6" i="3"/>
  <c r="M7" i="3"/>
  <c r="L13" i="3"/>
  <c r="L39" i="3" s="1"/>
  <c r="L20" i="3"/>
  <c r="K20" i="3"/>
  <c r="K12" i="3"/>
  <c r="K38" i="3" s="1"/>
  <c r="L26" i="3"/>
  <c r="K27" i="3"/>
  <c r="M26" i="3"/>
  <c r="M9" i="3"/>
  <c r="M20" i="3"/>
  <c r="M12" i="3"/>
  <c r="L9" i="3"/>
  <c r="L35" i="3" s="1"/>
  <c r="M13" i="3"/>
  <c r="L10" i="3"/>
  <c r="L36" i="3" s="1"/>
  <c r="L29" i="3"/>
  <c r="M11" i="3"/>
  <c r="M25" i="3"/>
  <c r="L12" i="3"/>
  <c r="L38" i="3" s="1"/>
  <c r="L11" i="3"/>
  <c r="L37" i="3" s="1"/>
  <c r="L27" i="3"/>
  <c r="M27" i="3"/>
  <c r="M6" i="3"/>
  <c r="L22" i="3"/>
  <c r="M10" i="3"/>
  <c r="M28" i="3"/>
  <c r="M21" i="3"/>
  <c r="M22" i="3"/>
  <c r="BP34" i="17" l="1"/>
  <c r="AW30" i="33"/>
  <c r="BP36" i="17"/>
  <c r="AW44" i="33"/>
  <c r="AW45" i="33" s="1"/>
  <c r="AW46" i="33" s="1"/>
  <c r="BP37" i="17"/>
  <c r="AW51" i="33"/>
  <c r="AW52" i="33" s="1"/>
  <c r="AW53" i="33" s="1"/>
  <c r="AW38" i="33"/>
  <c r="AW39" i="33" s="1"/>
  <c r="BM65" i="17"/>
  <c r="BN63" i="17"/>
  <c r="BN73" i="17"/>
  <c r="BN79" i="17"/>
  <c r="BO97" i="17"/>
  <c r="BO67" i="17" s="1"/>
  <c r="L32" i="20"/>
  <c r="M39" i="3"/>
  <c r="J34" i="19"/>
  <c r="J32" i="19" s="1"/>
  <c r="J17" i="19"/>
  <c r="J43" i="19" s="1"/>
  <c r="M32" i="18"/>
  <c r="M55" i="18"/>
  <c r="BO98" i="17"/>
  <c r="BO68" i="17" s="1"/>
  <c r="L32" i="30"/>
  <c r="M47" i="24"/>
  <c r="L51" i="24"/>
  <c r="K32" i="20"/>
  <c r="BN97" i="17"/>
  <c r="BN67" i="17" s="1"/>
  <c r="L52" i="24"/>
  <c r="L54" i="24"/>
  <c r="L46" i="24"/>
  <c r="K34" i="19"/>
  <c r="K32" i="19" s="1"/>
  <c r="K17" i="19"/>
  <c r="K43" i="19" s="1"/>
  <c r="M47" i="29"/>
  <c r="J55" i="24"/>
  <c r="M46" i="24"/>
  <c r="L41" i="3"/>
  <c r="M52" i="24"/>
  <c r="M38" i="3"/>
  <c r="L46" i="3"/>
  <c r="K16" i="3"/>
  <c r="K42" i="3" s="1"/>
  <c r="K33" i="3"/>
  <c r="L48" i="24"/>
  <c r="L55" i="24"/>
  <c r="K46" i="24"/>
  <c r="M48" i="24"/>
  <c r="M47" i="18"/>
  <c r="K48" i="3"/>
  <c r="M50" i="20"/>
  <c r="M51" i="20"/>
  <c r="M55" i="20"/>
  <c r="L34" i="3"/>
  <c r="L17" i="3"/>
  <c r="L43" i="3" s="1"/>
  <c r="M46" i="18"/>
  <c r="M41" i="3"/>
  <c r="J41" i="19"/>
  <c r="BM86" i="17" s="1"/>
  <c r="BM76" i="17" s="1"/>
  <c r="J42" i="19"/>
  <c r="M46" i="20"/>
  <c r="M35" i="3"/>
  <c r="M16" i="3"/>
  <c r="M42" i="3" s="1"/>
  <c r="M33" i="3"/>
  <c r="K35" i="3"/>
  <c r="BN20" i="17" s="1"/>
  <c r="AU29" i="33" s="1"/>
  <c r="AU31" i="33" s="1"/>
  <c r="AU32" i="33" s="1"/>
  <c r="K36" i="3"/>
  <c r="K39" i="3"/>
  <c r="K37" i="3"/>
  <c r="I50" i="24"/>
  <c r="I51" i="24"/>
  <c r="I54" i="24"/>
  <c r="I55" i="24"/>
  <c r="I52" i="24"/>
  <c r="M50" i="29"/>
  <c r="M53" i="29"/>
  <c r="M52" i="29"/>
  <c r="M34" i="3"/>
  <c r="M17" i="3"/>
  <c r="M43" i="3" s="1"/>
  <c r="M47" i="20"/>
  <c r="M53" i="20"/>
  <c r="M53" i="24"/>
  <c r="M32" i="31"/>
  <c r="M37" i="3"/>
  <c r="BO84" i="17"/>
  <c r="L33" i="3"/>
  <c r="M50" i="18"/>
  <c r="M51" i="18"/>
  <c r="M52" i="18"/>
  <c r="K34" i="3"/>
  <c r="K17" i="3"/>
  <c r="K43" i="3" s="1"/>
  <c r="M53" i="18"/>
  <c r="M32" i="30"/>
  <c r="BP98" i="17"/>
  <c r="M48" i="18"/>
  <c r="M51" i="29"/>
  <c r="K41" i="19"/>
  <c r="BN86" i="17" s="1"/>
  <c r="BN76" i="17" s="1"/>
  <c r="K42" i="19"/>
  <c r="M55" i="24"/>
  <c r="J50" i="24"/>
  <c r="J51" i="24"/>
  <c r="J53" i="24"/>
  <c r="J54" i="24"/>
  <c r="L34" i="19"/>
  <c r="L32" i="19" s="1"/>
  <c r="L17" i="19"/>
  <c r="L43" i="19" s="1"/>
  <c r="M36" i="3"/>
  <c r="K45" i="24"/>
  <c r="K48" i="24"/>
  <c r="M45" i="29"/>
  <c r="M46" i="29"/>
  <c r="K50" i="24"/>
  <c r="K52" i="24"/>
  <c r="K51" i="24"/>
  <c r="K55" i="24"/>
  <c r="BP96" i="17"/>
  <c r="M34" i="19"/>
  <c r="M32" i="19" s="1"/>
  <c r="M17" i="19"/>
  <c r="M43" i="19" s="1"/>
  <c r="BN98" i="17"/>
  <c r="BN68" i="17" s="1"/>
  <c r="L47" i="24"/>
  <c r="M48" i="20"/>
  <c r="M54" i="24"/>
  <c r="K41" i="3"/>
  <c r="I53" i="24"/>
  <c r="M54" i="29"/>
  <c r="M51" i="24"/>
  <c r="BP69" i="17"/>
  <c r="BO79" i="17"/>
  <c r="BO77" i="17"/>
  <c r="BM96" i="17"/>
  <c r="BO94" i="17"/>
  <c r="BO96" i="17"/>
  <c r="BP107" i="17"/>
  <c r="BO104" i="17"/>
  <c r="BO108" i="17"/>
  <c r="BO78" i="17" s="1"/>
  <c r="BO99" i="17"/>
  <c r="BO69" i="17" s="1"/>
  <c r="M59" i="24"/>
  <c r="BO86" i="17"/>
  <c r="BP86" i="17"/>
  <c r="BP33" i="17"/>
  <c r="M59" i="29"/>
  <c r="BP35" i="17"/>
  <c r="BP109" i="17"/>
  <c r="BP79" i="17" s="1"/>
  <c r="D67" i="3"/>
  <c r="E67" i="3"/>
  <c r="D70" i="3"/>
  <c r="E70" i="3"/>
  <c r="D71" i="3"/>
  <c r="E71" i="3"/>
  <c r="D64" i="3"/>
  <c r="E64" i="3"/>
  <c r="BP97" i="17"/>
  <c r="D72" i="3"/>
  <c r="E72" i="3"/>
  <c r="D69" i="3"/>
  <c r="E69" i="3"/>
  <c r="D68" i="3"/>
  <c r="E68" i="3"/>
  <c r="BP52" i="17"/>
  <c r="BN85" i="17"/>
  <c r="BO20" i="17"/>
  <c r="AV29" i="33" s="1"/>
  <c r="AV31" i="33" s="1"/>
  <c r="AV32" i="33" s="1"/>
  <c r="BP88" i="17"/>
  <c r="BP108" i="17"/>
  <c r="BO42" i="17"/>
  <c r="AV16" i="33" s="1"/>
  <c r="AV17" i="33" s="1"/>
  <c r="AV18" i="33" s="1"/>
  <c r="L57" i="3"/>
  <c r="L59" i="3" s="1"/>
  <c r="K57" i="3"/>
  <c r="K58" i="3" s="1"/>
  <c r="BO85" i="17"/>
  <c r="BO95" i="17"/>
  <c r="L59" i="24"/>
  <c r="BP42" i="17"/>
  <c r="AW16" i="33" s="1"/>
  <c r="AW17" i="33" s="1"/>
  <c r="AW18" i="33" s="1"/>
  <c r="M57" i="3"/>
  <c r="M58" i="3" s="1"/>
  <c r="BP20" i="17"/>
  <c r="AW29" i="33" s="1"/>
  <c r="BO8" i="17"/>
  <c r="BH9" i="33" s="1"/>
  <c r="AJ15" i="33" s="1"/>
  <c r="AJ17" i="33" s="1"/>
  <c r="AJ18" i="33" s="1"/>
  <c r="K59" i="24"/>
  <c r="K58" i="24"/>
  <c r="M58" i="18"/>
  <c r="M59" i="20"/>
  <c r="BO83" i="17"/>
  <c r="BO103" i="17"/>
  <c r="BP83" i="17"/>
  <c r="BP103" i="17"/>
  <c r="BO52" i="17"/>
  <c r="BP8" i="17"/>
  <c r="BI9" i="33" s="1"/>
  <c r="AK15" i="33" s="1"/>
  <c r="AK17" i="33" s="1"/>
  <c r="AK18" i="33" s="1"/>
  <c r="L19" i="3"/>
  <c r="L45" i="3" s="1"/>
  <c r="K19" i="3"/>
  <c r="K46" i="3" s="1"/>
  <c r="M24" i="3"/>
  <c r="M50" i="3" s="1"/>
  <c r="K24" i="3"/>
  <c r="K53" i="3" s="1"/>
  <c r="M19" i="3"/>
  <c r="M45" i="3" s="1"/>
  <c r="L24" i="3"/>
  <c r="BN8" i="17"/>
  <c r="BG9" i="33" s="1"/>
  <c r="AI15" i="33" s="1"/>
  <c r="AI17" i="33" s="1"/>
  <c r="AI18" i="33" s="1"/>
  <c r="BN42" i="17"/>
  <c r="AU16" i="33" s="1"/>
  <c r="AU17" i="33" s="1"/>
  <c r="AU18" i="33" s="1"/>
  <c r="BN52" i="17"/>
  <c r="AW31" i="33" l="1"/>
  <c r="AW32" i="33" s="1"/>
  <c r="BO64" i="17"/>
  <c r="BO74" i="17"/>
  <c r="M32" i="3"/>
  <c r="M55" i="3"/>
  <c r="K54" i="3"/>
  <c r="M52" i="3"/>
  <c r="L47" i="3"/>
  <c r="L50" i="3"/>
  <c r="L54" i="3"/>
  <c r="L53" i="3"/>
  <c r="K50" i="3"/>
  <c r="K52" i="3"/>
  <c r="K51" i="3"/>
  <c r="K55" i="3"/>
  <c r="BN96" i="17"/>
  <c r="BN66" i="17" s="1"/>
  <c r="L55" i="3"/>
  <c r="M46" i="3"/>
  <c r="M51" i="3"/>
  <c r="L32" i="3"/>
  <c r="M53" i="3"/>
  <c r="K45" i="3"/>
  <c r="K47" i="3"/>
  <c r="BM66" i="17"/>
  <c r="L48" i="3"/>
  <c r="M48" i="3"/>
  <c r="M54" i="3"/>
  <c r="M47" i="3"/>
  <c r="L52" i="3"/>
  <c r="K32" i="3"/>
  <c r="L51" i="3"/>
  <c r="BP66" i="17"/>
  <c r="BP76" i="17"/>
  <c r="BO75" i="17"/>
  <c r="BO65" i="17"/>
  <c r="BO63" i="17"/>
  <c r="BO73" i="17"/>
  <c r="BP68" i="17"/>
  <c r="BP78" i="17"/>
  <c r="BP73" i="17"/>
  <c r="BP63" i="17"/>
  <c r="BO66" i="17"/>
  <c r="BO76" i="17"/>
  <c r="BN65" i="17"/>
  <c r="BN75" i="17"/>
  <c r="BP104" i="17"/>
  <c r="BN104" i="17"/>
  <c r="BN84" i="17"/>
  <c r="L58" i="3"/>
  <c r="BP87" i="17"/>
  <c r="K59" i="3"/>
  <c r="BP32" i="17"/>
  <c r="BN32" i="17"/>
  <c r="M59" i="3"/>
  <c r="BO32" i="17"/>
  <c r="BP85" i="17"/>
  <c r="BP105" i="17"/>
  <c r="BP67" i="17" l="1"/>
  <c r="BP77" i="17"/>
  <c r="BP75" i="17"/>
  <c r="BP65" i="17"/>
  <c r="BN74" i="17"/>
  <c r="BN94" i="17"/>
  <c r="BN64" i="17" s="1"/>
  <c r="BP84" i="17"/>
  <c r="BP94" i="17"/>
  <c r="BP64" i="17" l="1"/>
  <c r="BP74" i="17"/>
</calcChain>
</file>

<file path=xl/sharedStrings.xml><?xml version="1.0" encoding="utf-8"?>
<sst xmlns="http://schemas.openxmlformats.org/spreadsheetml/2006/main" count="2156" uniqueCount="112">
  <si>
    <t>Description</t>
  </si>
  <si>
    <t xml:space="preserve">Universe:  Workers 16 years and over </t>
  </si>
  <si>
    <t>Total:</t>
  </si>
  <si>
    <t>    Car, truck, or van:</t>
  </si>
  <si>
    <t>        Drove alone</t>
  </si>
  <si>
    <t>        Carpooled:</t>
  </si>
  <si>
    <t>            In 2-person carpool</t>
  </si>
  <si>
    <t>            In 3-person carpool</t>
  </si>
  <si>
    <t>            In 4-or-more-person carpool</t>
  </si>
  <si>
    <t>    Public transportation (excluding taxicab):</t>
  </si>
  <si>
    <t>        Bus or trolley bus</t>
  </si>
  <si>
    <t>        Streetcar or trolley car (carro publico in Puerto Rico)</t>
  </si>
  <si>
    <t>        Subway or elevated</t>
  </si>
  <si>
    <t>        Railroad</t>
  </si>
  <si>
    <t>        Ferryboat</t>
  </si>
  <si>
    <t>    Bicycle</t>
  </si>
  <si>
    <t>    Walked</t>
  </si>
  <si>
    <t>    Taxicab, motorcycle, or other means</t>
  </si>
  <si>
    <t>    Worked at home</t>
  </si>
  <si>
    <t>    Male:</t>
  </si>
  <si>
    <t>        Car, truck, or van:</t>
  </si>
  <si>
    <t>            Drove alone</t>
  </si>
  <si>
    <t>            Carpooled:</t>
  </si>
  <si>
    <t>                In 2-person carpool</t>
  </si>
  <si>
    <t>                In 3-person carpool</t>
  </si>
  <si>
    <t>                In 4-or-more-person carpool</t>
  </si>
  <si>
    <t>        Public transportation (excluding taxicab):</t>
  </si>
  <si>
    <t>            Bus or trolley bus</t>
  </si>
  <si>
    <t>            Streetcar or trolley car (carro publico in Puerto Rico)</t>
  </si>
  <si>
    <t>            Subway or elevated</t>
  </si>
  <si>
    <t>            Railroad</t>
  </si>
  <si>
    <t>            Ferryboat</t>
  </si>
  <si>
    <t>        Bicycle</t>
  </si>
  <si>
    <t>        Walked</t>
  </si>
  <si>
    <t>        Taxicab, motorcycle, or other means</t>
  </si>
  <si>
    <t>        Worked at home</t>
  </si>
  <si>
    <t>    Female:</t>
  </si>
  <si>
    <t xml:space="preserve">ACS: Table B08006 - SEX OF WORKERS BY MEANS OF TRANSPORTATION TO WORK </t>
  </si>
  <si>
    <t>Line</t>
  </si>
  <si>
    <t>Total</t>
  </si>
  <si>
    <t>MOE</t>
  </si>
  <si>
    <t>MOE%</t>
  </si>
  <si>
    <t>Worked at home</t>
  </si>
  <si>
    <t>Drove alone</t>
  </si>
  <si>
    <t>Carpooled:</t>
  </si>
  <si>
    <t>Bus or trolley bus</t>
  </si>
  <si>
    <t>Streetcar or trolley car (carro publico in Puerto Rico)</t>
  </si>
  <si>
    <t>Subway or elevated</t>
  </si>
  <si>
    <t>Railroad</t>
  </si>
  <si>
    <t>Ferryboat</t>
  </si>
  <si>
    <t>Car, truck, or van:</t>
  </si>
  <si>
    <t>In 2-person carpool</t>
  </si>
  <si>
    <t>In 3-person carpool</t>
  </si>
  <si>
    <t>In 4-or-more-person carpool</t>
  </si>
  <si>
    <t>Public transportation (excluding taxicab):</t>
  </si>
  <si>
    <t>Bicycle</t>
  </si>
  <si>
    <t>Walked</t>
  </si>
  <si>
    <t>Taxicab, motorcycle, or other means</t>
  </si>
  <si>
    <t>Weber</t>
  </si>
  <si>
    <t>Davis</t>
  </si>
  <si>
    <t>Salt Lake</t>
  </si>
  <si>
    <t>Utah</t>
  </si>
  <si>
    <t>Wasatch Front</t>
  </si>
  <si>
    <t>Washington</t>
  </si>
  <si>
    <t>Summit</t>
  </si>
  <si>
    <t>Wasatch</t>
  </si>
  <si>
    <t>Summit-Wasatch</t>
  </si>
  <si>
    <t>Iron</t>
  </si>
  <si>
    <t>Tooele</t>
  </si>
  <si>
    <t>Box Elder</t>
  </si>
  <si>
    <t>State of Utah</t>
  </si>
  <si>
    <t>USA</t>
  </si>
  <si>
    <t>Cache</t>
  </si>
  <si>
    <t>Share of Workers that Worked at Home</t>
  </si>
  <si>
    <t>Summary of Mode Typically Took by Worker</t>
  </si>
  <si>
    <t>Share of Workers that Used Auto</t>
  </si>
  <si>
    <t>Share of Workers that Used Public Transportation</t>
  </si>
  <si>
    <t>Share of Workers that Used Non-Motorized Transportation</t>
  </si>
  <si>
    <t>Share of Workers that Biked</t>
  </si>
  <si>
    <t>Share of Workers that Walked</t>
  </si>
  <si>
    <t>Share of Workers that Carpooled</t>
  </si>
  <si>
    <t>Share of Workers that Drive Alone</t>
  </si>
  <si>
    <r>
      <t xml:space="preserve">Share of </t>
    </r>
    <r>
      <rPr>
        <b/>
        <u/>
        <sz val="11"/>
        <color rgb="FFFF0000"/>
        <rFont val="Calibri"/>
        <family val="2"/>
        <scheme val="minor"/>
      </rPr>
      <t>Auto</t>
    </r>
    <r>
      <rPr>
        <b/>
        <u/>
        <sz val="11"/>
        <color theme="1"/>
        <rFont val="Calibri"/>
        <family val="2"/>
        <scheme val="minor"/>
      </rPr>
      <t xml:space="preserve"> that Drive Alone</t>
    </r>
  </si>
  <si>
    <r>
      <t xml:space="preserve">Share of </t>
    </r>
    <r>
      <rPr>
        <b/>
        <u/>
        <sz val="11"/>
        <color rgb="FFFF0000"/>
        <rFont val="Calibri"/>
        <family val="2"/>
        <scheme val="minor"/>
      </rPr>
      <t>Auto</t>
    </r>
    <r>
      <rPr>
        <b/>
        <u/>
        <sz val="11"/>
        <color theme="1"/>
        <rFont val="Calibri"/>
        <family val="2"/>
        <scheme val="minor"/>
      </rPr>
      <t xml:space="preserve"> that Carpooled</t>
    </r>
  </si>
  <si>
    <t>Public transportation</t>
  </si>
  <si>
    <t>https://data.census.gov/cedsci/table?q=B08006_017E&amp;t=Commuting&amp;g=0500000US49011,49035,49049,49057&amp;y=2019&amp;tid=ACSDT5Y2019.B08006&amp;hidePreview=true&amp;tp=false&amp;moe=false</t>
  </si>
  <si>
    <t>14, 16</t>
  </si>
  <si>
    <t>Biked, Taxicab, motorcycle, or other means</t>
  </si>
  <si>
    <t>Workers</t>
  </si>
  <si>
    <t>Growth Rate</t>
  </si>
  <si>
    <t>Per Decade</t>
  </si>
  <si>
    <t>Per Year*</t>
  </si>
  <si>
    <t>* Average Annual Rate of Change (AARC)</t>
  </si>
  <si>
    <t>By Mode of Transportation To Work</t>
  </si>
  <si>
    <t>5-Year ACS</t>
  </si>
  <si>
    <t>1-Year ACS</t>
  </si>
  <si>
    <t>Difference</t>
  </si>
  <si>
    <t>% Difference</t>
  </si>
  <si>
    <t>Workers &amp; Share of Workers by Primary Mode to Work</t>
  </si>
  <si>
    <t>Margin of Error</t>
  </si>
  <si>
    <t>Share of Workers Mode of Transportation (1 Mode, All Geogrpahy)</t>
  </si>
  <si>
    <t>Share of Workers Mode of Transportation (All Modes, 1 Geography)</t>
  </si>
  <si>
    <t>Share of Workers that Used Auto Mode</t>
  </si>
  <si>
    <t>Share of Workers Who Worked At Home (Compare 5-Year &amp; 1-Year ACS)</t>
  </si>
  <si>
    <t>Margin of Error - Workers that Worked at Home</t>
  </si>
  <si>
    <t>Margin of Error - Worked at Home</t>
  </si>
  <si>
    <r>
      <t xml:space="preserve">1-Year ACS  </t>
    </r>
    <r>
      <rPr>
        <b/>
        <u/>
        <sz val="11"/>
        <color rgb="FFFF0000"/>
        <rFont val="Calibri"/>
        <family val="2"/>
        <scheme val="minor"/>
      </rPr>
      <t>(copied from 1-Year ACS File Summary)</t>
    </r>
  </si>
  <si>
    <t>Drove Alone</t>
  </si>
  <si>
    <t>Carpooled</t>
  </si>
  <si>
    <t>Public Transportation</t>
  </si>
  <si>
    <t>Biked</t>
  </si>
  <si>
    <t>Worked at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</si>
</sst>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86">
    <xf numFmtId="0" fontId="0" fillId="0" borderId="0" xfId="0"/>
    <xf numFmtId="0" fontId="0" fillId="33" borderId="0" xfId="0" applyFill="1" applyBorder="1"/>
    <xf numFmtId="164" fontId="0" fillId="33" borderId="0" xfId="42" applyNumberFormat="1" applyFont="1" applyFill="1" applyBorder="1"/>
    <xf numFmtId="0" fontId="0" fillId="33" borderId="0" xfId="42" applyNumberFormat="1" applyFont="1" applyFill="1" applyBorder="1"/>
    <xf numFmtId="0" fontId="16" fillId="34" borderId="0" xfId="0" applyFont="1" applyFill="1" applyBorder="1"/>
    <xf numFmtId="0" fontId="18" fillId="33" borderId="0" xfId="0" applyFont="1" applyFill="1" applyBorder="1"/>
    <xf numFmtId="164" fontId="18" fillId="33" borderId="0" xfId="42" applyNumberFormat="1" applyFont="1" applyFill="1" applyBorder="1"/>
    <xf numFmtId="0" fontId="18" fillId="33" borderId="0" xfId="42" applyNumberFormat="1" applyFont="1" applyFill="1" applyBorder="1"/>
    <xf numFmtId="0" fontId="19" fillId="33" borderId="0" xfId="0" applyFont="1" applyFill="1" applyBorder="1"/>
    <xf numFmtId="0" fontId="0" fillId="34" borderId="0" xfId="0" applyFill="1" applyBorder="1"/>
    <xf numFmtId="0" fontId="0" fillId="34" borderId="0" xfId="0" applyFill="1" applyBorder="1" applyAlignment="1">
      <alignment horizontal="center"/>
    </xf>
    <xf numFmtId="0" fontId="16" fillId="34" borderId="0" xfId="0" applyFont="1" applyFill="1" applyBorder="1" applyAlignment="1">
      <alignment horizontal="center"/>
    </xf>
    <xf numFmtId="164" fontId="0" fillId="34" borderId="0" xfId="42" applyNumberFormat="1" applyFont="1" applyFill="1" applyBorder="1"/>
    <xf numFmtId="0" fontId="16" fillId="34" borderId="0" xfId="42" applyNumberFormat="1" applyFont="1" applyFill="1" applyBorder="1" applyAlignment="1">
      <alignment horizontal="center"/>
    </xf>
    <xf numFmtId="165" fontId="0" fillId="35" borderId="0" xfId="43" applyNumberFormat="1" applyFont="1" applyFill="1" applyBorder="1"/>
    <xf numFmtId="164" fontId="14" fillId="35" borderId="0" xfId="42" applyNumberFormat="1" applyFont="1" applyFill="1" applyBorder="1"/>
    <xf numFmtId="0" fontId="0" fillId="34" borderId="10" xfId="0" applyFill="1" applyBorder="1" applyAlignment="1">
      <alignment horizontal="center"/>
    </xf>
    <xf numFmtId="164" fontId="0" fillId="34" borderId="10" xfId="42" applyNumberFormat="1" applyFont="1" applyFill="1" applyBorder="1"/>
    <xf numFmtId="164" fontId="14" fillId="35" borderId="10" xfId="42" applyNumberFormat="1" applyFont="1" applyFill="1" applyBorder="1"/>
    <xf numFmtId="165" fontId="0" fillId="35" borderId="10" xfId="43" applyNumberFormat="1" applyFont="1" applyFill="1" applyBorder="1"/>
    <xf numFmtId="0" fontId="20" fillId="34" borderId="0" xfId="0" applyFont="1" applyFill="1" applyBorder="1" applyAlignment="1">
      <alignment horizontal="center"/>
    </xf>
    <xf numFmtId="164" fontId="14" fillId="35" borderId="11" xfId="42" applyNumberFormat="1" applyFont="1" applyFill="1" applyBorder="1"/>
    <xf numFmtId="164" fontId="14" fillId="35" borderId="12" xfId="42" applyNumberFormat="1" applyFont="1" applyFill="1" applyBorder="1"/>
    <xf numFmtId="0" fontId="20" fillId="34" borderId="11" xfId="0" applyFont="1" applyFill="1" applyBorder="1" applyAlignment="1">
      <alignment horizontal="center"/>
    </xf>
    <xf numFmtId="0" fontId="16" fillId="34" borderId="11" xfId="42" applyNumberFormat="1" applyFont="1" applyFill="1" applyBorder="1" applyAlignment="1">
      <alignment horizontal="center"/>
    </xf>
    <xf numFmtId="164" fontId="21" fillId="35" borderId="0" xfId="42" applyNumberFormat="1" applyFont="1" applyFill="1" applyBorder="1"/>
    <xf numFmtId="164" fontId="21" fillId="35" borderId="10" xfId="42" applyNumberFormat="1" applyFont="1" applyFill="1" applyBorder="1"/>
    <xf numFmtId="164" fontId="21" fillId="35" borderId="11" xfId="42" applyNumberFormat="1" applyFont="1" applyFill="1" applyBorder="1"/>
    <xf numFmtId="164" fontId="21" fillId="35" borderId="12" xfId="42" applyNumberFormat="1" applyFont="1" applyFill="1" applyBorder="1"/>
    <xf numFmtId="0" fontId="0" fillId="33" borderId="0" xfId="0" applyFill="1"/>
    <xf numFmtId="0" fontId="0" fillId="34" borderId="0" xfId="0" applyFill="1"/>
    <xf numFmtId="0" fontId="16" fillId="34" borderId="0" xfId="0" applyFont="1" applyFill="1" applyAlignment="1">
      <alignment horizontal="center"/>
    </xf>
    <xf numFmtId="164" fontId="0" fillId="34" borderId="0" xfId="42" applyNumberFormat="1" applyFont="1" applyFill="1" applyBorder="1" applyAlignment="1">
      <alignment horizontal="left" indent="2"/>
    </xf>
    <xf numFmtId="0" fontId="23" fillId="33" borderId="0" xfId="0" applyFont="1" applyFill="1" applyBorder="1"/>
    <xf numFmtId="164" fontId="24" fillId="35" borderId="0" xfId="42" applyNumberFormat="1" applyFont="1" applyFill="1"/>
    <xf numFmtId="164" fontId="0" fillId="34" borderId="0" xfId="42" applyNumberFormat="1" applyFont="1" applyFill="1" applyBorder="1" applyAlignment="1">
      <alignment horizontal="left"/>
    </xf>
    <xf numFmtId="0" fontId="24" fillId="34" borderId="0" xfId="0" applyFont="1" applyFill="1" applyBorder="1" applyAlignment="1">
      <alignment horizontal="center"/>
    </xf>
    <xf numFmtId="164" fontId="25" fillId="35" borderId="0" xfId="42" applyNumberFormat="1" applyFont="1" applyFill="1"/>
    <xf numFmtId="165" fontId="25" fillId="34" borderId="0" xfId="43" applyNumberFormat="1" applyFont="1" applyFill="1"/>
    <xf numFmtId="165" fontId="25" fillId="35" borderId="0" xfId="43" applyNumberFormat="1" applyFont="1" applyFill="1" applyAlignment="1">
      <alignment horizontal="center"/>
    </xf>
    <xf numFmtId="0" fontId="26" fillId="34" borderId="0" xfId="0" applyFont="1" applyFill="1"/>
    <xf numFmtId="165" fontId="21" fillId="35" borderId="0" xfId="43" applyNumberFormat="1" applyFont="1" applyFill="1" applyAlignment="1">
      <alignment horizontal="center"/>
    </xf>
    <xf numFmtId="0" fontId="0" fillId="34" borderId="0" xfId="0" applyFill="1" applyAlignment="1">
      <alignment horizontal="left" indent="2"/>
    </xf>
    <xf numFmtId="0" fontId="14" fillId="36" borderId="0" xfId="0" applyFont="1" applyFill="1" applyAlignment="1">
      <alignment horizontal="center"/>
    </xf>
    <xf numFmtId="0" fontId="0" fillId="36" borderId="0" xfId="0" applyFill="1"/>
    <xf numFmtId="0" fontId="18" fillId="33" borderId="0" xfId="0" applyFont="1" applyFill="1"/>
    <xf numFmtId="0" fontId="18" fillId="37" borderId="0" xfId="0" applyFont="1" applyFill="1"/>
    <xf numFmtId="0" fontId="18" fillId="38" borderId="0" xfId="0" applyFont="1" applyFill="1"/>
    <xf numFmtId="0" fontId="22" fillId="33" borderId="0" xfId="44" applyFill="1" applyBorder="1"/>
    <xf numFmtId="164" fontId="0" fillId="34" borderId="0" xfId="0" applyNumberFormat="1" applyFill="1"/>
    <xf numFmtId="165" fontId="0" fillId="34" borderId="0" xfId="43" applyNumberFormat="1" applyFont="1" applyFill="1" applyAlignment="1">
      <alignment horizontal="center"/>
    </xf>
    <xf numFmtId="0" fontId="28" fillId="34" borderId="0" xfId="0" applyFont="1" applyFill="1" applyAlignment="1">
      <alignment horizontal="center"/>
    </xf>
    <xf numFmtId="0" fontId="16" fillId="34" borderId="0" xfId="0" applyFont="1" applyFill="1" applyAlignment="1"/>
    <xf numFmtId="0" fontId="28" fillId="34" borderId="0" xfId="0" applyFont="1" applyFill="1" applyAlignment="1"/>
    <xf numFmtId="0" fontId="29" fillId="34" borderId="0" xfId="0" applyFont="1" applyFill="1"/>
    <xf numFmtId="0" fontId="30" fillId="34" borderId="0" xfId="0" applyFont="1" applyFill="1"/>
    <xf numFmtId="0" fontId="31" fillId="34" borderId="0" xfId="0" applyFont="1" applyFill="1"/>
    <xf numFmtId="164" fontId="16" fillId="34" borderId="0" xfId="42" applyNumberFormat="1" applyFont="1" applyFill="1" applyBorder="1"/>
    <xf numFmtId="164" fontId="28" fillId="34" borderId="0" xfId="42" applyNumberFormat="1" applyFont="1" applyFill="1" applyBorder="1"/>
    <xf numFmtId="165" fontId="25" fillId="39" borderId="0" xfId="43" applyNumberFormat="1" applyFont="1" applyFill="1" applyAlignment="1">
      <alignment horizontal="center"/>
    </xf>
    <xf numFmtId="164" fontId="0" fillId="34" borderId="0" xfId="42" applyNumberFormat="1" applyFont="1" applyFill="1" applyBorder="1" applyAlignment="1">
      <alignment horizontal="left" indent="1"/>
    </xf>
    <xf numFmtId="0" fontId="32" fillId="34" borderId="0" xfId="0" applyFont="1" applyFill="1" applyAlignment="1">
      <alignment horizontal="center"/>
    </xf>
    <xf numFmtId="165" fontId="14" fillId="35" borderId="0" xfId="43" applyNumberFormat="1" applyFont="1" applyFill="1" applyAlignment="1">
      <alignment horizontal="center"/>
    </xf>
    <xf numFmtId="0" fontId="14" fillId="33" borderId="0" xfId="0" applyFont="1" applyFill="1"/>
    <xf numFmtId="0" fontId="14" fillId="34" borderId="0" xfId="0" applyFont="1" applyFill="1"/>
    <xf numFmtId="0" fontId="16" fillId="34" borderId="0" xfId="0" applyFont="1" applyFill="1"/>
    <xf numFmtId="165" fontId="24" fillId="35" borderId="0" xfId="43" applyNumberFormat="1" applyFont="1" applyFill="1" applyAlignment="1">
      <alignment horizontal="center"/>
    </xf>
    <xf numFmtId="165" fontId="0" fillId="34" borderId="0" xfId="0" applyNumberFormat="1" applyFill="1" applyAlignment="1">
      <alignment horizontal="center"/>
    </xf>
    <xf numFmtId="0" fontId="20" fillId="34" borderId="0" xfId="0" applyFont="1" applyFill="1" applyAlignment="1">
      <alignment horizontal="center"/>
    </xf>
    <xf numFmtId="164" fontId="24" fillId="34" borderId="0" xfId="42" applyNumberFormat="1" applyFont="1" applyFill="1" applyBorder="1"/>
    <xf numFmtId="164" fontId="24" fillId="34" borderId="0" xfId="42" applyNumberFormat="1" applyFont="1" applyFill="1" applyBorder="1" applyAlignment="1">
      <alignment horizontal="left" indent="2"/>
    </xf>
    <xf numFmtId="0" fontId="24" fillId="34" borderId="0" xfId="0" applyFont="1" applyFill="1"/>
    <xf numFmtId="164" fontId="24" fillId="34" borderId="0" xfId="42" applyNumberFormat="1" applyFont="1" applyFill="1" applyBorder="1" applyAlignment="1">
      <alignment horizontal="left"/>
    </xf>
    <xf numFmtId="165" fontId="25" fillId="34" borderId="0" xfId="43" applyNumberFormat="1" applyFont="1" applyFill="1" applyAlignment="1">
      <alignment horizontal="center"/>
    </xf>
    <xf numFmtId="0" fontId="14" fillId="34" borderId="0" xfId="0" applyFont="1" applyFill="1" applyBorder="1" applyAlignment="1">
      <alignment horizontal="center"/>
    </xf>
    <xf numFmtId="164" fontId="14" fillId="34" borderId="0" xfId="42" applyNumberFormat="1" applyFont="1" applyFill="1" applyBorder="1"/>
    <xf numFmtId="164" fontId="14" fillId="34" borderId="0" xfId="42" applyNumberFormat="1" applyFont="1" applyFill="1" applyBorder="1" applyAlignment="1">
      <alignment horizontal="left" indent="2"/>
    </xf>
    <xf numFmtId="164" fontId="14" fillId="34" borderId="0" xfId="42" applyNumberFormat="1" applyFont="1" applyFill="1" applyBorder="1" applyAlignment="1">
      <alignment horizontal="left"/>
    </xf>
    <xf numFmtId="165" fontId="21" fillId="34" borderId="0" xfId="43" applyNumberFormat="1" applyFont="1" applyFill="1" applyAlignment="1">
      <alignment horizontal="center"/>
    </xf>
    <xf numFmtId="0" fontId="0" fillId="33" borderId="0" xfId="0" applyFont="1" applyFill="1"/>
    <xf numFmtId="0" fontId="0" fillId="34" borderId="0" xfId="0" applyFont="1" applyFill="1"/>
    <xf numFmtId="0" fontId="33" fillId="34" borderId="0" xfId="0" applyFont="1" applyFill="1" applyAlignment="1">
      <alignment horizontal="center"/>
    </xf>
    <xf numFmtId="0" fontId="0" fillId="37" borderId="0" xfId="0" applyFill="1"/>
    <xf numFmtId="0" fontId="26" fillId="37" borderId="0" xfId="0" applyFont="1" applyFill="1"/>
    <xf numFmtId="0" fontId="34" fillId="34" borderId="0" xfId="0" applyFont="1" applyFill="1"/>
    <xf numFmtId="0" fontId="26" fillId="34" borderId="0" xfId="0" applyFont="1" applyFill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Compare_ACS_5Yr_1Yr!$AA$6</c:f>
          <c:strCache>
            <c:ptCount val="1"/>
            <c:pt idx="0">
              <c:v>Wasatch Front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Compare_ACS_5Yr_1Yr!$AA$8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chemeClr val="accent6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Compare_ACS_5Yr_1Yr!$AB$7:$AK$7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Compare_ACS_5Yr_1Yr!$AB$8:$AK$8</c:f>
              <c:numCache>
                <c:formatCode>0.0%</c:formatCode>
                <c:ptCount val="10"/>
                <c:pt idx="0">
                  <c:v>4.6040702805337896E-2</c:v>
                </c:pt>
                <c:pt idx="1">
                  <c:v>4.6933978161229441E-2</c:v>
                </c:pt>
                <c:pt idx="2">
                  <c:v>4.5984965994511393E-2</c:v>
                </c:pt>
                <c:pt idx="3">
                  <c:v>4.7455799003953109E-2</c:v>
                </c:pt>
                <c:pt idx="4">
                  <c:v>4.884866795612091E-2</c:v>
                </c:pt>
                <c:pt idx="5">
                  <c:v>5.1658858698950476E-2</c:v>
                </c:pt>
                <c:pt idx="6">
                  <c:v>5.3139977130593444E-2</c:v>
                </c:pt>
                <c:pt idx="7">
                  <c:v>5.719422761961987E-2</c:v>
                </c:pt>
                <c:pt idx="8">
                  <c:v>6.0327375996327481E-2</c:v>
                </c:pt>
                <c:pt idx="9">
                  <c:v>6.3161360068041822E-2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1-4F19-85EE-B951B43A10CF}"/>
            </c:ext>
          </c:extLst>
        </c:ser>
        <c:ser>
          <c:idx val="1"/>
          <c:order val="1"/>
          <c:tx>
            <c:strRef>
              <c:f>Compare_ACS_5Yr_1Yr!$AA$9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chemeClr val="accent6">
                  <a:alpha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Compare_ACS_5Yr_1Yr!$AB$7:$AK$7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Compare_ACS_5Yr_1Yr!$AB$9:$AK$9</c:f>
              <c:numCache>
                <c:formatCode>0.0%</c:formatCode>
                <c:ptCount val="10"/>
                <c:pt idx="0">
                  <c:v>4.2651351400785201E-2</c:v>
                </c:pt>
                <c:pt idx="1">
                  <c:v>4.7216211713403761E-2</c:v>
                </c:pt>
                <c:pt idx="2">
                  <c:v>4.7348698199900112E-2</c:v>
                </c:pt>
                <c:pt idx="3">
                  <c:v>5.1169945192380981E-2</c:v>
                </c:pt>
                <c:pt idx="4">
                  <c:v>5.6006561709863956E-2</c:v>
                </c:pt>
                <c:pt idx="5">
                  <c:v>5.6594396643872322E-2</c:v>
                </c:pt>
                <c:pt idx="6">
                  <c:v>5.7802637848178295E-2</c:v>
                </c:pt>
                <c:pt idx="7">
                  <c:v>6.6791542198274656E-2</c:v>
                </c:pt>
                <c:pt idx="8">
                  <c:v>6.4732826779457353E-2</c:v>
                </c:pt>
                <c:pt idx="9">
                  <c:v>7.0460042091079603E-2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1-4F19-85EE-B951B43A1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Compare_ACS_5Yr_1Yr!$AA$13</c:f>
          <c:strCache>
            <c:ptCount val="1"/>
            <c:pt idx="0">
              <c:v>Weber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Compare_ACS_5Yr_1Yr!$AA$15</c:f>
              <c:strCache>
                <c:ptCount val="1"/>
                <c:pt idx="0">
                  <c:v>5-Year ACS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Compare_ACS_5Yr_1Yr!$AB$14:$AK$14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Compare_ACS_5Yr_1Yr!$AB$15:$AK$15</c:f>
              <c:numCache>
                <c:formatCode>0.0%</c:formatCode>
                <c:ptCount val="10"/>
                <c:pt idx="0">
                  <c:v>3.1489477574201577E-2</c:v>
                </c:pt>
                <c:pt idx="1">
                  <c:v>3.4236569958111231E-2</c:v>
                </c:pt>
                <c:pt idx="2">
                  <c:v>3.2300392701271288E-2</c:v>
                </c:pt>
                <c:pt idx="3">
                  <c:v>3.3006032235352326E-2</c:v>
                </c:pt>
                <c:pt idx="4">
                  <c:v>3.572294663010428E-2</c:v>
                </c:pt>
                <c:pt idx="5">
                  <c:v>4.1130466022458248E-2</c:v>
                </c:pt>
                <c:pt idx="6">
                  <c:v>4.1244982444167064E-2</c:v>
                </c:pt>
                <c:pt idx="7">
                  <c:v>4.6252189141856394E-2</c:v>
                </c:pt>
                <c:pt idx="8">
                  <c:v>4.8962571023330473E-2</c:v>
                </c:pt>
                <c:pt idx="9">
                  <c:v>5.4330715151115545E-2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C-4562-A243-DFDCDCB918AB}"/>
            </c:ext>
          </c:extLst>
        </c:ser>
        <c:ser>
          <c:idx val="1"/>
          <c:order val="1"/>
          <c:tx>
            <c:strRef>
              <c:f>Compare_ACS_5Yr_1Yr!$AA$16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chemeClr val="accent6">
                  <a:alpha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Compare_ACS_5Yr_1Yr!$AB$14:$AK$14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Compare_ACS_5Yr_1Yr!$AB$16:$AK$16</c:f>
              <c:numCache>
                <c:formatCode>0.0%</c:formatCode>
                <c:ptCount val="10"/>
                <c:pt idx="0">
                  <c:v>2.8318246784182943E-2</c:v>
                </c:pt>
                <c:pt idx="1">
                  <c:v>3.8284381745297566E-2</c:v>
                </c:pt>
                <c:pt idx="2">
                  <c:v>3.0451629648856095E-2</c:v>
                </c:pt>
                <c:pt idx="3">
                  <c:v>3.6499327863533118E-2</c:v>
                </c:pt>
                <c:pt idx="4">
                  <c:v>4.2279542386129465E-2</c:v>
                </c:pt>
                <c:pt idx="5">
                  <c:v>5.2443014117563386E-2</c:v>
                </c:pt>
                <c:pt idx="6">
                  <c:v>3.9414424038354712E-2</c:v>
                </c:pt>
                <c:pt idx="7">
                  <c:v>5.1506726902646079E-2</c:v>
                </c:pt>
                <c:pt idx="8">
                  <c:v>5.1950839481048082E-2</c:v>
                </c:pt>
                <c:pt idx="9">
                  <c:v>7.2031505312379993E-2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0C-4562-A243-DFDCDCB91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Compare_ACS_5Yr_1Yr!$AA$20</c:f>
          <c:strCache>
            <c:ptCount val="1"/>
            <c:pt idx="0">
              <c:v>Davis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Compare_ACS_5Yr_1Yr!$AA$22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chemeClr val="accent6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Compare_ACS_5Yr_1Yr!$AB$21:$AK$21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Compare_ACS_5Yr_1Yr!$AB$22:$AK$22</c:f>
              <c:numCache>
                <c:formatCode>0.0%</c:formatCode>
                <c:ptCount val="10"/>
                <c:pt idx="0">
                  <c:v>4.4575680975922571E-2</c:v>
                </c:pt>
                <c:pt idx="1">
                  <c:v>4.7153855126560132E-2</c:v>
                </c:pt>
                <c:pt idx="2">
                  <c:v>4.5106260975522346E-2</c:v>
                </c:pt>
                <c:pt idx="3">
                  <c:v>4.7290962297923116E-2</c:v>
                </c:pt>
                <c:pt idx="4">
                  <c:v>4.9455061731831909E-2</c:v>
                </c:pt>
                <c:pt idx="5">
                  <c:v>5.2148088150923019E-2</c:v>
                </c:pt>
                <c:pt idx="6">
                  <c:v>5.199920953823859E-2</c:v>
                </c:pt>
                <c:pt idx="7">
                  <c:v>5.548349813792218E-2</c:v>
                </c:pt>
                <c:pt idx="8">
                  <c:v>5.8273372245144409E-2</c:v>
                </c:pt>
                <c:pt idx="9">
                  <c:v>5.8858595812499241E-2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0-4D5A-999E-3B51D9F0D33B}"/>
            </c:ext>
          </c:extLst>
        </c:ser>
        <c:ser>
          <c:idx val="1"/>
          <c:order val="1"/>
          <c:tx>
            <c:strRef>
              <c:f>Compare_ACS_5Yr_1Yr!$AA$23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chemeClr val="accent6">
                  <a:alpha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Compare_ACS_5Yr_1Yr!$AB$21:$AK$21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Compare_ACS_5Yr_1Yr!$AB$23:$AK$23</c:f>
              <c:numCache>
                <c:formatCode>0.0%</c:formatCode>
                <c:ptCount val="10"/>
                <c:pt idx="0">
                  <c:v>3.9490417438254391E-2</c:v>
                </c:pt>
                <c:pt idx="1">
                  <c:v>4.7190328912991283E-2</c:v>
                </c:pt>
                <c:pt idx="2">
                  <c:v>4.6062039379606207E-2</c:v>
                </c:pt>
                <c:pt idx="3">
                  <c:v>4.5401094816516864E-2</c:v>
                </c:pt>
                <c:pt idx="4">
                  <c:v>6.5840262772355385E-2</c:v>
                </c:pt>
                <c:pt idx="5">
                  <c:v>5.9433134544714723E-2</c:v>
                </c:pt>
                <c:pt idx="6">
                  <c:v>4.6643414920213587E-2</c:v>
                </c:pt>
                <c:pt idx="7">
                  <c:v>6.7344884868620489E-2</c:v>
                </c:pt>
                <c:pt idx="8">
                  <c:v>5.5353643219891634E-2</c:v>
                </c:pt>
                <c:pt idx="9">
                  <c:v>7.2788694265689347E-2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0-4D5A-999E-3B51D9F0D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Compare_ACS_5Yr_1Yr!$AA$27</c:f>
          <c:strCache>
            <c:ptCount val="1"/>
            <c:pt idx="0">
              <c:v>Salt Lake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Compare_ACS_5Yr_1Yr!$AA$29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chemeClr val="accent6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Compare_ACS_5Yr_1Yr!$AB$28:$AK$28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Compare_ACS_5Yr_1Yr!$AB$29:$AK$29</c:f>
              <c:numCache>
                <c:formatCode>0.0%</c:formatCode>
                <c:ptCount val="10"/>
                <c:pt idx="0">
                  <c:v>4.2931883777140932E-2</c:v>
                </c:pt>
                <c:pt idx="1">
                  <c:v>4.3507812310356268E-2</c:v>
                </c:pt>
                <c:pt idx="2">
                  <c:v>4.3455383205654799E-2</c:v>
                </c:pt>
                <c:pt idx="3">
                  <c:v>4.4799270072992697E-2</c:v>
                </c:pt>
                <c:pt idx="4">
                  <c:v>4.6272278307471805E-2</c:v>
                </c:pt>
                <c:pt idx="5">
                  <c:v>4.9433922296236617E-2</c:v>
                </c:pt>
                <c:pt idx="6">
                  <c:v>5.1318901487338621E-2</c:v>
                </c:pt>
                <c:pt idx="7">
                  <c:v>5.5654606403053759E-2</c:v>
                </c:pt>
                <c:pt idx="8">
                  <c:v>5.918754138789304E-2</c:v>
                </c:pt>
                <c:pt idx="9">
                  <c:v>6.2058519817078397E-2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9-42CE-AFFC-6AD559CFE9F4}"/>
            </c:ext>
          </c:extLst>
        </c:ser>
        <c:ser>
          <c:idx val="1"/>
          <c:order val="1"/>
          <c:tx>
            <c:strRef>
              <c:f>Compare_ACS_5Yr_1Yr!$AA$30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chemeClr val="accent6">
                  <a:alpha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Compare_ACS_5Yr_1Yr!$AB$28:$AK$28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Compare_ACS_5Yr_1Yr!$AB$30:$AK$30</c:f>
              <c:numCache>
                <c:formatCode>0.0%</c:formatCode>
                <c:ptCount val="10"/>
                <c:pt idx="0">
                  <c:v>3.780365309148534E-2</c:v>
                </c:pt>
                <c:pt idx="1">
                  <c:v>4.4610057931518093E-2</c:v>
                </c:pt>
                <c:pt idx="2">
                  <c:v>4.534305846965473E-2</c:v>
                </c:pt>
                <c:pt idx="3">
                  <c:v>5.2094166047654419E-2</c:v>
                </c:pt>
                <c:pt idx="4">
                  <c:v>5.4016937514305335E-2</c:v>
                </c:pt>
                <c:pt idx="5">
                  <c:v>5.2384530752248984E-2</c:v>
                </c:pt>
                <c:pt idx="6">
                  <c:v>5.7821635898615262E-2</c:v>
                </c:pt>
                <c:pt idx="7">
                  <c:v>6.6352796683895404E-2</c:v>
                </c:pt>
                <c:pt idx="8">
                  <c:v>6.8253496586143325E-2</c:v>
                </c:pt>
                <c:pt idx="9">
                  <c:v>6.6119608250356079E-2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E9-42CE-AFFC-6AD559CFE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Compare_ACS_5Yr_1Yr!$AA$34</c:f>
          <c:strCache>
            <c:ptCount val="1"/>
            <c:pt idx="0">
              <c:v>Utah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Compare_ACS_5Yr_1Yr!$AA$36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chemeClr val="accent6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Compare_ACS_5Yr_1Yr!$AB$35:$AK$35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Compare_ACS_5Yr_1Yr!$AB$36:$AK$36</c:f>
              <c:numCache>
                <c:formatCode>0.0%</c:formatCode>
                <c:ptCount val="10"/>
                <c:pt idx="0">
                  <c:v>6.1534608400803381E-2</c:v>
                </c:pt>
                <c:pt idx="1">
                  <c:v>6.0800767872369176E-2</c:v>
                </c:pt>
                <c:pt idx="2">
                  <c:v>5.8871541393838801E-2</c:v>
                </c:pt>
                <c:pt idx="3">
                  <c:v>6.045823160687934E-2</c:v>
                </c:pt>
                <c:pt idx="4">
                  <c:v>6.0480570347225281E-2</c:v>
                </c:pt>
                <c:pt idx="5">
                  <c:v>6.1172555130246269E-2</c:v>
                </c:pt>
                <c:pt idx="6">
                  <c:v>6.3242199410509195E-2</c:v>
                </c:pt>
                <c:pt idx="7">
                  <c:v>6.6567673448755207E-2</c:v>
                </c:pt>
                <c:pt idx="8">
                  <c:v>6.9060929897210757E-2</c:v>
                </c:pt>
                <c:pt idx="9">
                  <c:v>7.1920743947828158E-2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6-437F-A218-35E0E4CDC901}"/>
            </c:ext>
          </c:extLst>
        </c:ser>
        <c:ser>
          <c:idx val="1"/>
          <c:order val="1"/>
          <c:tx>
            <c:strRef>
              <c:f>Compare_ACS_5Yr_1Yr!$AA$37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chemeClr val="accent6">
                  <a:alpha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Compare_ACS_5Yr_1Yr!$AB$35:$AK$35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Compare_ACS_5Yr_1Yr!$AB$37:$AK$37</c:f>
              <c:numCache>
                <c:formatCode>0.0%</c:formatCode>
                <c:ptCount val="10"/>
                <c:pt idx="0">
                  <c:v>6.3018400684587694E-2</c:v>
                </c:pt>
                <c:pt idx="1">
                  <c:v>5.7439143001958931E-2</c:v>
                </c:pt>
                <c:pt idx="2">
                  <c:v>6.0202139806317924E-2</c:v>
                </c:pt>
                <c:pt idx="3">
                  <c:v>5.9674100681790444E-2</c:v>
                </c:pt>
                <c:pt idx="4">
                  <c:v>6.0743844084365312E-2</c:v>
                </c:pt>
                <c:pt idx="5">
                  <c:v>6.5875862936084773E-2</c:v>
                </c:pt>
                <c:pt idx="6">
                  <c:v>7.2547818748086135E-2</c:v>
                </c:pt>
                <c:pt idx="7">
                  <c:v>7.4134321499172068E-2</c:v>
                </c:pt>
                <c:pt idx="8">
                  <c:v>6.8474823217906919E-2</c:v>
                </c:pt>
                <c:pt idx="9">
                  <c:v>7.716037215169913E-2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86-437F-A218-35E0E4CDC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Compare_ACS_5Yr_1Yr!$AA$41</c:f>
          <c:strCache>
            <c:ptCount val="1"/>
            <c:pt idx="0">
              <c:v>State of Utah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Compare_ACS_5Yr_1Yr!$AA$43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chemeClr val="accent6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Compare_ACS_5Yr_1Yr!$AB$42:$AK$42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Compare_ACS_5Yr_1Yr!$AB$43:$AK$43</c:f>
              <c:numCache>
                <c:formatCode>0.0%</c:formatCode>
                <c:ptCount val="10"/>
                <c:pt idx="0">
                  <c:v>4.824796714234892E-2</c:v>
                </c:pt>
                <c:pt idx="1">
                  <c:v>4.8146251420070105E-2</c:v>
                </c:pt>
                <c:pt idx="2">
                  <c:v>4.7170407587715964E-2</c:v>
                </c:pt>
                <c:pt idx="3">
                  <c:v>4.8242531662858947E-2</c:v>
                </c:pt>
                <c:pt idx="4">
                  <c:v>4.8818052721095066E-2</c:v>
                </c:pt>
                <c:pt idx="5">
                  <c:v>5.1301418848072343E-2</c:v>
                </c:pt>
                <c:pt idx="6">
                  <c:v>5.3654325724151158E-2</c:v>
                </c:pt>
                <c:pt idx="7">
                  <c:v>5.7712072667975796E-2</c:v>
                </c:pt>
                <c:pt idx="8">
                  <c:v>6.1576175978970929E-2</c:v>
                </c:pt>
                <c:pt idx="9">
                  <c:v>6.5641118536447871E-2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E-405A-8E13-3A6F9ABC3E0A}"/>
            </c:ext>
          </c:extLst>
        </c:ser>
        <c:ser>
          <c:idx val="1"/>
          <c:order val="1"/>
          <c:tx>
            <c:strRef>
              <c:f>Compare_ACS_5Yr_1Yr!$AA$44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chemeClr val="accent6">
                  <a:alpha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Compare_ACS_5Yr_1Yr!$AB$42:$AK$42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Compare_ACS_5Yr_1Yr!$AB$44:$AK$44</c:f>
              <c:numCache>
                <c:formatCode>0.0%</c:formatCode>
                <c:ptCount val="10"/>
                <c:pt idx="0">
                  <c:v>4.3812498966959226E-2</c:v>
                </c:pt>
                <c:pt idx="1">
                  <c:v>4.6437087410421726E-2</c:v>
                </c:pt>
                <c:pt idx="2">
                  <c:v>4.7667152748806063E-2</c:v>
                </c:pt>
                <c:pt idx="3">
                  <c:v>5.140017500275354E-2</c:v>
                </c:pt>
                <c:pt idx="4">
                  <c:v>5.4802236795660174E-2</c:v>
                </c:pt>
                <c:pt idx="5">
                  <c:v>5.5468298043623659E-2</c:v>
                </c:pt>
                <c:pt idx="6">
                  <c:v>6.0708921012075458E-2</c:v>
                </c:pt>
                <c:pt idx="7">
                  <c:v>6.8117504696703593E-2</c:v>
                </c:pt>
                <c:pt idx="8">
                  <c:v>6.8867889015175779E-2</c:v>
                </c:pt>
                <c:pt idx="9">
                  <c:v>7.4297827841367625E-2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E-405A-8E13-3A6F9ABC3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Compare_ACS_5Yr_1Yr!$AA$48</c:f>
          <c:strCache>
            <c:ptCount val="1"/>
            <c:pt idx="0">
              <c:v>USA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Compare_ACS_5Yr_1Yr!$AA$50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chemeClr val="accent6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Compare_ACS_5Yr_1Yr!$AB$49:$AK$49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Compare_ACS_5Yr_1Yr!$AB$50:$AK$50</c:f>
              <c:numCache>
                <c:formatCode>0.0%</c:formatCode>
                <c:ptCount val="10"/>
                <c:pt idx="0">
                  <c:v>4.1360974847336758E-2</c:v>
                </c:pt>
                <c:pt idx="1">
                  <c:v>4.2224128970445002E-2</c:v>
                </c:pt>
                <c:pt idx="2">
                  <c:v>4.2729812754388356E-2</c:v>
                </c:pt>
                <c:pt idx="3">
                  <c:v>4.3254384276311272E-2</c:v>
                </c:pt>
                <c:pt idx="4">
                  <c:v>4.3665738889821094E-2</c:v>
                </c:pt>
                <c:pt idx="5">
                  <c:v>4.4232594371480236E-2</c:v>
                </c:pt>
                <c:pt idx="6">
                  <c:v>4.5672811144231405E-2</c:v>
                </c:pt>
                <c:pt idx="7">
                  <c:v>4.7344292413628586E-2</c:v>
                </c:pt>
                <c:pt idx="8">
                  <c:v>4.9298542420945161E-2</c:v>
                </c:pt>
                <c:pt idx="9">
                  <c:v>5.1713985735929162E-2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7-4DA8-B366-39459A17901B}"/>
            </c:ext>
          </c:extLst>
        </c:ser>
        <c:ser>
          <c:idx val="1"/>
          <c:order val="1"/>
          <c:tx>
            <c:strRef>
              <c:f>Compare_ACS_5Yr_1Yr!$AA$51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chemeClr val="accent6">
                  <a:alpha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Compare_ACS_5Yr_1Yr!$AB$49:$AK$49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Compare_ACS_5Yr_1Yr!$AB$51:$AK$51</c:f>
              <c:numCache>
                <c:formatCode>0.0%</c:formatCode>
                <c:ptCount val="10"/>
                <c:pt idx="0">
                  <c:v>4.3260963242493976E-2</c:v>
                </c:pt>
                <c:pt idx="1">
                  <c:v>4.3350906996232348E-2</c:v>
                </c:pt>
                <c:pt idx="2">
                  <c:v>4.361645531231205E-2</c:v>
                </c:pt>
                <c:pt idx="3">
                  <c:v>4.3570987301491393E-2</c:v>
                </c:pt>
                <c:pt idx="4">
                  <c:v>4.4851941534806185E-2</c:v>
                </c:pt>
                <c:pt idx="5">
                  <c:v>4.613531605370292E-2</c:v>
                </c:pt>
                <c:pt idx="6">
                  <c:v>5.0485014150320529E-2</c:v>
                </c:pt>
                <c:pt idx="7">
                  <c:v>5.2317926744108241E-2</c:v>
                </c:pt>
                <c:pt idx="8">
                  <c:v>5.3372257475890396E-2</c:v>
                </c:pt>
                <c:pt idx="9">
                  <c:v>5.7160208120045054E-2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77-4DA8-B366-39459A179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Wasatch Front - Margin of Error</a:t>
            </a:r>
          </a:p>
        </c:rich>
      </c:tx>
      <c:layout>
        <c:manualLayout>
          <c:xMode val="edge"/>
          <c:yMode val="edge"/>
          <c:x val="0.341590622675027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Compare_ACS_5Yr_1Yr!$AM$8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Compare_ACS_5Yr_1Yr!$AN$7:$AW$7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Compare_ACS_5Yr_1Yr!$AN$8:$AW$8</c:f>
              <c:numCache>
                <c:formatCode>0.0%</c:formatCode>
                <c:ptCount val="10"/>
                <c:pt idx="0">
                  <c:v>5.6180297397769516E-2</c:v>
                </c:pt>
                <c:pt idx="1">
                  <c:v>6.0317745265236512E-2</c:v>
                </c:pt>
                <c:pt idx="2">
                  <c:v>6.049051239818596E-2</c:v>
                </c:pt>
                <c:pt idx="3">
                  <c:v>5.7796573411407502E-2</c:v>
                </c:pt>
                <c:pt idx="4">
                  <c:v>5.5966143682906686E-2</c:v>
                </c:pt>
                <c:pt idx="5">
                  <c:v>6.1544291804831834E-2</c:v>
                </c:pt>
                <c:pt idx="6">
                  <c:v>5.3258145363408518E-2</c:v>
                </c:pt>
                <c:pt idx="7">
                  <c:v>5.1783864283864285E-2</c:v>
                </c:pt>
                <c:pt idx="8">
                  <c:v>5.2282120529386314E-2</c:v>
                </c:pt>
                <c:pt idx="9">
                  <c:v>5.4222947284013771E-2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4-43AB-8B45-61E51FA0EB1A}"/>
            </c:ext>
          </c:extLst>
        </c:ser>
        <c:ser>
          <c:idx val="1"/>
          <c:order val="1"/>
          <c:tx>
            <c:strRef>
              <c:f>Compare_ACS_5Yr_1Yr!$AM$9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rgbClr val="C0000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Compare_ACS_5Yr_1Yr!$AN$7:$AW$7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Compare_ACS_5Yr_1Yr!$AN$9:$AW$9</c:f>
              <c:numCache>
                <c:formatCode>0.0%</c:formatCode>
                <c:ptCount val="10"/>
                <c:pt idx="0">
                  <c:v>0.1451490843045255</c:v>
                </c:pt>
                <c:pt idx="1">
                  <c:v>0.16064697115806084</c:v>
                </c:pt>
                <c:pt idx="2">
                  <c:v>0.12923193532086913</c:v>
                </c:pt>
                <c:pt idx="3">
                  <c:v>0.12939355837121577</c:v>
                </c:pt>
                <c:pt idx="4">
                  <c:v>0.11763703009121132</c:v>
                </c:pt>
                <c:pt idx="5">
                  <c:v>0.12220368916797489</c:v>
                </c:pt>
                <c:pt idx="6">
                  <c:v>0.11699056851334455</c:v>
                </c:pt>
                <c:pt idx="7">
                  <c:v>0.12476977938006975</c:v>
                </c:pt>
                <c:pt idx="8">
                  <c:v>0.10833608779004429</c:v>
                </c:pt>
                <c:pt idx="9">
                  <c:v>0.11396312241085209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4-43AB-8B45-61E51FA0E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Weber - </a:t>
            </a:r>
            <a:r>
              <a:rPr lang="en-US" sz="1600" b="0" i="0" u="none" strike="noStrike" baseline="0">
                <a:effectLst/>
              </a:rPr>
              <a:t>Margin of Error</a:t>
            </a:r>
            <a:endParaRPr lang="en-US"/>
          </a:p>
        </c:rich>
      </c:tx>
      <c:layout>
        <c:manualLayout>
          <c:xMode val="edge"/>
          <c:yMode val="edge"/>
          <c:x val="0.39151991098135253"/>
          <c:y val="2.50000000000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Compare_ACS_5Yr_1Yr!$AM$15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Compare_ACS_5Yr_1Yr!$AN$14:$AW$14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Compare_ACS_5Yr_1Yr!$AN$15:$AW$15</c:f>
              <c:numCache>
                <c:formatCode>0.0%</c:formatCode>
                <c:ptCount val="10"/>
                <c:pt idx="0">
                  <c:v>0.12384187770228536</c:v>
                </c:pt>
                <c:pt idx="1">
                  <c:v>0.10624470189319017</c:v>
                </c:pt>
                <c:pt idx="2">
                  <c:v>0.1177509567265234</c:v>
                </c:pt>
                <c:pt idx="3">
                  <c:v>0.10060536177572788</c:v>
                </c:pt>
                <c:pt idx="4">
                  <c:v>0.10391644908616188</c:v>
                </c:pt>
                <c:pt idx="5">
                  <c:v>0.11892497200447928</c:v>
                </c:pt>
                <c:pt idx="6">
                  <c:v>9.4056172436316129E-2</c:v>
                </c:pt>
                <c:pt idx="7">
                  <c:v>9.3335857629685728E-2</c:v>
                </c:pt>
                <c:pt idx="8">
                  <c:v>0.10771899392888118</c:v>
                </c:pt>
                <c:pt idx="9">
                  <c:v>9.8149271844660199E-2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D-49DD-978C-CE3AC486C062}"/>
            </c:ext>
          </c:extLst>
        </c:ser>
        <c:ser>
          <c:idx val="1"/>
          <c:order val="1"/>
          <c:tx>
            <c:strRef>
              <c:f>Compare_ACS_5Yr_1Yr!$AM$16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rgbClr val="C0000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Compare_ACS_5Yr_1Yr!$AN$14:$AW$14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Compare_ACS_5Yr_1Yr!$AN$16:$AW$16</c:f>
              <c:numCache>
                <c:formatCode>0.0%</c:formatCode>
                <c:ptCount val="10"/>
                <c:pt idx="0">
                  <c:v>0.29239569313593539</c:v>
                </c:pt>
                <c:pt idx="1">
                  <c:v>0.25748804429901839</c:v>
                </c:pt>
                <c:pt idx="2">
                  <c:v>0.24261796042617961</c:v>
                </c:pt>
                <c:pt idx="3">
                  <c:v>0.2446024892049784</c:v>
                </c:pt>
                <c:pt idx="4">
                  <c:v>0.23907563025210085</c:v>
                </c:pt>
                <c:pt idx="5">
                  <c:v>0.1991863027631802</c:v>
                </c:pt>
                <c:pt idx="6">
                  <c:v>0.22983521248915872</c:v>
                </c:pt>
                <c:pt idx="7">
                  <c:v>0.22779116465863453</c:v>
                </c:pt>
                <c:pt idx="8">
                  <c:v>0.16725325172149963</c:v>
                </c:pt>
                <c:pt idx="9">
                  <c:v>0.21471879573489441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D-49DD-978C-CE3AC486C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Davis - </a:t>
            </a:r>
            <a:r>
              <a:rPr lang="en-US" sz="1600" b="0" i="0" u="none" strike="noStrike" baseline="0">
                <a:effectLst/>
              </a:rPr>
              <a:t>Margin of Error</a:t>
            </a:r>
            <a:endParaRPr lang="en-US"/>
          </a:p>
        </c:rich>
      </c:tx>
      <c:layout>
        <c:manualLayout>
          <c:xMode val="edge"/>
          <c:yMode val="edge"/>
          <c:x val="0.394963310174892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Compare_ACS_5Yr_1Yr!$AM$22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Compare_ACS_5Yr_1Yr!$AN$21:$AW$21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Compare_ACS_5Yr_1Yr!$AN$22:$AW$22</c:f>
              <c:numCache>
                <c:formatCode>0.0%</c:formatCode>
                <c:ptCount val="10"/>
                <c:pt idx="0">
                  <c:v>6.5908330545332891E-2</c:v>
                </c:pt>
                <c:pt idx="1">
                  <c:v>8.7662337662337664E-2</c:v>
                </c:pt>
                <c:pt idx="2">
                  <c:v>8.0406801207691087E-2</c:v>
                </c:pt>
                <c:pt idx="3">
                  <c:v>7.2243917092219889E-2</c:v>
                </c:pt>
                <c:pt idx="4">
                  <c:v>7.1348156487475375E-2</c:v>
                </c:pt>
                <c:pt idx="5">
                  <c:v>7.662438519285529E-2</c:v>
                </c:pt>
                <c:pt idx="6">
                  <c:v>7.4360273625538389E-2</c:v>
                </c:pt>
                <c:pt idx="7">
                  <c:v>7.6727230644601324E-2</c:v>
                </c:pt>
                <c:pt idx="8">
                  <c:v>6.799784133837021E-2</c:v>
                </c:pt>
                <c:pt idx="9">
                  <c:v>7.3480777180653156E-2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0-46AC-939F-50BF3AC40CC2}"/>
            </c:ext>
          </c:extLst>
        </c:ser>
        <c:ser>
          <c:idx val="1"/>
          <c:order val="1"/>
          <c:tx>
            <c:strRef>
              <c:f>Compare_ACS_5Yr_1Yr!$AM$23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rgbClr val="C0000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Compare_ACS_5Yr_1Yr!$AN$21:$AW$21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Compare_ACS_5Yr_1Yr!$AN$23:$AW$23</c:f>
              <c:numCache>
                <c:formatCode>0.0%</c:formatCode>
                <c:ptCount val="10"/>
                <c:pt idx="0">
                  <c:v>0.19209039548022599</c:v>
                </c:pt>
                <c:pt idx="1">
                  <c:v>0.18988478228340566</c:v>
                </c:pt>
                <c:pt idx="2">
                  <c:v>0.20880597014925373</c:v>
                </c:pt>
                <c:pt idx="3">
                  <c:v>0.16671628460851443</c:v>
                </c:pt>
                <c:pt idx="4">
                  <c:v>0.19061166429587481</c:v>
                </c:pt>
                <c:pt idx="5">
                  <c:v>0.16666666666666666</c:v>
                </c:pt>
                <c:pt idx="6">
                  <c:v>0.18131286394917945</c:v>
                </c:pt>
                <c:pt idx="7">
                  <c:v>0.18311127115592365</c:v>
                </c:pt>
                <c:pt idx="8">
                  <c:v>0.17976542803902226</c:v>
                </c:pt>
                <c:pt idx="9">
                  <c:v>0.16476243006855251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90-46AC-939F-50BF3AC40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Salt</a:t>
            </a:r>
            <a:r>
              <a:rPr lang="en-US" baseline="0"/>
              <a:t> Lake</a:t>
            </a:r>
            <a:r>
              <a:rPr lang="en-US"/>
              <a:t> - </a:t>
            </a:r>
            <a:r>
              <a:rPr lang="en-US" sz="1600" b="0" i="0" u="none" strike="noStrike" baseline="0">
                <a:effectLst/>
              </a:rPr>
              <a:t>Margin of Error</a:t>
            </a:r>
            <a:endParaRPr lang="en-US"/>
          </a:p>
        </c:rich>
      </c:tx>
      <c:layout>
        <c:manualLayout>
          <c:xMode val="edge"/>
          <c:yMode val="edge"/>
          <c:x val="0.396685009771662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Compare_ACS_5Yr_1Yr!$AM$29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Compare_ACS_5Yr_1Yr!$AN$28:$AW$28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Compare_ACS_5Yr_1Yr!$AN$29:$AW$29</c:f>
              <c:numCache>
                <c:formatCode>0.0%</c:formatCode>
                <c:ptCount val="10"/>
                <c:pt idx="0">
                  <c:v>4.1286583048270618E-2</c:v>
                </c:pt>
                <c:pt idx="1">
                  <c:v>4.2960758787427937E-2</c:v>
                </c:pt>
                <c:pt idx="2">
                  <c:v>4.9953959484346222E-2</c:v>
                </c:pt>
                <c:pt idx="3">
                  <c:v>4.8127158416718323E-2</c:v>
                </c:pt>
                <c:pt idx="4">
                  <c:v>4.6210176339379655E-2</c:v>
                </c:pt>
                <c:pt idx="5">
                  <c:v>4.9852699238627236E-2</c:v>
                </c:pt>
                <c:pt idx="6">
                  <c:v>4.5008448071323294E-2</c:v>
                </c:pt>
                <c:pt idx="7">
                  <c:v>4.2487982708004003E-2</c:v>
                </c:pt>
                <c:pt idx="8">
                  <c:v>4.2319563152896485E-2</c:v>
                </c:pt>
                <c:pt idx="9">
                  <c:v>4.5882970784156554E-2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6-43FD-A908-0F85F4ED4D54}"/>
            </c:ext>
          </c:extLst>
        </c:ser>
        <c:ser>
          <c:idx val="1"/>
          <c:order val="1"/>
          <c:tx>
            <c:strRef>
              <c:f>Compare_ACS_5Yr_1Yr!$AM$30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rgbClr val="C0000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Compare_ACS_5Yr_1Yr!$AN$28:$AW$28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Compare_ACS_5Yr_1Yr!$AN$30:$AW$30</c:f>
              <c:numCache>
                <c:formatCode>0.0%</c:formatCode>
                <c:ptCount val="10"/>
                <c:pt idx="0">
                  <c:v>0.1157443063043239</c:v>
                </c:pt>
                <c:pt idx="1">
                  <c:v>0.13325592819184567</c:v>
                </c:pt>
                <c:pt idx="2">
                  <c:v>0.10092373791621911</c:v>
                </c:pt>
                <c:pt idx="3">
                  <c:v>0.10928302438667691</c:v>
                </c:pt>
                <c:pt idx="4">
                  <c:v>8.0542646254784037E-2</c:v>
                </c:pt>
                <c:pt idx="5">
                  <c:v>0.10429321527849274</c:v>
                </c:pt>
                <c:pt idx="6">
                  <c:v>9.8589851753645902E-2</c:v>
                </c:pt>
                <c:pt idx="7">
                  <c:v>8.8950588719214352E-2</c:v>
                </c:pt>
                <c:pt idx="8">
                  <c:v>8.7047939444911696E-2</c:v>
                </c:pt>
                <c:pt idx="9">
                  <c:v>8.3372492765810102E-2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96-43FD-A908-0F85F4ED4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Utah - </a:t>
            </a:r>
            <a:r>
              <a:rPr lang="en-US" sz="1600" b="0" i="0" u="none" strike="noStrike" baseline="0">
                <a:effectLst/>
              </a:rPr>
              <a:t>Margin of Error</a:t>
            </a:r>
            <a:endParaRPr lang="en-US"/>
          </a:p>
        </c:rich>
      </c:tx>
      <c:layout>
        <c:manualLayout>
          <c:xMode val="edge"/>
          <c:yMode val="edge"/>
          <c:x val="0.396685009771662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Compare_ACS_5Yr_1Yr!$AM$36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Compare_ACS_5Yr_1Yr!$AN$35:$AW$35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Compare_ACS_5Yr_1Yr!$AN$36:$AW$36</c:f>
              <c:numCache>
                <c:formatCode>0.0%</c:formatCode>
                <c:ptCount val="10"/>
                <c:pt idx="0">
                  <c:v>5.901690670006262E-2</c:v>
                </c:pt>
                <c:pt idx="1">
                  <c:v>6.291669859759369E-2</c:v>
                </c:pt>
                <c:pt idx="2">
                  <c:v>5.3442800712570675E-2</c:v>
                </c:pt>
                <c:pt idx="3">
                  <c:v>5.5833395536314098E-2</c:v>
                </c:pt>
                <c:pt idx="4">
                  <c:v>5.1517135996507313E-2</c:v>
                </c:pt>
                <c:pt idx="5">
                  <c:v>5.6897625804665328E-2</c:v>
                </c:pt>
                <c:pt idx="6">
                  <c:v>4.5255849832861919E-2</c:v>
                </c:pt>
                <c:pt idx="7">
                  <c:v>4.3070716658756523E-2</c:v>
                </c:pt>
                <c:pt idx="8">
                  <c:v>4.5203607543044547E-2</c:v>
                </c:pt>
                <c:pt idx="9">
                  <c:v>4.5463689398511364E-2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B-404F-9FBF-B72794C6D0CA}"/>
            </c:ext>
          </c:extLst>
        </c:ser>
        <c:ser>
          <c:idx val="1"/>
          <c:order val="1"/>
          <c:tx>
            <c:strRef>
              <c:f>Compare_ACS_5Yr_1Yr!$AM$37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rgbClr val="C0000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Compare_ACS_5Yr_1Yr!$AN$35:$AW$35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Compare_ACS_5Yr_1Yr!$AN$37:$AW$37</c:f>
              <c:numCache>
                <c:formatCode>0.0%</c:formatCode>
                <c:ptCount val="10"/>
                <c:pt idx="0">
                  <c:v>0.13359126081019573</c:v>
                </c:pt>
                <c:pt idx="1">
                  <c:v>0.16328801971539869</c:v>
                </c:pt>
                <c:pt idx="2">
                  <c:v>0.11189940994661422</c:v>
                </c:pt>
                <c:pt idx="3">
                  <c:v>0.11812404120096427</c:v>
                </c:pt>
                <c:pt idx="4">
                  <c:v>0.10338765298532693</c:v>
                </c:pt>
                <c:pt idx="5">
                  <c:v>0.10145532625551712</c:v>
                </c:pt>
                <c:pt idx="6">
                  <c:v>9.6618108817624948E-2</c:v>
                </c:pt>
                <c:pt idx="7">
                  <c:v>0.12988290858998328</c:v>
                </c:pt>
                <c:pt idx="8">
                  <c:v>9.9329957546928541E-2</c:v>
                </c:pt>
                <c:pt idx="9">
                  <c:v>9.8139396261761824E-2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B-404F-9FBF-B72794C6D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of Utah- </a:t>
            </a:r>
            <a:r>
              <a:rPr lang="en-US" sz="1600" b="0" i="0" u="none" strike="noStrike" baseline="0">
                <a:effectLst/>
              </a:rPr>
              <a:t>Margin of Error</a:t>
            </a:r>
            <a:endParaRPr lang="en-US"/>
          </a:p>
        </c:rich>
      </c:tx>
      <c:layout>
        <c:manualLayout>
          <c:xMode val="edge"/>
          <c:yMode val="edge"/>
          <c:x val="0.3570859190459561"/>
          <c:y val="3.0555555555555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Compare_ACS_5Yr_1Yr!$AM$43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Compare_ACS_5Yr_1Yr!$AN$42:$AW$42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Compare_ACS_5Yr_1Yr!$AN$43:$AW$43</c:f>
              <c:numCache>
                <c:formatCode>0.0%</c:formatCode>
                <c:ptCount val="10"/>
                <c:pt idx="0">
                  <c:v>2.2597234520809209E-2</c:v>
                </c:pt>
                <c:pt idx="1">
                  <c:v>2.5329451167174378E-2</c:v>
                </c:pt>
                <c:pt idx="2">
                  <c:v>2.8477416509777982E-2</c:v>
                </c:pt>
                <c:pt idx="3">
                  <c:v>2.6962519135487483E-2</c:v>
                </c:pt>
                <c:pt idx="4">
                  <c:v>2.5494800402549481E-2</c:v>
                </c:pt>
                <c:pt idx="5">
                  <c:v>2.7069334711659159E-2</c:v>
                </c:pt>
                <c:pt idx="6">
                  <c:v>2.7488242897610076E-2</c:v>
                </c:pt>
                <c:pt idx="7">
                  <c:v>2.4113916179579656E-2</c:v>
                </c:pt>
                <c:pt idx="8">
                  <c:v>2.4981306505336143E-2</c:v>
                </c:pt>
                <c:pt idx="9">
                  <c:v>2.4826492575735732E-2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0-44E5-9092-FA6B0DC12DFF}"/>
            </c:ext>
          </c:extLst>
        </c:ser>
        <c:ser>
          <c:idx val="1"/>
          <c:order val="1"/>
          <c:tx>
            <c:strRef>
              <c:f>Compare_ACS_5Yr_1Yr!$AM$44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rgbClr val="C0000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Compare_ACS_5Yr_1Yr!$AN$42:$AW$42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Compare_ACS_5Yr_1Yr!$AN$44:$AW$44</c:f>
              <c:numCache>
                <c:formatCode>0.0%</c:formatCode>
                <c:ptCount val="10"/>
                <c:pt idx="0">
                  <c:v>6.5605311804429023E-2</c:v>
                </c:pt>
                <c:pt idx="1">
                  <c:v>7.7454689956633668E-2</c:v>
                </c:pt>
                <c:pt idx="2">
                  <c:v>6.0408004788636692E-2</c:v>
                </c:pt>
                <c:pt idx="3">
                  <c:v>6.1070519783931784E-2</c:v>
                </c:pt>
                <c:pt idx="4">
                  <c:v>4.9914571637783747E-2</c:v>
                </c:pt>
                <c:pt idx="5">
                  <c:v>5.8027579254817323E-2</c:v>
                </c:pt>
                <c:pt idx="6">
                  <c:v>5.2320510466397359E-2</c:v>
                </c:pt>
                <c:pt idx="7">
                  <c:v>6.1440322309887524E-2</c:v>
                </c:pt>
                <c:pt idx="8">
                  <c:v>4.3402794426490469E-2</c:v>
                </c:pt>
                <c:pt idx="9">
                  <c:v>5.7183168022302118E-2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0-44E5-9092-FA6B0DC12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 - </a:t>
            </a:r>
            <a:r>
              <a:rPr lang="en-US" sz="1600" b="0" i="0" u="none" strike="noStrike" baseline="0">
                <a:effectLst/>
              </a:rPr>
              <a:t>Margin of Error</a:t>
            </a:r>
            <a:endParaRPr lang="en-US"/>
          </a:p>
        </c:rich>
      </c:tx>
      <c:layout>
        <c:manualLayout>
          <c:xMode val="edge"/>
          <c:yMode val="edge"/>
          <c:x val="0.40357180815874122"/>
          <c:y val="2.50000000000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Compare_ACS_5Yr_1Yr!$AM$50</c:f>
              <c:strCache>
                <c:ptCount val="1"/>
                <c:pt idx="0">
                  <c:v>5-Year ACS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Compare_ACS_5Yr_1Yr!$AN$49:$AW$49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Compare_ACS_5Yr_1Yr!$AN$50:$AW$50</c:f>
              <c:numCache>
                <c:formatCode>0.0%</c:formatCode>
                <c:ptCount val="10"/>
                <c:pt idx="0">
                  <c:v>3.4182193452325146E-3</c:v>
                </c:pt>
                <c:pt idx="1">
                  <c:v>3.2969040546249021E-3</c:v>
                </c:pt>
                <c:pt idx="2">
                  <c:v>2.7047513320080587E-3</c:v>
                </c:pt>
                <c:pt idx="3">
                  <c:v>3.5140005143569257E-3</c:v>
                </c:pt>
                <c:pt idx="4">
                  <c:v>3.1790829949683965E-3</c:v>
                </c:pt>
                <c:pt idx="5">
                  <c:v>2.837044883173977E-3</c:v>
                </c:pt>
                <c:pt idx="6">
                  <c:v>2.9051806904104721E-3</c:v>
                </c:pt>
                <c:pt idx="7">
                  <c:v>2.8748856264256676E-3</c:v>
                </c:pt>
                <c:pt idx="8">
                  <c:v>2.8515682412868335E-3</c:v>
                </c:pt>
                <c:pt idx="9">
                  <c:v>3.4492293294386229E-3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E-46A3-AFCD-3DE831D385CA}"/>
            </c:ext>
          </c:extLst>
        </c:ser>
        <c:ser>
          <c:idx val="1"/>
          <c:order val="1"/>
          <c:tx>
            <c:strRef>
              <c:f>Compare_ACS_5Yr_1Yr!$AM$51</c:f>
              <c:strCache>
                <c:ptCount val="1"/>
                <c:pt idx="0">
                  <c:v>1-Year ACS</c:v>
                </c:pt>
              </c:strCache>
            </c:strRef>
          </c:tx>
          <c:spPr>
            <a:ln w="38100" cap="rnd">
              <a:solidFill>
                <a:srgbClr val="C0000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Compare_ACS_5Yr_1Yr!$AN$49:$AW$49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Compare_ACS_5Yr_1Yr!$AN$51:$AW$51</c:f>
              <c:numCache>
                <c:formatCode>0.0%</c:formatCode>
                <c:ptCount val="10"/>
                <c:pt idx="0">
                  <c:v>7.0613753755781371E-3</c:v>
                </c:pt>
                <c:pt idx="1">
                  <c:v>6.4441389232697526E-3</c:v>
                </c:pt>
                <c:pt idx="2">
                  <c:v>6.0835525329580691E-3</c:v>
                </c:pt>
                <c:pt idx="3">
                  <c:v>7.1152535907781202E-3</c:v>
                </c:pt>
                <c:pt idx="4">
                  <c:v>6.3069901149118189E-3</c:v>
                </c:pt>
                <c:pt idx="5">
                  <c:v>6.3089454275928247E-3</c:v>
                </c:pt>
                <c:pt idx="6">
                  <c:v>5.1725593677277555E-3</c:v>
                </c:pt>
                <c:pt idx="7">
                  <c:v>5.6279965810721337E-3</c:v>
                </c:pt>
                <c:pt idx="8">
                  <c:v>5.630370383386523E-3</c:v>
                </c:pt>
                <c:pt idx="9">
                  <c:v>5.976167119989299E-3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E-46A3-AFCD-3DE831D38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Summary!$BF$5</c:f>
          <c:strCache>
            <c:ptCount val="1"/>
            <c:pt idx="0">
              <c:v>Share of Workers that Worked at Home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Summary!$BF$7</c:f>
              <c:strCache>
                <c:ptCount val="1"/>
                <c:pt idx="0">
                  <c:v>Wasatch Front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Summary!$BG$6:$BP$6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Summary!$BG$7:$BP$7</c:f>
              <c:numCache>
                <c:formatCode>0.0%</c:formatCode>
                <c:ptCount val="10"/>
                <c:pt idx="0">
                  <c:v>4.6040702805337896E-2</c:v>
                </c:pt>
                <c:pt idx="1">
                  <c:v>4.6933978161229441E-2</c:v>
                </c:pt>
                <c:pt idx="2">
                  <c:v>4.5984965994511393E-2</c:v>
                </c:pt>
                <c:pt idx="3">
                  <c:v>4.7455799003953109E-2</c:v>
                </c:pt>
                <c:pt idx="4">
                  <c:v>4.884866795612091E-2</c:v>
                </c:pt>
                <c:pt idx="5">
                  <c:v>5.1658858698950476E-2</c:v>
                </c:pt>
                <c:pt idx="6">
                  <c:v>5.3139977130593444E-2</c:v>
                </c:pt>
                <c:pt idx="7">
                  <c:v>5.719422761961987E-2</c:v>
                </c:pt>
                <c:pt idx="8">
                  <c:v>6.0327375996327481E-2</c:v>
                </c:pt>
                <c:pt idx="9">
                  <c:v>6.3161360068041822E-2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8-4C41-87E7-8C5D00E09C10}"/>
            </c:ext>
          </c:extLst>
        </c:ser>
        <c:ser>
          <c:idx val="1"/>
          <c:order val="1"/>
          <c:tx>
            <c:strRef>
              <c:f>Summary!$BF$8</c:f>
              <c:strCache>
                <c:ptCount val="1"/>
                <c:pt idx="0">
                  <c:v>Weber</c:v>
                </c:pt>
              </c:strCache>
            </c:strRef>
          </c:tx>
          <c:spPr>
            <a:ln w="12700" cap="rnd">
              <a:solidFill>
                <a:schemeClr val="accent6"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Summary!$BG$6:$BP$6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Summary!$BG$8:$BP$8</c:f>
              <c:numCache>
                <c:formatCode>0.0%</c:formatCode>
                <c:ptCount val="10"/>
                <c:pt idx="0">
                  <c:v>3.1489477574201577E-2</c:v>
                </c:pt>
                <c:pt idx="1">
                  <c:v>3.4236569958111231E-2</c:v>
                </c:pt>
                <c:pt idx="2">
                  <c:v>3.2300392701271288E-2</c:v>
                </c:pt>
                <c:pt idx="3">
                  <c:v>3.3006032235352326E-2</c:v>
                </c:pt>
                <c:pt idx="4">
                  <c:v>3.572294663010428E-2</c:v>
                </c:pt>
                <c:pt idx="5">
                  <c:v>4.1130466022458248E-2</c:v>
                </c:pt>
                <c:pt idx="6">
                  <c:v>4.1244982444167064E-2</c:v>
                </c:pt>
                <c:pt idx="7">
                  <c:v>4.6252189141856394E-2</c:v>
                </c:pt>
                <c:pt idx="8">
                  <c:v>4.8962571023330473E-2</c:v>
                </c:pt>
                <c:pt idx="9">
                  <c:v>5.4330715151115545E-2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D8-4C41-87E7-8C5D00E09C10}"/>
            </c:ext>
          </c:extLst>
        </c:ser>
        <c:ser>
          <c:idx val="2"/>
          <c:order val="2"/>
          <c:tx>
            <c:strRef>
              <c:f>Summary!$BF$9</c:f>
              <c:strCache>
                <c:ptCount val="1"/>
                <c:pt idx="0">
                  <c:v>Davis</c:v>
                </c:pt>
              </c:strCache>
            </c:strRef>
          </c:tx>
          <c:spPr>
            <a:ln w="12700" cap="rnd">
              <a:solidFill>
                <a:srgbClr val="FFC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Summary!$BG$6:$BP$6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Summary!$BG$9:$BP$9</c:f>
              <c:numCache>
                <c:formatCode>0.0%</c:formatCode>
                <c:ptCount val="10"/>
                <c:pt idx="0">
                  <c:v>4.4575680975922571E-2</c:v>
                </c:pt>
                <c:pt idx="1">
                  <c:v>4.7153855126560132E-2</c:v>
                </c:pt>
                <c:pt idx="2">
                  <c:v>4.5106260975522346E-2</c:v>
                </c:pt>
                <c:pt idx="3">
                  <c:v>4.7290962297923116E-2</c:v>
                </c:pt>
                <c:pt idx="4">
                  <c:v>4.9455061731831909E-2</c:v>
                </c:pt>
                <c:pt idx="5">
                  <c:v>5.2148088150923019E-2</c:v>
                </c:pt>
                <c:pt idx="6">
                  <c:v>5.199920953823859E-2</c:v>
                </c:pt>
                <c:pt idx="7">
                  <c:v>5.548349813792218E-2</c:v>
                </c:pt>
                <c:pt idx="8">
                  <c:v>5.8273372245144409E-2</c:v>
                </c:pt>
                <c:pt idx="9">
                  <c:v>5.8858595812499241E-2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D8-4C41-87E7-8C5D00E09C10}"/>
            </c:ext>
          </c:extLst>
        </c:ser>
        <c:ser>
          <c:idx val="3"/>
          <c:order val="3"/>
          <c:tx>
            <c:strRef>
              <c:f>Summary!$BF$10</c:f>
              <c:strCache>
                <c:ptCount val="1"/>
                <c:pt idx="0">
                  <c:v>Salt Lake</c:v>
                </c:pt>
              </c:strCache>
            </c:strRef>
          </c:tx>
          <c:spPr>
            <a:ln w="12700" cap="rnd">
              <a:solidFill>
                <a:srgbClr val="FF0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Summary!$BG$6:$BP$6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Summary!$BG$10:$BP$10</c:f>
              <c:numCache>
                <c:formatCode>0.0%</c:formatCode>
                <c:ptCount val="10"/>
                <c:pt idx="0">
                  <c:v>4.2931883777140932E-2</c:v>
                </c:pt>
                <c:pt idx="1">
                  <c:v>4.3507812310356268E-2</c:v>
                </c:pt>
                <c:pt idx="2">
                  <c:v>4.3455383205654799E-2</c:v>
                </c:pt>
                <c:pt idx="3">
                  <c:v>4.4799270072992697E-2</c:v>
                </c:pt>
                <c:pt idx="4">
                  <c:v>4.6272278307471805E-2</c:v>
                </c:pt>
                <c:pt idx="5">
                  <c:v>4.9433922296236617E-2</c:v>
                </c:pt>
                <c:pt idx="6">
                  <c:v>5.1318901487338621E-2</c:v>
                </c:pt>
                <c:pt idx="7">
                  <c:v>5.5654606403053759E-2</c:v>
                </c:pt>
                <c:pt idx="8">
                  <c:v>5.918754138789304E-2</c:v>
                </c:pt>
                <c:pt idx="9">
                  <c:v>6.2058519817078397E-2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D8-4C41-87E7-8C5D00E09C10}"/>
            </c:ext>
          </c:extLst>
        </c:ser>
        <c:ser>
          <c:idx val="4"/>
          <c:order val="4"/>
          <c:tx>
            <c:strRef>
              <c:f>Summary!$BF$11</c:f>
              <c:strCache>
                <c:ptCount val="1"/>
                <c:pt idx="0">
                  <c:v>Utah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Summary!$BG$6:$BP$6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Summary!$BG$11:$BP$11</c:f>
              <c:numCache>
                <c:formatCode>0.0%</c:formatCode>
                <c:ptCount val="10"/>
                <c:pt idx="0">
                  <c:v>6.1534608400803381E-2</c:v>
                </c:pt>
                <c:pt idx="1">
                  <c:v>6.0800767872369176E-2</c:v>
                </c:pt>
                <c:pt idx="2">
                  <c:v>5.8871541393838801E-2</c:v>
                </c:pt>
                <c:pt idx="3">
                  <c:v>6.045823160687934E-2</c:v>
                </c:pt>
                <c:pt idx="4">
                  <c:v>6.0480570347225281E-2</c:v>
                </c:pt>
                <c:pt idx="5">
                  <c:v>6.1172555130246269E-2</c:v>
                </c:pt>
                <c:pt idx="6">
                  <c:v>6.3242199410509195E-2</c:v>
                </c:pt>
                <c:pt idx="7">
                  <c:v>6.6567673448755207E-2</c:v>
                </c:pt>
                <c:pt idx="8">
                  <c:v>6.9060929897210757E-2</c:v>
                </c:pt>
                <c:pt idx="9">
                  <c:v>7.1920743947828158E-2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D8-4C41-87E7-8C5D00E09C10}"/>
            </c:ext>
          </c:extLst>
        </c:ser>
        <c:ser>
          <c:idx val="5"/>
          <c:order val="5"/>
          <c:tx>
            <c:strRef>
              <c:f>Summary!$BF$12</c:f>
              <c:strCache>
                <c:ptCount val="1"/>
                <c:pt idx="0">
                  <c:v>State of Utah</c:v>
                </c:pt>
              </c:strCache>
            </c:strRef>
          </c:tx>
          <c:spPr>
            <a:ln w="50800" cap="rnd">
              <a:solidFill>
                <a:srgbClr val="00B05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Summary!$BG$6:$BP$6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Summary!$BG$12:$BP$12</c:f>
              <c:numCache>
                <c:formatCode>0.0%</c:formatCode>
                <c:ptCount val="10"/>
                <c:pt idx="0">
                  <c:v>4.824796714234892E-2</c:v>
                </c:pt>
                <c:pt idx="1">
                  <c:v>4.8146251420070105E-2</c:v>
                </c:pt>
                <c:pt idx="2">
                  <c:v>4.7170407587715964E-2</c:v>
                </c:pt>
                <c:pt idx="3">
                  <c:v>4.8242531662858947E-2</c:v>
                </c:pt>
                <c:pt idx="4">
                  <c:v>4.8818052721095066E-2</c:v>
                </c:pt>
                <c:pt idx="5">
                  <c:v>5.1301418848072343E-2</c:v>
                </c:pt>
                <c:pt idx="6">
                  <c:v>5.3654325724151158E-2</c:v>
                </c:pt>
                <c:pt idx="7">
                  <c:v>5.7712072667975796E-2</c:v>
                </c:pt>
                <c:pt idx="8">
                  <c:v>6.1576175978970929E-2</c:v>
                </c:pt>
                <c:pt idx="9">
                  <c:v>6.5641118536447871E-2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D8-4C41-87E7-8C5D00E09C10}"/>
            </c:ext>
          </c:extLst>
        </c:ser>
        <c:ser>
          <c:idx val="6"/>
          <c:order val="6"/>
          <c:tx>
            <c:strRef>
              <c:f>Summary!$BF$13</c:f>
              <c:strCache>
                <c:ptCount val="1"/>
                <c:pt idx="0">
                  <c:v>USA</c:v>
                </c:pt>
              </c:strCache>
            </c:strRef>
          </c:tx>
          <c:spPr>
            <a:ln w="50800" cap="rnd">
              <a:solidFill>
                <a:schemeClr val="accent5">
                  <a:lumMod val="75000"/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Summary!$BG$6:$BP$6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Summary!$BG$13:$BP$13</c:f>
              <c:numCache>
                <c:formatCode>0.0%</c:formatCode>
                <c:ptCount val="10"/>
                <c:pt idx="0">
                  <c:v>4.1360974847336758E-2</c:v>
                </c:pt>
                <c:pt idx="1">
                  <c:v>4.2224128970445002E-2</c:v>
                </c:pt>
                <c:pt idx="2">
                  <c:v>4.2729812754388356E-2</c:v>
                </c:pt>
                <c:pt idx="3">
                  <c:v>4.3254384276311272E-2</c:v>
                </c:pt>
                <c:pt idx="4">
                  <c:v>4.3665738889821094E-2</c:v>
                </c:pt>
                <c:pt idx="5">
                  <c:v>4.4232594371480236E-2</c:v>
                </c:pt>
                <c:pt idx="6">
                  <c:v>4.5672811144231405E-2</c:v>
                </c:pt>
                <c:pt idx="7">
                  <c:v>4.7344292413628586E-2</c:v>
                </c:pt>
                <c:pt idx="8">
                  <c:v>4.9298542420945161E-2</c:v>
                </c:pt>
                <c:pt idx="9">
                  <c:v>5.1713985735929162E-2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D8-4C41-87E7-8C5D00E09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8.0000000000000016E-2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Weber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Weber!$C$35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Weber!$D$35:$M$35</c:f>
              <c:numCache>
                <c:formatCode>0.0%</c:formatCode>
                <c:ptCount val="10"/>
                <c:pt idx="0">
                  <c:v>2.0539152759948651E-2</c:v>
                </c:pt>
                <c:pt idx="1">
                  <c:v>1.6600721686385666E-2</c:v>
                </c:pt>
                <c:pt idx="2">
                  <c:v>1.7952058115984749E-2</c:v>
                </c:pt>
                <c:pt idx="3">
                  <c:v>1.8182337158189187E-2</c:v>
                </c:pt>
                <c:pt idx="4">
                  <c:v>1.8644953084485234E-2</c:v>
                </c:pt>
                <c:pt idx="5">
                  <c:v>1.8322171762299989E-2</c:v>
                </c:pt>
                <c:pt idx="6">
                  <c:v>1.8444849540674754E-2</c:v>
                </c:pt>
                <c:pt idx="7">
                  <c:v>1.8274956217162873E-2</c:v>
                </c:pt>
                <c:pt idx="8">
                  <c:v>1.5397942977501848E-2</c:v>
                </c:pt>
                <c:pt idx="9">
                  <c:v>1.674757481599921E-2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5-4465-87FF-D1F34FE67BEB}"/>
            </c:ext>
          </c:extLst>
        </c:ser>
        <c:ser>
          <c:idx val="1"/>
          <c:order val="1"/>
          <c:tx>
            <c:strRef>
              <c:f>Weber!$C$36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Weber!$D$36:$M$36</c:f>
              <c:numCache>
                <c:formatCode>0.0%</c:formatCode>
                <c:ptCount val="10"/>
                <c:pt idx="0">
                  <c:v>3.5009919477185202E-3</c:v>
                </c:pt>
                <c:pt idx="1">
                  <c:v>3.26016503980884E-3</c:v>
                </c:pt>
                <c:pt idx="2">
                  <c:v>3.6988085842786372E-3</c:v>
                </c:pt>
                <c:pt idx="3">
                  <c:v>4.148351125573253E-3</c:v>
                </c:pt>
                <c:pt idx="4">
                  <c:v>4.2531758912082379E-3</c:v>
                </c:pt>
                <c:pt idx="5">
                  <c:v>5.3612387962084437E-3</c:v>
                </c:pt>
                <c:pt idx="6">
                  <c:v>5.5316588690631201E-3</c:v>
                </c:pt>
                <c:pt idx="7">
                  <c:v>4.9299474605954468E-3</c:v>
                </c:pt>
                <c:pt idx="8">
                  <c:v>4.4248915009809497E-3</c:v>
                </c:pt>
                <c:pt idx="9">
                  <c:v>4.5248122903462432E-3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5-4465-87FF-D1F34FE67BEB}"/>
            </c:ext>
          </c:extLst>
        </c:ser>
        <c:ser>
          <c:idx val="2"/>
          <c:order val="2"/>
          <c:tx>
            <c:strRef>
              <c:f>Weber!$C$37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Weber!$D$37:$M$37</c:f>
              <c:numCache>
                <c:formatCode>0.0%</c:formatCode>
                <c:ptCount val="10"/>
                <c:pt idx="0">
                  <c:v>1.3819193215855603E-2</c:v>
                </c:pt>
                <c:pt idx="1">
                  <c:v>1.5884839748860877E-2</c:v>
                </c:pt>
                <c:pt idx="2">
                  <c:v>1.6373646226549649E-2</c:v>
                </c:pt>
                <c:pt idx="3">
                  <c:v>1.4833209643964911E-2</c:v>
                </c:pt>
                <c:pt idx="4">
                  <c:v>1.5380454045180667E-2</c:v>
                </c:pt>
                <c:pt idx="5">
                  <c:v>1.3697873006807484E-2</c:v>
                </c:pt>
                <c:pt idx="6">
                  <c:v>1.3802207275568208E-2</c:v>
                </c:pt>
                <c:pt idx="7">
                  <c:v>1.2697022767075307E-2</c:v>
                </c:pt>
                <c:pt idx="8">
                  <c:v>1.3563439015482874E-2</c:v>
                </c:pt>
                <c:pt idx="9">
                  <c:v>1.2709035613322234E-2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45-4465-87FF-D1F34FE67BEB}"/>
            </c:ext>
          </c:extLst>
        </c:ser>
        <c:ser>
          <c:idx val="3"/>
          <c:order val="3"/>
          <c:tx>
            <c:strRef>
              <c:f>Weber!$C$38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Weber!$D$38:$M$38</c:f>
              <c:numCache>
                <c:formatCode>0.0%</c:formatCode>
                <c:ptCount val="10"/>
                <c:pt idx="0">
                  <c:v>1.1562998405103669E-2</c:v>
                </c:pt>
                <c:pt idx="1">
                  <c:v>9.9933248846365928E-3</c:v>
                </c:pt>
                <c:pt idx="2">
                  <c:v>1.095379817246527E-2</c:v>
                </c:pt>
                <c:pt idx="3">
                  <c:v>1.1027382923255504E-2</c:v>
                </c:pt>
                <c:pt idx="4">
                  <c:v>1.0558322607122203E-2</c:v>
                </c:pt>
                <c:pt idx="5">
                  <c:v>1.1100159363283804E-2</c:v>
                </c:pt>
                <c:pt idx="6">
                  <c:v>1.0749018938747653E-2</c:v>
                </c:pt>
                <c:pt idx="7">
                  <c:v>9.7022767075306479E-3</c:v>
                </c:pt>
                <c:pt idx="8">
                  <c:v>1.1499622058211529E-2</c:v>
                </c:pt>
                <c:pt idx="9">
                  <c:v>1.2173311025212023E-2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45-4465-87FF-D1F34FE67BEB}"/>
            </c:ext>
          </c:extLst>
        </c:ser>
        <c:ser>
          <c:idx val="4"/>
          <c:order val="4"/>
          <c:tx>
            <c:strRef>
              <c:f>Weber!$C$39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Weber!$D$39:$M$39</c:f>
              <c:numCache>
                <c:formatCode>0.0%</c:formatCode>
                <c:ptCount val="10"/>
                <c:pt idx="0">
                  <c:v>3.1489477574201577E-2</c:v>
                </c:pt>
                <c:pt idx="1">
                  <c:v>3.4236569958111231E-2</c:v>
                </c:pt>
                <c:pt idx="2">
                  <c:v>3.2300392701271288E-2</c:v>
                </c:pt>
                <c:pt idx="3">
                  <c:v>3.3006032235352326E-2</c:v>
                </c:pt>
                <c:pt idx="4">
                  <c:v>3.572294663010428E-2</c:v>
                </c:pt>
                <c:pt idx="5">
                  <c:v>4.1130466022458248E-2</c:v>
                </c:pt>
                <c:pt idx="6">
                  <c:v>4.1244982444167064E-2</c:v>
                </c:pt>
                <c:pt idx="7">
                  <c:v>4.6252189141856394E-2</c:v>
                </c:pt>
                <c:pt idx="8">
                  <c:v>4.8962571023330473E-2</c:v>
                </c:pt>
                <c:pt idx="9">
                  <c:v>5.4330715151115545E-2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45-4465-87FF-D1F34FE67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8.0000000000000016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1.0000000000000002E-2"/>
        <c:minorUnit val="5.000000000000001E-3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Davis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Davis!$C$35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Davis!$D$35:$M$35</c:f>
              <c:numCache>
                <c:formatCode>0.0%</c:formatCode>
                <c:ptCount val="10"/>
                <c:pt idx="0">
                  <c:v>2.7514931883766192E-2</c:v>
                </c:pt>
                <c:pt idx="1">
                  <c:v>2.7754286714102416E-2</c:v>
                </c:pt>
                <c:pt idx="2">
                  <c:v>2.6463104325699746E-2</c:v>
                </c:pt>
                <c:pt idx="3">
                  <c:v>2.7495241071682247E-2</c:v>
                </c:pt>
                <c:pt idx="4">
                  <c:v>2.6328243531032948E-2</c:v>
                </c:pt>
                <c:pt idx="5">
                  <c:v>2.7511727582599305E-2</c:v>
                </c:pt>
                <c:pt idx="6">
                  <c:v>2.553191489361702E-2</c:v>
                </c:pt>
                <c:pt idx="7">
                  <c:v>2.5009631437010401E-2</c:v>
                </c:pt>
                <c:pt idx="8">
                  <c:v>2.2818758176512025E-2</c:v>
                </c:pt>
                <c:pt idx="9">
                  <c:v>2.0286628465759092E-2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E-49E9-96E3-1FF8B4548A33}"/>
            </c:ext>
          </c:extLst>
        </c:ser>
        <c:ser>
          <c:idx val="1"/>
          <c:order val="1"/>
          <c:tx>
            <c:strRef>
              <c:f>Davis!$C$36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Davis!$D$36:$M$36</c:f>
              <c:numCache>
                <c:formatCode>0.0%</c:formatCode>
                <c:ptCount val="10"/>
                <c:pt idx="0">
                  <c:v>2.2444429531202231E-3</c:v>
                </c:pt>
                <c:pt idx="1">
                  <c:v>2.3620669543916949E-3</c:v>
                </c:pt>
                <c:pt idx="2">
                  <c:v>2.4513493172777122E-3</c:v>
                </c:pt>
                <c:pt idx="3">
                  <c:v>2.9974145523766231E-3</c:v>
                </c:pt>
                <c:pt idx="4">
                  <c:v>3.2919003939145082E-3</c:v>
                </c:pt>
                <c:pt idx="5">
                  <c:v>4.4682933414329591E-3</c:v>
                </c:pt>
                <c:pt idx="6">
                  <c:v>4.7032474804031355E-3</c:v>
                </c:pt>
                <c:pt idx="7">
                  <c:v>4.0837292924104278E-3</c:v>
                </c:pt>
                <c:pt idx="8">
                  <c:v>3.3963973030089563E-3</c:v>
                </c:pt>
                <c:pt idx="9">
                  <c:v>3.9356667518279254E-3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E-49E9-96E3-1FF8B4548A33}"/>
            </c:ext>
          </c:extLst>
        </c:ser>
        <c:ser>
          <c:idx val="2"/>
          <c:order val="2"/>
          <c:tx>
            <c:strRef>
              <c:f>Davis!$C$37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Davis!$D$37:$M$37</c:f>
              <c:numCache>
                <c:formatCode>0.0%</c:formatCode>
                <c:ptCount val="10"/>
                <c:pt idx="0">
                  <c:v>1.2519666838168951E-2</c:v>
                </c:pt>
                <c:pt idx="1">
                  <c:v>1.4850402426221859E-2</c:v>
                </c:pt>
                <c:pt idx="2">
                  <c:v>1.4077339354191306E-2</c:v>
                </c:pt>
                <c:pt idx="3">
                  <c:v>1.277097479898855E-2</c:v>
                </c:pt>
                <c:pt idx="4">
                  <c:v>1.3425107526133373E-2</c:v>
                </c:pt>
                <c:pt idx="5">
                  <c:v>1.6098005467247139E-2</c:v>
                </c:pt>
                <c:pt idx="6">
                  <c:v>1.5499637705026019E-2</c:v>
                </c:pt>
                <c:pt idx="7">
                  <c:v>1.4273789649415693E-2</c:v>
                </c:pt>
                <c:pt idx="8">
                  <c:v>1.3227080607829326E-2</c:v>
                </c:pt>
                <c:pt idx="9">
                  <c:v>1.2847184203803059E-2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8E-49E9-96E3-1FF8B4548A33}"/>
            </c:ext>
          </c:extLst>
        </c:ser>
        <c:ser>
          <c:idx val="3"/>
          <c:order val="3"/>
          <c:tx>
            <c:strRef>
              <c:f>Davis!$C$38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Davis!$D$38:$M$38</c:f>
              <c:numCache>
                <c:formatCode>0.0%</c:formatCode>
                <c:ptCount val="10"/>
                <c:pt idx="0">
                  <c:v>1.2176662267260214E-2</c:v>
                </c:pt>
                <c:pt idx="1">
                  <c:v>1.273620669543917E-2</c:v>
                </c:pt>
                <c:pt idx="2">
                  <c:v>1.3417912052467477E-2</c:v>
                </c:pt>
                <c:pt idx="3">
                  <c:v>1.1932835184816888E-2</c:v>
                </c:pt>
                <c:pt idx="4">
                  <c:v>1.2415962585081357E-2</c:v>
                </c:pt>
                <c:pt idx="5">
                  <c:v>1.2054942458911276E-2</c:v>
                </c:pt>
                <c:pt idx="6">
                  <c:v>1.1040115934391673E-2</c:v>
                </c:pt>
                <c:pt idx="7">
                  <c:v>9.8818543726724023E-3</c:v>
                </c:pt>
                <c:pt idx="8">
                  <c:v>8.3966488879943652E-3</c:v>
                </c:pt>
                <c:pt idx="9">
                  <c:v>8.1146513863036372E-3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8E-49E9-96E3-1FF8B4548A33}"/>
            </c:ext>
          </c:extLst>
        </c:ser>
        <c:ser>
          <c:idx val="4"/>
          <c:order val="4"/>
          <c:tx>
            <c:strRef>
              <c:f>Davis!$C$39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Davis!$D$39:$M$39</c:f>
              <c:numCache>
                <c:formatCode>0.0%</c:formatCode>
                <c:ptCount val="10"/>
                <c:pt idx="0">
                  <c:v>4.4575680975922571E-2</c:v>
                </c:pt>
                <c:pt idx="1">
                  <c:v>4.7153855126560132E-2</c:v>
                </c:pt>
                <c:pt idx="2">
                  <c:v>4.5106260975522346E-2</c:v>
                </c:pt>
                <c:pt idx="3">
                  <c:v>4.7290962297923116E-2</c:v>
                </c:pt>
                <c:pt idx="4">
                  <c:v>4.9455061731831909E-2</c:v>
                </c:pt>
                <c:pt idx="5">
                  <c:v>5.2148088150923019E-2</c:v>
                </c:pt>
                <c:pt idx="6">
                  <c:v>5.199920953823859E-2</c:v>
                </c:pt>
                <c:pt idx="7">
                  <c:v>5.548349813792218E-2</c:v>
                </c:pt>
                <c:pt idx="8">
                  <c:v>5.8273372245144409E-2</c:v>
                </c:pt>
                <c:pt idx="9">
                  <c:v>5.8858595812499241E-2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8E-49E9-96E3-1FF8B454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8.0000000000000016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1.0000000000000002E-2"/>
        <c:minorUnit val="5.000000000000001E-3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Summary!$BF$61</c:f>
          <c:strCache>
            <c:ptCount val="1"/>
            <c:pt idx="0">
              <c:v>Share of Workers that Carpooled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Summary!$BF$63</c:f>
              <c:strCache>
                <c:ptCount val="1"/>
                <c:pt idx="0">
                  <c:v>Wasatch Front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Summary!$BG$62:$BP$62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Summary!$BG$63:$BP$63</c:f>
              <c:numCache>
                <c:formatCode>0.0%</c:formatCode>
                <c:ptCount val="10"/>
                <c:pt idx="0">
                  <c:v>0.10501893988375066</c:v>
                </c:pt>
                <c:pt idx="1">
                  <c:v>0.10424500010987878</c:v>
                </c:pt>
                <c:pt idx="2">
                  <c:v>0.10349677800894765</c:v>
                </c:pt>
                <c:pt idx="3">
                  <c:v>0.10270255071839567</c:v>
                </c:pt>
                <c:pt idx="4">
                  <c:v>0.10384908764845885</c:v>
                </c:pt>
                <c:pt idx="5">
                  <c:v>0.1032188699382241</c:v>
                </c:pt>
                <c:pt idx="6">
                  <c:v>9.9886046944368506E-2</c:v>
                </c:pt>
                <c:pt idx="7">
                  <c:v>9.6852866914698812E-2</c:v>
                </c:pt>
                <c:pt idx="8">
                  <c:v>9.5474709369648247E-2</c:v>
                </c:pt>
                <c:pt idx="9">
                  <c:v>9.2152546730337334E-2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F-4160-A692-59748190A04B}"/>
            </c:ext>
          </c:extLst>
        </c:ser>
        <c:ser>
          <c:idx val="1"/>
          <c:order val="1"/>
          <c:tx>
            <c:strRef>
              <c:f>Summary!$BF$64</c:f>
              <c:strCache>
                <c:ptCount val="1"/>
                <c:pt idx="0">
                  <c:v>Weber</c:v>
                </c:pt>
              </c:strCache>
            </c:strRef>
          </c:tx>
          <c:spPr>
            <a:ln w="12700" cap="rnd">
              <a:solidFill>
                <a:schemeClr val="accent6"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Summary!$BG$62:$BP$62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Summary!$BG$64:$BP$64</c:f>
              <c:numCache>
                <c:formatCode>0.0%</c:formatCode>
                <c:ptCount val="10"/>
                <c:pt idx="0">
                  <c:v>0.11242357339178267</c:v>
                </c:pt>
                <c:pt idx="1">
                  <c:v>0.11177999372993556</c:v>
                </c:pt>
                <c:pt idx="2">
                  <c:v>0.11604459202534492</c:v>
                </c:pt>
                <c:pt idx="3">
                  <c:v>0.11483503734750909</c:v>
                </c:pt>
                <c:pt idx="4">
                  <c:v>0.11894044861720166</c:v>
                </c:pt>
                <c:pt idx="5">
                  <c:v>0.10930661660447423</c:v>
                </c:pt>
                <c:pt idx="6">
                  <c:v>0.10115089598757862</c:v>
                </c:pt>
                <c:pt idx="7">
                  <c:v>9.4281529010155157E-2</c:v>
                </c:pt>
                <c:pt idx="8">
                  <c:v>9.0266524001731477E-2</c:v>
                </c:pt>
                <c:pt idx="9">
                  <c:v>8.7385565221278202E-2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2F-4160-A692-59748190A04B}"/>
            </c:ext>
          </c:extLst>
        </c:ser>
        <c:ser>
          <c:idx val="2"/>
          <c:order val="2"/>
          <c:tx>
            <c:strRef>
              <c:f>Summary!$BF$65</c:f>
              <c:strCache>
                <c:ptCount val="1"/>
                <c:pt idx="0">
                  <c:v>Davis</c:v>
                </c:pt>
              </c:strCache>
            </c:strRef>
          </c:tx>
          <c:spPr>
            <a:ln w="12700" cap="rnd">
              <a:solidFill>
                <a:srgbClr val="FFC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Summary!$BG$62:$BP$62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Summary!$BG$65:$BP$65</c:f>
              <c:numCache>
                <c:formatCode>0.0%</c:formatCode>
                <c:ptCount val="10"/>
                <c:pt idx="0">
                  <c:v>9.9160360293543359E-2</c:v>
                </c:pt>
                <c:pt idx="1">
                  <c:v>9.6237289354530214E-2</c:v>
                </c:pt>
                <c:pt idx="2">
                  <c:v>9.6156435589566408E-2</c:v>
                </c:pt>
                <c:pt idx="3">
                  <c:v>8.9338162239170196E-2</c:v>
                </c:pt>
                <c:pt idx="4">
                  <c:v>8.3779776785464471E-2</c:v>
                </c:pt>
                <c:pt idx="5">
                  <c:v>8.3412206172505124E-2</c:v>
                </c:pt>
                <c:pt idx="6">
                  <c:v>8.7660791497677137E-2</c:v>
                </c:pt>
                <c:pt idx="7">
                  <c:v>8.4691586552840051E-2</c:v>
                </c:pt>
                <c:pt idx="8">
                  <c:v>8.5502696941926651E-2</c:v>
                </c:pt>
                <c:pt idx="9">
                  <c:v>8.1353055584391029E-2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2F-4160-A692-59748190A04B}"/>
            </c:ext>
          </c:extLst>
        </c:ser>
        <c:ser>
          <c:idx val="3"/>
          <c:order val="3"/>
          <c:tx>
            <c:strRef>
              <c:f>Summary!$BF$66</c:f>
              <c:strCache>
                <c:ptCount val="1"/>
                <c:pt idx="0">
                  <c:v>Salt Lake</c:v>
                </c:pt>
              </c:strCache>
            </c:strRef>
          </c:tx>
          <c:spPr>
            <a:ln w="12700" cap="rnd">
              <a:solidFill>
                <a:srgbClr val="FF0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Summary!$BG$62:$BP$62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Summary!$BG$66:$BP$66</c:f>
              <c:numCache>
                <c:formatCode>0.0%</c:formatCode>
                <c:ptCount val="10"/>
                <c:pt idx="0">
                  <c:v>0.1039157778218</c:v>
                </c:pt>
                <c:pt idx="1">
                  <c:v>0.10311386902994907</c:v>
                </c:pt>
                <c:pt idx="2">
                  <c:v>0.10225620859334505</c:v>
                </c:pt>
                <c:pt idx="3">
                  <c:v>0.10234403088266902</c:v>
                </c:pt>
                <c:pt idx="4">
                  <c:v>0.10385923711054576</c:v>
                </c:pt>
                <c:pt idx="5">
                  <c:v>0.10456199706031395</c:v>
                </c:pt>
                <c:pt idx="6">
                  <c:v>0.10157931673956498</c:v>
                </c:pt>
                <c:pt idx="7">
                  <c:v>9.9193353830316064E-2</c:v>
                </c:pt>
                <c:pt idx="8">
                  <c:v>9.8876421069007361E-2</c:v>
                </c:pt>
                <c:pt idx="9">
                  <c:v>9.4141061240851046E-2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2F-4160-A692-59748190A04B}"/>
            </c:ext>
          </c:extLst>
        </c:ser>
        <c:ser>
          <c:idx val="4"/>
          <c:order val="4"/>
          <c:tx>
            <c:strRef>
              <c:f>Summary!$BF$67</c:f>
              <c:strCache>
                <c:ptCount val="1"/>
                <c:pt idx="0">
                  <c:v>Utah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Summary!$BG$62:$BP$62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Summary!$BG$67:$BP$67</c:f>
              <c:numCache>
                <c:formatCode>0.0%</c:formatCode>
                <c:ptCount val="10"/>
                <c:pt idx="0">
                  <c:v>0.10744983758297538</c:v>
                </c:pt>
                <c:pt idx="1">
                  <c:v>0.10803220838586162</c:v>
                </c:pt>
                <c:pt idx="2">
                  <c:v>0.10488002859164405</c:v>
                </c:pt>
                <c:pt idx="3">
                  <c:v>0.1060226700187986</c:v>
                </c:pt>
                <c:pt idx="4">
                  <c:v>0.1091636255983858</c:v>
                </c:pt>
                <c:pt idx="5">
                  <c:v>0.10949784753330132</c:v>
                </c:pt>
                <c:pt idx="6">
                  <c:v>0.10273448525942953</c:v>
                </c:pt>
                <c:pt idx="7">
                  <c:v>9.9848639465744335E-2</c:v>
                </c:pt>
                <c:pt idx="8">
                  <c:v>9.5949248159796413E-2</c:v>
                </c:pt>
                <c:pt idx="9">
                  <c:v>9.5882265404266101E-2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2F-4160-A692-59748190A04B}"/>
            </c:ext>
          </c:extLst>
        </c:ser>
        <c:ser>
          <c:idx val="5"/>
          <c:order val="5"/>
          <c:tx>
            <c:strRef>
              <c:f>Summary!$BF$68</c:f>
              <c:strCache>
                <c:ptCount val="1"/>
                <c:pt idx="0">
                  <c:v>State of Utah</c:v>
                </c:pt>
              </c:strCache>
            </c:strRef>
          </c:tx>
          <c:spPr>
            <a:ln w="50800" cap="rnd">
              <a:solidFill>
                <a:srgbClr val="00B05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Summary!$BG$62:$BP$62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Summary!$BG$68:$BP$68</c:f>
              <c:numCache>
                <c:formatCode>0.0%</c:formatCode>
                <c:ptCount val="10"/>
                <c:pt idx="0">
                  <c:v>0.10905959059551898</c:v>
                </c:pt>
                <c:pt idx="1">
                  <c:v>0.10758165512601658</c:v>
                </c:pt>
                <c:pt idx="2">
                  <c:v>0.10616252072488308</c:v>
                </c:pt>
                <c:pt idx="3">
                  <c:v>0.10409641706436484</c:v>
                </c:pt>
                <c:pt idx="4">
                  <c:v>0.10497495541215207</c:v>
                </c:pt>
                <c:pt idx="5">
                  <c:v>0.10467502538193962</c:v>
                </c:pt>
                <c:pt idx="6">
                  <c:v>0.10172447790887099</c:v>
                </c:pt>
                <c:pt idx="7">
                  <c:v>9.8955108397117825E-2</c:v>
                </c:pt>
                <c:pt idx="8">
                  <c:v>9.7187878255466098E-2</c:v>
                </c:pt>
                <c:pt idx="9">
                  <c:v>9.3886279633220882E-2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2F-4160-A692-59748190A04B}"/>
            </c:ext>
          </c:extLst>
        </c:ser>
        <c:ser>
          <c:idx val="6"/>
          <c:order val="6"/>
          <c:tx>
            <c:strRef>
              <c:f>Summary!$BF$69</c:f>
              <c:strCache>
                <c:ptCount val="1"/>
                <c:pt idx="0">
                  <c:v>USA</c:v>
                </c:pt>
              </c:strCache>
            </c:strRef>
          </c:tx>
          <c:spPr>
            <a:ln w="50800" cap="rnd">
              <a:solidFill>
                <a:schemeClr val="accent5">
                  <a:lumMod val="75000"/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Summary!$BG$62:$BP$62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Summary!$BG$69:$BP$69</c:f>
              <c:numCache>
                <c:formatCode>0.0%</c:formatCode>
                <c:ptCount val="10"/>
                <c:pt idx="0">
                  <c:v>8.9414941352541244E-2</c:v>
                </c:pt>
                <c:pt idx="1">
                  <c:v>8.7664636555644299E-2</c:v>
                </c:pt>
                <c:pt idx="2">
                  <c:v>8.6437217725893481E-2</c:v>
                </c:pt>
                <c:pt idx="3">
                  <c:v>8.3960530945748915E-2</c:v>
                </c:pt>
                <c:pt idx="4">
                  <c:v>8.2471478632327747E-2</c:v>
                </c:pt>
                <c:pt idx="5">
                  <c:v>8.1153165068310579E-2</c:v>
                </c:pt>
                <c:pt idx="6">
                  <c:v>7.9860944004877532E-2</c:v>
                </c:pt>
                <c:pt idx="7">
                  <c:v>7.8364256111119343E-2</c:v>
                </c:pt>
                <c:pt idx="8">
                  <c:v>7.7652518603929993E-2</c:v>
                </c:pt>
                <c:pt idx="9">
                  <c:v>7.6904688757984813E-2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2F-4160-A692-59748190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16000000000000003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Wasatch</a:t>
            </a:r>
            <a:r>
              <a:rPr lang="en-US" sz="1600" b="0" baseline="0"/>
              <a:t> Front</a:t>
            </a:r>
            <a:endParaRPr lang="en-US" sz="16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WasatchFront!$C$34</c:f>
              <c:strCache>
                <c:ptCount val="1"/>
                <c:pt idx="0">
                  <c:v> Carpooled: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WasatchFront!$D$34:$M$34</c:f>
              <c:numCache>
                <c:formatCode>0.0%</c:formatCode>
                <c:ptCount val="10"/>
                <c:pt idx="0">
                  <c:v>0.11908752975155777</c:v>
                </c:pt>
                <c:pt idx="1">
                  <c:v>0.11833652096252359</c:v>
                </c:pt>
                <c:pt idx="2">
                  <c:v>0.11749765255780414</c:v>
                </c:pt>
                <c:pt idx="3">
                  <c:v>0.11667375090182486</c:v>
                </c:pt>
                <c:pt idx="4">
                  <c:v>0.11797800398130762</c:v>
                </c:pt>
                <c:pt idx="5">
                  <c:v>0.11790259650002055</c:v>
                </c:pt>
                <c:pt idx="6">
                  <c:v>0.11452587838879133</c:v>
                </c:pt>
                <c:pt idx="7">
                  <c:v>0.11128413891560944</c:v>
                </c:pt>
                <c:pt idx="8">
                  <c:v>0.10995854917615926</c:v>
                </c:pt>
                <c:pt idx="9">
                  <c:v>0.10629875879557589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4-42CD-9DA9-1B73722F1B15}"/>
            </c:ext>
          </c:extLst>
        </c:ser>
        <c:ser>
          <c:idx val="1"/>
          <c:order val="1"/>
          <c:tx>
            <c:strRef>
              <c:f>WasatchFront!$C$35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WasatchFront!$D$35:$M$35</c:f>
              <c:numCache>
                <c:formatCode>0.0%</c:formatCode>
                <c:ptCount val="10"/>
                <c:pt idx="0">
                  <c:v>2.8543310245233065E-2</c:v>
                </c:pt>
                <c:pt idx="1">
                  <c:v>2.7351122270153679E-2</c:v>
                </c:pt>
                <c:pt idx="2">
                  <c:v>2.775221385846869E-2</c:v>
                </c:pt>
                <c:pt idx="3">
                  <c:v>2.771908554702817E-2</c:v>
                </c:pt>
                <c:pt idx="4">
                  <c:v>2.804462130181095E-2</c:v>
                </c:pt>
                <c:pt idx="5">
                  <c:v>2.9159969694774697E-2</c:v>
                </c:pt>
                <c:pt idx="6">
                  <c:v>3.0253447058845914E-2</c:v>
                </c:pt>
                <c:pt idx="7">
                  <c:v>2.9647007848281979E-2</c:v>
                </c:pt>
                <c:pt idx="8">
                  <c:v>2.9126292244060291E-2</c:v>
                </c:pt>
                <c:pt idx="9">
                  <c:v>2.8806875437704882E-2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4-42CD-9DA9-1B73722F1B15}"/>
            </c:ext>
          </c:extLst>
        </c:ser>
        <c:ser>
          <c:idx val="2"/>
          <c:order val="2"/>
          <c:tx>
            <c:strRef>
              <c:f>WasatchFront!$C$36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WasatchFront!$D$36:$M$36</c:f>
              <c:numCache>
                <c:formatCode>0.0%</c:formatCode>
                <c:ptCount val="10"/>
                <c:pt idx="0">
                  <c:v>6.9863343406519939E-3</c:v>
                </c:pt>
                <c:pt idx="1">
                  <c:v>7.0879111620382853E-3</c:v>
                </c:pt>
                <c:pt idx="2">
                  <c:v>7.5678423763896599E-3</c:v>
                </c:pt>
                <c:pt idx="3">
                  <c:v>7.9134165808153415E-3</c:v>
                </c:pt>
                <c:pt idx="4">
                  <c:v>7.9787502243771399E-3</c:v>
                </c:pt>
                <c:pt idx="5">
                  <c:v>8.6383596024298993E-3</c:v>
                </c:pt>
                <c:pt idx="6">
                  <c:v>8.4675785255891919E-3</c:v>
                </c:pt>
                <c:pt idx="7">
                  <c:v>7.9890085167330337E-3</c:v>
                </c:pt>
                <c:pt idx="8">
                  <c:v>7.6951811729548004E-3</c:v>
                </c:pt>
                <c:pt idx="9">
                  <c:v>7.3569349044428026E-3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F4-42CD-9DA9-1B73722F1B15}"/>
            </c:ext>
          </c:extLst>
        </c:ser>
        <c:ser>
          <c:idx val="3"/>
          <c:order val="3"/>
          <c:tx>
            <c:strRef>
              <c:f>WasatchFront!$C$37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WasatchFront!$D$37:$M$37</c:f>
              <c:numCache>
                <c:formatCode>0.0%</c:formatCode>
                <c:ptCount val="10"/>
                <c:pt idx="0">
                  <c:v>2.5900034765865269E-2</c:v>
                </c:pt>
                <c:pt idx="1">
                  <c:v>2.668972431922351E-2</c:v>
                </c:pt>
                <c:pt idx="2">
                  <c:v>2.6385769053189668E-2</c:v>
                </c:pt>
                <c:pt idx="3">
                  <c:v>2.5030849871506038E-2</c:v>
                </c:pt>
                <c:pt idx="4">
                  <c:v>2.3776917693423178E-2</c:v>
                </c:pt>
                <c:pt idx="5">
                  <c:v>2.393779989545872E-2</c:v>
                </c:pt>
                <c:pt idx="6">
                  <c:v>2.4791996849273107E-2</c:v>
                </c:pt>
                <c:pt idx="7">
                  <c:v>2.4481788412095445E-2</c:v>
                </c:pt>
                <c:pt idx="8">
                  <c:v>2.4928102398386973E-2</c:v>
                </c:pt>
                <c:pt idx="9">
                  <c:v>2.4155196834029294E-2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F4-42CD-9DA9-1B73722F1B15}"/>
            </c:ext>
          </c:extLst>
        </c:ser>
        <c:ser>
          <c:idx val="4"/>
          <c:order val="4"/>
          <c:tx>
            <c:strRef>
              <c:f>WasatchFront!$C$38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WasatchFront!$D$38:$M$38</c:f>
              <c:numCache>
                <c:formatCode>0.0%</c:formatCode>
                <c:ptCount val="10"/>
                <c:pt idx="0">
                  <c:v>1.0666167464498702E-2</c:v>
                </c:pt>
                <c:pt idx="1">
                  <c:v>1.1017331153949851E-2</c:v>
                </c:pt>
                <c:pt idx="2">
                  <c:v>1.1467968437926366E-2</c:v>
                </c:pt>
                <c:pt idx="3">
                  <c:v>1.16267222153038E-2</c:v>
                </c:pt>
                <c:pt idx="4">
                  <c:v>1.1109945806618168E-2</c:v>
                </c:pt>
                <c:pt idx="5">
                  <c:v>1.1146175727237312E-2</c:v>
                </c:pt>
                <c:pt idx="6">
                  <c:v>1.1176899235720414E-2</c:v>
                </c:pt>
                <c:pt idx="7">
                  <c:v>1.0367472171790069E-2</c:v>
                </c:pt>
                <c:pt idx="8">
                  <c:v>9.6439549756740829E-3</c:v>
                </c:pt>
                <c:pt idx="9">
                  <c:v>9.5993810569186631E-3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F4-42CD-9DA9-1B73722F1B15}"/>
            </c:ext>
          </c:extLst>
        </c:ser>
        <c:ser>
          <c:idx val="5"/>
          <c:order val="5"/>
          <c:tx>
            <c:strRef>
              <c:f>WasatchFront!$C$39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WasatchFront!$D$39:$M$39</c:f>
              <c:numCache>
                <c:formatCode>0.0%</c:formatCode>
                <c:ptCount val="10"/>
                <c:pt idx="0">
                  <c:v>4.6040702805337896E-2</c:v>
                </c:pt>
                <c:pt idx="1">
                  <c:v>4.6933978161229441E-2</c:v>
                </c:pt>
                <c:pt idx="2">
                  <c:v>4.5984965994511393E-2</c:v>
                </c:pt>
                <c:pt idx="3">
                  <c:v>4.7455799003953109E-2</c:v>
                </c:pt>
                <c:pt idx="4">
                  <c:v>4.884866795612091E-2</c:v>
                </c:pt>
                <c:pt idx="5">
                  <c:v>5.1658858698950476E-2</c:v>
                </c:pt>
                <c:pt idx="6">
                  <c:v>5.3139977130593444E-2</c:v>
                </c:pt>
                <c:pt idx="7">
                  <c:v>5.719422761961987E-2</c:v>
                </c:pt>
                <c:pt idx="8">
                  <c:v>6.0327375996327481E-2</c:v>
                </c:pt>
                <c:pt idx="9">
                  <c:v>6.3161360068041822E-2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F4-42CD-9DA9-1B73722F1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8.0000000000000016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1.0000000000000002E-2"/>
        <c:minorUnit val="5.000000000000001E-3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Salt Lake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SaltLake!$C$35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SaltLake!$D$35:$M$35</c:f>
              <c:numCache>
                <c:formatCode>0.0%</c:formatCode>
                <c:ptCount val="10"/>
                <c:pt idx="0">
                  <c:v>3.3622632657848303E-2</c:v>
                </c:pt>
                <c:pt idx="1">
                  <c:v>3.2632882099249923E-2</c:v>
                </c:pt>
                <c:pt idx="2">
                  <c:v>3.4416183328898432E-2</c:v>
                </c:pt>
                <c:pt idx="3">
                  <c:v>3.4336321802602349E-2</c:v>
                </c:pt>
                <c:pt idx="4">
                  <c:v>3.5475867763444878E-2</c:v>
                </c:pt>
                <c:pt idx="5">
                  <c:v>3.703430510321036E-2</c:v>
                </c:pt>
                <c:pt idx="6">
                  <c:v>3.9358573689861669E-2</c:v>
                </c:pt>
                <c:pt idx="7">
                  <c:v>3.7789544180568201E-2</c:v>
                </c:pt>
                <c:pt idx="8">
                  <c:v>3.7740488908483791E-2</c:v>
                </c:pt>
                <c:pt idx="9">
                  <c:v>3.676785904196013E-2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3-4997-898B-69A400E26211}"/>
            </c:ext>
          </c:extLst>
        </c:ser>
        <c:ser>
          <c:idx val="1"/>
          <c:order val="1"/>
          <c:tx>
            <c:strRef>
              <c:f>SaltLake!$C$36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SaltLake!$D$36:$M$36</c:f>
              <c:numCache>
                <c:formatCode>0.0%</c:formatCode>
                <c:ptCount val="10"/>
                <c:pt idx="0">
                  <c:v>7.9365241247080654E-3</c:v>
                </c:pt>
                <c:pt idx="1">
                  <c:v>7.593840776133412E-3</c:v>
                </c:pt>
                <c:pt idx="2">
                  <c:v>7.9888280451279759E-3</c:v>
                </c:pt>
                <c:pt idx="3">
                  <c:v>8.1382894319263731E-3</c:v>
                </c:pt>
                <c:pt idx="4">
                  <c:v>8.2160995824764761E-3</c:v>
                </c:pt>
                <c:pt idx="5">
                  <c:v>8.6604403793269103E-3</c:v>
                </c:pt>
                <c:pt idx="6">
                  <c:v>8.7410200685555731E-3</c:v>
                </c:pt>
                <c:pt idx="7">
                  <c:v>8.4675008483660209E-3</c:v>
                </c:pt>
                <c:pt idx="8">
                  <c:v>8.3012915657402226E-3</c:v>
                </c:pt>
                <c:pt idx="9">
                  <c:v>7.8938972386797535E-3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3-4997-898B-69A400E26211}"/>
            </c:ext>
          </c:extLst>
        </c:ser>
        <c:ser>
          <c:idx val="2"/>
          <c:order val="2"/>
          <c:tx>
            <c:strRef>
              <c:f>SaltLake!$C$37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SaltLake!$D$37:$M$37</c:f>
              <c:numCache>
                <c:formatCode>0.0%</c:formatCode>
                <c:ptCount val="10"/>
                <c:pt idx="0">
                  <c:v>2.2583704731114804E-2</c:v>
                </c:pt>
                <c:pt idx="1">
                  <c:v>2.2811865325641046E-2</c:v>
                </c:pt>
                <c:pt idx="2">
                  <c:v>2.2766059184951472E-2</c:v>
                </c:pt>
                <c:pt idx="3">
                  <c:v>2.152292922881625E-2</c:v>
                </c:pt>
                <c:pt idx="4">
                  <c:v>2.0685330591387798E-2</c:v>
                </c:pt>
                <c:pt idx="5">
                  <c:v>2.1281344212314129E-2</c:v>
                </c:pt>
                <c:pt idx="6">
                  <c:v>2.215326487615351E-2</c:v>
                </c:pt>
                <c:pt idx="7">
                  <c:v>2.2301702298039513E-2</c:v>
                </c:pt>
                <c:pt idx="8">
                  <c:v>2.3078855243813114E-2</c:v>
                </c:pt>
                <c:pt idx="9">
                  <c:v>2.1703929109303546E-2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73-4997-898B-69A400E26211}"/>
            </c:ext>
          </c:extLst>
        </c:ser>
        <c:ser>
          <c:idx val="3"/>
          <c:order val="3"/>
          <c:tx>
            <c:strRef>
              <c:f>SaltLake!$C$38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SaltLake!$D$38:$M$38</c:f>
              <c:numCache>
                <c:formatCode>0.0%</c:formatCode>
                <c:ptCount val="10"/>
                <c:pt idx="0">
                  <c:v>1.0463728799730758E-2</c:v>
                </c:pt>
                <c:pt idx="1">
                  <c:v>1.1441332826268136E-2</c:v>
                </c:pt>
                <c:pt idx="2">
                  <c:v>1.1668130518203444E-2</c:v>
                </c:pt>
                <c:pt idx="3">
                  <c:v>1.224016185337988E-2</c:v>
                </c:pt>
                <c:pt idx="4">
                  <c:v>1.0934676263476039E-2</c:v>
                </c:pt>
                <c:pt idx="5">
                  <c:v>1.0504495712334933E-2</c:v>
                </c:pt>
                <c:pt idx="6">
                  <c:v>1.0257507720803923E-2</c:v>
                </c:pt>
                <c:pt idx="7">
                  <c:v>9.684838756591669E-3</c:v>
                </c:pt>
                <c:pt idx="8">
                  <c:v>8.5278820464809099E-3</c:v>
                </c:pt>
                <c:pt idx="9">
                  <c:v>8.7241115506139118E-3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73-4997-898B-69A400E26211}"/>
            </c:ext>
          </c:extLst>
        </c:ser>
        <c:ser>
          <c:idx val="4"/>
          <c:order val="4"/>
          <c:tx>
            <c:strRef>
              <c:f>SaltLake!$C$39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SaltLake!$D$39:$M$39</c:f>
              <c:numCache>
                <c:formatCode>0.0%</c:formatCode>
                <c:ptCount val="10"/>
                <c:pt idx="0">
                  <c:v>4.2931883777140932E-2</c:v>
                </c:pt>
                <c:pt idx="1">
                  <c:v>4.3507812310356268E-2</c:v>
                </c:pt>
                <c:pt idx="2">
                  <c:v>4.3455383205654799E-2</c:v>
                </c:pt>
                <c:pt idx="3">
                  <c:v>4.4799270072992697E-2</c:v>
                </c:pt>
                <c:pt idx="4">
                  <c:v>4.6272278307471805E-2</c:v>
                </c:pt>
                <c:pt idx="5">
                  <c:v>4.9433922296236617E-2</c:v>
                </c:pt>
                <c:pt idx="6">
                  <c:v>5.1318901487338621E-2</c:v>
                </c:pt>
                <c:pt idx="7">
                  <c:v>5.5654606403053759E-2</c:v>
                </c:pt>
                <c:pt idx="8">
                  <c:v>5.918754138789304E-2</c:v>
                </c:pt>
                <c:pt idx="9">
                  <c:v>6.2058519817078397E-2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73-4997-898B-69A400E26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8.0000000000000016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1.0000000000000002E-2"/>
        <c:minorUnit val="5.000000000000001E-3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Utah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Utah!$C$35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Utah!$D$35:$M$35</c:f>
              <c:numCache>
                <c:formatCode>0.0%</c:formatCode>
                <c:ptCount val="10"/>
                <c:pt idx="0">
                  <c:v>2.1177807853657832E-2</c:v>
                </c:pt>
                <c:pt idx="1">
                  <c:v>2.0105396073972947E-2</c:v>
                </c:pt>
                <c:pt idx="2">
                  <c:v>1.8084155616758166E-2</c:v>
                </c:pt>
                <c:pt idx="3">
                  <c:v>1.7329223659805677E-2</c:v>
                </c:pt>
                <c:pt idx="4">
                  <c:v>1.6771553051973771E-2</c:v>
                </c:pt>
                <c:pt idx="5">
                  <c:v>1.7546831069408218E-2</c:v>
                </c:pt>
                <c:pt idx="6">
                  <c:v>1.8449029372903752E-2</c:v>
                </c:pt>
                <c:pt idx="7">
                  <c:v>1.9718343232655124E-2</c:v>
                </c:pt>
                <c:pt idx="8">
                  <c:v>2.0501224939696729E-2</c:v>
                </c:pt>
                <c:pt idx="9">
                  <c:v>2.2378477308650817E-2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9-419D-BFE1-DD5690F1937E}"/>
            </c:ext>
          </c:extLst>
        </c:ser>
        <c:ser>
          <c:idx val="1"/>
          <c:order val="1"/>
          <c:tx>
            <c:strRef>
              <c:f>Utah!$C$36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Utah!$D$36:$M$36</c:f>
              <c:numCache>
                <c:formatCode>0.0%</c:formatCode>
                <c:ptCount val="10"/>
                <c:pt idx="0">
                  <c:v>9.5316992818714683E-3</c:v>
                </c:pt>
                <c:pt idx="1">
                  <c:v>1.0786556642235776E-2</c:v>
                </c:pt>
                <c:pt idx="2">
                  <c:v>1.171867875316906E-2</c:v>
                </c:pt>
                <c:pt idx="3">
                  <c:v>1.2310969308320284E-2</c:v>
                </c:pt>
                <c:pt idx="4">
                  <c:v>1.2163886810720415E-2</c:v>
                </c:pt>
                <c:pt idx="5">
                  <c:v>1.2711290267944852E-2</c:v>
                </c:pt>
                <c:pt idx="6">
                  <c:v>1.151743063319443E-2</c:v>
                </c:pt>
                <c:pt idx="7">
                  <c:v>1.0718122077593832E-2</c:v>
                </c:pt>
                <c:pt idx="8">
                  <c:v>1.0426143119764751E-2</c:v>
                </c:pt>
                <c:pt idx="9">
                  <c:v>9.5019007418499588E-3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89-419D-BFE1-DD5690F1937E}"/>
            </c:ext>
          </c:extLst>
        </c:ser>
        <c:ser>
          <c:idx val="2"/>
          <c:order val="2"/>
          <c:tx>
            <c:strRef>
              <c:f>Utah!$C$37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Utah!$D$37:$M$37</c:f>
              <c:numCache>
                <c:formatCode>0.0%</c:formatCode>
                <c:ptCount val="10"/>
                <c:pt idx="0">
                  <c:v>4.8356877609898707E-2</c:v>
                </c:pt>
                <c:pt idx="1">
                  <c:v>4.8392733169011132E-2</c:v>
                </c:pt>
                <c:pt idx="2">
                  <c:v>4.7266857570175277E-2</c:v>
                </c:pt>
                <c:pt idx="3">
                  <c:v>4.5638135122816358E-2</c:v>
                </c:pt>
                <c:pt idx="4">
                  <c:v>4.1270958940280773E-2</c:v>
                </c:pt>
                <c:pt idx="5">
                  <c:v>3.9510009823515463E-2</c:v>
                </c:pt>
                <c:pt idx="6">
                  <c:v>4.1317207033235083E-2</c:v>
                </c:pt>
                <c:pt idx="7">
                  <c:v>4.0870245166182234E-2</c:v>
                </c:pt>
                <c:pt idx="8">
                  <c:v>4.097602591058884E-2</c:v>
                </c:pt>
                <c:pt idx="9">
                  <c:v>4.1071215425849364E-2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89-419D-BFE1-DD5690F1937E}"/>
            </c:ext>
          </c:extLst>
        </c:ser>
        <c:ser>
          <c:idx val="3"/>
          <c:order val="3"/>
          <c:tx>
            <c:strRef>
              <c:f>Utah!$C$38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Utah!$D$38:$M$38</c:f>
              <c:numCache>
                <c:formatCode>0.0%</c:formatCode>
                <c:ptCount val="10"/>
                <c:pt idx="0">
                  <c:v>9.7243561647794314E-3</c:v>
                </c:pt>
                <c:pt idx="1">
                  <c:v>9.435324924633887E-3</c:v>
                </c:pt>
                <c:pt idx="2">
                  <c:v>1.0017874404946468E-2</c:v>
                </c:pt>
                <c:pt idx="3">
                  <c:v>1.0320816278639476E-2</c:v>
                </c:pt>
                <c:pt idx="4">
                  <c:v>1.0940456805879505E-2</c:v>
                </c:pt>
                <c:pt idx="5">
                  <c:v>1.2033806442871177E-2</c:v>
                </c:pt>
                <c:pt idx="6">
                  <c:v>1.3481044821628214E-2</c:v>
                </c:pt>
                <c:pt idx="7">
                  <c:v>1.246761658031088E-2</c:v>
                </c:pt>
                <c:pt idx="8">
                  <c:v>1.1966283015805308E-2</c:v>
                </c:pt>
                <c:pt idx="9">
                  <c:v>1.1198281194049286E-2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89-419D-BFE1-DD5690F1937E}"/>
            </c:ext>
          </c:extLst>
        </c:ser>
        <c:ser>
          <c:idx val="4"/>
          <c:order val="4"/>
          <c:tx>
            <c:strRef>
              <c:f>Utah!$C$39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Utah!$D$39:$M$39</c:f>
              <c:numCache>
                <c:formatCode>0.0%</c:formatCode>
                <c:ptCount val="10"/>
                <c:pt idx="0">
                  <c:v>6.1534608400803381E-2</c:v>
                </c:pt>
                <c:pt idx="1">
                  <c:v>6.0800767872369176E-2</c:v>
                </c:pt>
                <c:pt idx="2">
                  <c:v>5.8871541393838801E-2</c:v>
                </c:pt>
                <c:pt idx="3">
                  <c:v>6.045823160687934E-2</c:v>
                </c:pt>
                <c:pt idx="4">
                  <c:v>6.0480570347225281E-2</c:v>
                </c:pt>
                <c:pt idx="5">
                  <c:v>6.1172555130246269E-2</c:v>
                </c:pt>
                <c:pt idx="6">
                  <c:v>6.3242199410509195E-2</c:v>
                </c:pt>
                <c:pt idx="7">
                  <c:v>6.6567673448755207E-2</c:v>
                </c:pt>
                <c:pt idx="8">
                  <c:v>6.9060929897210757E-2</c:v>
                </c:pt>
                <c:pt idx="9">
                  <c:v>7.1920743947828158E-2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89-419D-BFE1-DD5690F19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8.0000000000000016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1.0000000000000002E-2"/>
        <c:minorUnit val="5.000000000000001E-3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WasatchFront!$A$1</c:f>
          <c:strCache>
            <c:ptCount val="1"/>
            <c:pt idx="0">
              <c:v>Wasatch Front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WasatchFront!$C$34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WasatchFront!$D$34:$M$34</c:f>
              <c:numCache>
                <c:formatCode>0.0%</c:formatCode>
                <c:ptCount val="10"/>
                <c:pt idx="0">
                  <c:v>0.11908752975155777</c:v>
                </c:pt>
                <c:pt idx="1">
                  <c:v>0.11833652096252359</c:v>
                </c:pt>
                <c:pt idx="2">
                  <c:v>0.11749765255780414</c:v>
                </c:pt>
                <c:pt idx="3">
                  <c:v>0.11667375090182486</c:v>
                </c:pt>
                <c:pt idx="4">
                  <c:v>0.11797800398130762</c:v>
                </c:pt>
                <c:pt idx="5">
                  <c:v>0.11790259650002055</c:v>
                </c:pt>
                <c:pt idx="6">
                  <c:v>0.11452587838879133</c:v>
                </c:pt>
                <c:pt idx="7">
                  <c:v>0.11128413891560944</c:v>
                </c:pt>
                <c:pt idx="8">
                  <c:v>0.10995854917615926</c:v>
                </c:pt>
                <c:pt idx="9">
                  <c:v>0.10629875879557589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6-4F67-887D-DDBF66FF8F06}"/>
            </c:ext>
          </c:extLst>
        </c:ser>
        <c:ser>
          <c:idx val="1"/>
          <c:order val="1"/>
          <c:tx>
            <c:strRef>
              <c:f>WasatchFront!$C$35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WasatchFront!$D$35:$M$35</c:f>
              <c:numCache>
                <c:formatCode>0.0%</c:formatCode>
                <c:ptCount val="10"/>
                <c:pt idx="0">
                  <c:v>2.8543310245233065E-2</c:v>
                </c:pt>
                <c:pt idx="1">
                  <c:v>2.7351122270153679E-2</c:v>
                </c:pt>
                <c:pt idx="2">
                  <c:v>2.775221385846869E-2</c:v>
                </c:pt>
                <c:pt idx="3">
                  <c:v>2.771908554702817E-2</c:v>
                </c:pt>
                <c:pt idx="4">
                  <c:v>2.804462130181095E-2</c:v>
                </c:pt>
                <c:pt idx="5">
                  <c:v>2.9159969694774697E-2</c:v>
                </c:pt>
                <c:pt idx="6">
                  <c:v>3.0253447058845914E-2</c:v>
                </c:pt>
                <c:pt idx="7">
                  <c:v>2.9647007848281979E-2</c:v>
                </c:pt>
                <c:pt idx="8">
                  <c:v>2.9126292244060291E-2</c:v>
                </c:pt>
                <c:pt idx="9">
                  <c:v>2.8806875437704882E-2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6-4F67-887D-DDBF66FF8F06}"/>
            </c:ext>
          </c:extLst>
        </c:ser>
        <c:ser>
          <c:idx val="2"/>
          <c:order val="2"/>
          <c:tx>
            <c:strRef>
              <c:f>WasatchFront!$C$36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WasatchFront!$D$36:$M$36</c:f>
              <c:numCache>
                <c:formatCode>0.0%</c:formatCode>
                <c:ptCount val="10"/>
                <c:pt idx="0">
                  <c:v>6.9863343406519939E-3</c:v>
                </c:pt>
                <c:pt idx="1">
                  <c:v>7.0879111620382853E-3</c:v>
                </c:pt>
                <c:pt idx="2">
                  <c:v>7.5678423763896599E-3</c:v>
                </c:pt>
                <c:pt idx="3">
                  <c:v>7.9134165808153415E-3</c:v>
                </c:pt>
                <c:pt idx="4">
                  <c:v>7.9787502243771399E-3</c:v>
                </c:pt>
                <c:pt idx="5">
                  <c:v>8.6383596024298993E-3</c:v>
                </c:pt>
                <c:pt idx="6">
                  <c:v>8.4675785255891919E-3</c:v>
                </c:pt>
                <c:pt idx="7">
                  <c:v>7.9890085167330337E-3</c:v>
                </c:pt>
                <c:pt idx="8">
                  <c:v>7.6951811729548004E-3</c:v>
                </c:pt>
                <c:pt idx="9">
                  <c:v>7.3569349044428026E-3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16-4F67-887D-DDBF66FF8F06}"/>
            </c:ext>
          </c:extLst>
        </c:ser>
        <c:ser>
          <c:idx val="3"/>
          <c:order val="3"/>
          <c:tx>
            <c:strRef>
              <c:f>WasatchFront!$C$37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WasatchFront!$D$37:$M$37</c:f>
              <c:numCache>
                <c:formatCode>0.0%</c:formatCode>
                <c:ptCount val="10"/>
                <c:pt idx="0">
                  <c:v>2.5900034765865269E-2</c:v>
                </c:pt>
                <c:pt idx="1">
                  <c:v>2.668972431922351E-2</c:v>
                </c:pt>
                <c:pt idx="2">
                  <c:v>2.6385769053189668E-2</c:v>
                </c:pt>
                <c:pt idx="3">
                  <c:v>2.5030849871506038E-2</c:v>
                </c:pt>
                <c:pt idx="4">
                  <c:v>2.3776917693423178E-2</c:v>
                </c:pt>
                <c:pt idx="5">
                  <c:v>2.393779989545872E-2</c:v>
                </c:pt>
                <c:pt idx="6">
                  <c:v>2.4791996849273107E-2</c:v>
                </c:pt>
                <c:pt idx="7">
                  <c:v>2.4481788412095445E-2</c:v>
                </c:pt>
                <c:pt idx="8">
                  <c:v>2.4928102398386973E-2</c:v>
                </c:pt>
                <c:pt idx="9">
                  <c:v>2.4155196834029294E-2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16-4F67-887D-DDBF66FF8F06}"/>
            </c:ext>
          </c:extLst>
        </c:ser>
        <c:ser>
          <c:idx val="4"/>
          <c:order val="4"/>
          <c:tx>
            <c:strRef>
              <c:f>WasatchFront!$C$38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WasatchFront!$D$38:$M$38</c:f>
              <c:numCache>
                <c:formatCode>0.0%</c:formatCode>
                <c:ptCount val="10"/>
                <c:pt idx="0">
                  <c:v>1.0666167464498702E-2</c:v>
                </c:pt>
                <c:pt idx="1">
                  <c:v>1.1017331153949851E-2</c:v>
                </c:pt>
                <c:pt idx="2">
                  <c:v>1.1467968437926366E-2</c:v>
                </c:pt>
                <c:pt idx="3">
                  <c:v>1.16267222153038E-2</c:v>
                </c:pt>
                <c:pt idx="4">
                  <c:v>1.1109945806618168E-2</c:v>
                </c:pt>
                <c:pt idx="5">
                  <c:v>1.1146175727237312E-2</c:v>
                </c:pt>
                <c:pt idx="6">
                  <c:v>1.1176899235720414E-2</c:v>
                </c:pt>
                <c:pt idx="7">
                  <c:v>1.0367472171790069E-2</c:v>
                </c:pt>
                <c:pt idx="8">
                  <c:v>9.6439549756740829E-3</c:v>
                </c:pt>
                <c:pt idx="9">
                  <c:v>9.5993810569186631E-3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16-4F67-887D-DDBF66FF8F06}"/>
            </c:ext>
          </c:extLst>
        </c:ser>
        <c:ser>
          <c:idx val="5"/>
          <c:order val="5"/>
          <c:tx>
            <c:strRef>
              <c:f>WasatchFront!$C$39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WasatchFront!$D$39:$M$39</c:f>
              <c:numCache>
                <c:formatCode>0.0%</c:formatCode>
                <c:ptCount val="10"/>
                <c:pt idx="0">
                  <c:v>4.6040702805337896E-2</c:v>
                </c:pt>
                <c:pt idx="1">
                  <c:v>4.6933978161229441E-2</c:v>
                </c:pt>
                <c:pt idx="2">
                  <c:v>4.5984965994511393E-2</c:v>
                </c:pt>
                <c:pt idx="3">
                  <c:v>4.7455799003953109E-2</c:v>
                </c:pt>
                <c:pt idx="4">
                  <c:v>4.884866795612091E-2</c:v>
                </c:pt>
                <c:pt idx="5">
                  <c:v>5.1658858698950476E-2</c:v>
                </c:pt>
                <c:pt idx="6">
                  <c:v>5.3139977130593444E-2</c:v>
                </c:pt>
                <c:pt idx="7">
                  <c:v>5.719422761961987E-2</c:v>
                </c:pt>
                <c:pt idx="8">
                  <c:v>6.0327375996327481E-2</c:v>
                </c:pt>
                <c:pt idx="9">
                  <c:v>6.3161360068041822E-2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16-4F67-887D-DDBF66FF8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Weber!$A$1</c:f>
          <c:strCache>
            <c:ptCount val="1"/>
            <c:pt idx="0">
              <c:v>Weber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Weber!$C$34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Weber!$D$34:$M$34</c:f>
              <c:numCache>
                <c:formatCode>0.0%</c:formatCode>
                <c:ptCount val="10"/>
                <c:pt idx="0">
                  <c:v>0.12232076866223207</c:v>
                </c:pt>
                <c:pt idx="1">
                  <c:v>0.12149677369424101</c:v>
                </c:pt>
                <c:pt idx="2">
                  <c:v>0.12631098517624015</c:v>
                </c:pt>
                <c:pt idx="3">
                  <c:v>0.12498334950809689</c:v>
                </c:pt>
                <c:pt idx="4">
                  <c:v>0.12992706176432181</c:v>
                </c:pt>
                <c:pt idx="5">
                  <c:v>0.12006595613364407</c:v>
                </c:pt>
                <c:pt idx="6">
                  <c:v>0.11112707549457161</c:v>
                </c:pt>
                <c:pt idx="7">
                  <c:v>0.10381786339754816</c:v>
                </c:pt>
                <c:pt idx="8">
                  <c:v>9.9615263752409908E-2</c:v>
                </c:pt>
                <c:pt idx="9">
                  <c:v>9.7147472616231634E-2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E-4187-835D-463E79052228}"/>
            </c:ext>
          </c:extLst>
        </c:ser>
        <c:ser>
          <c:idx val="1"/>
          <c:order val="1"/>
          <c:tx>
            <c:strRef>
              <c:f>Weber!$C$35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Weber!$D$35:$M$35</c:f>
              <c:numCache>
                <c:formatCode>0.0%</c:formatCode>
                <c:ptCount val="10"/>
                <c:pt idx="0">
                  <c:v>2.0539152759948651E-2</c:v>
                </c:pt>
                <c:pt idx="1">
                  <c:v>1.6600721686385666E-2</c:v>
                </c:pt>
                <c:pt idx="2">
                  <c:v>1.7952058115984749E-2</c:v>
                </c:pt>
                <c:pt idx="3">
                  <c:v>1.8182337158189187E-2</c:v>
                </c:pt>
                <c:pt idx="4">
                  <c:v>1.8644953084485234E-2</c:v>
                </c:pt>
                <c:pt idx="5">
                  <c:v>1.8322171762299989E-2</c:v>
                </c:pt>
                <c:pt idx="6">
                  <c:v>1.8444849540674754E-2</c:v>
                </c:pt>
                <c:pt idx="7">
                  <c:v>1.8274956217162873E-2</c:v>
                </c:pt>
                <c:pt idx="8">
                  <c:v>1.5397942977501848E-2</c:v>
                </c:pt>
                <c:pt idx="9">
                  <c:v>1.674757481599921E-2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2E-4187-835D-463E79052228}"/>
            </c:ext>
          </c:extLst>
        </c:ser>
        <c:ser>
          <c:idx val="2"/>
          <c:order val="2"/>
          <c:tx>
            <c:strRef>
              <c:f>Weber!$C$36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Weber!$D$36:$M$36</c:f>
              <c:numCache>
                <c:formatCode>0.0%</c:formatCode>
                <c:ptCount val="10"/>
                <c:pt idx="0">
                  <c:v>3.5009919477185202E-3</c:v>
                </c:pt>
                <c:pt idx="1">
                  <c:v>3.26016503980884E-3</c:v>
                </c:pt>
                <c:pt idx="2">
                  <c:v>3.6988085842786372E-3</c:v>
                </c:pt>
                <c:pt idx="3">
                  <c:v>4.148351125573253E-3</c:v>
                </c:pt>
                <c:pt idx="4">
                  <c:v>4.2531758912082379E-3</c:v>
                </c:pt>
                <c:pt idx="5">
                  <c:v>5.3612387962084437E-3</c:v>
                </c:pt>
                <c:pt idx="6">
                  <c:v>5.5316588690631201E-3</c:v>
                </c:pt>
                <c:pt idx="7">
                  <c:v>4.9299474605954468E-3</c:v>
                </c:pt>
                <c:pt idx="8">
                  <c:v>4.4248915009809497E-3</c:v>
                </c:pt>
                <c:pt idx="9">
                  <c:v>4.5248122903462432E-3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2E-4187-835D-463E79052228}"/>
            </c:ext>
          </c:extLst>
        </c:ser>
        <c:ser>
          <c:idx val="3"/>
          <c:order val="3"/>
          <c:tx>
            <c:strRef>
              <c:f>Weber!$C$37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Weber!$D$37:$M$37</c:f>
              <c:numCache>
                <c:formatCode>0.0%</c:formatCode>
                <c:ptCount val="10"/>
                <c:pt idx="0">
                  <c:v>1.3819193215855603E-2</c:v>
                </c:pt>
                <c:pt idx="1">
                  <c:v>1.5884839748860877E-2</c:v>
                </c:pt>
                <c:pt idx="2">
                  <c:v>1.6373646226549649E-2</c:v>
                </c:pt>
                <c:pt idx="3">
                  <c:v>1.4833209643964911E-2</c:v>
                </c:pt>
                <c:pt idx="4">
                  <c:v>1.5380454045180667E-2</c:v>
                </c:pt>
                <c:pt idx="5">
                  <c:v>1.3697873006807484E-2</c:v>
                </c:pt>
                <c:pt idx="6">
                  <c:v>1.3802207275568208E-2</c:v>
                </c:pt>
                <c:pt idx="7">
                  <c:v>1.2697022767075307E-2</c:v>
                </c:pt>
                <c:pt idx="8">
                  <c:v>1.3563439015482874E-2</c:v>
                </c:pt>
                <c:pt idx="9">
                  <c:v>1.2709035613322234E-2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2E-4187-835D-463E79052228}"/>
            </c:ext>
          </c:extLst>
        </c:ser>
        <c:ser>
          <c:idx val="4"/>
          <c:order val="4"/>
          <c:tx>
            <c:strRef>
              <c:f>Weber!$C$38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Weber!$D$38:$M$38</c:f>
              <c:numCache>
                <c:formatCode>0.0%</c:formatCode>
                <c:ptCount val="10"/>
                <c:pt idx="0">
                  <c:v>1.1562998405103669E-2</c:v>
                </c:pt>
                <c:pt idx="1">
                  <c:v>9.9933248846365928E-3</c:v>
                </c:pt>
                <c:pt idx="2">
                  <c:v>1.095379817246527E-2</c:v>
                </c:pt>
                <c:pt idx="3">
                  <c:v>1.1027382923255504E-2</c:v>
                </c:pt>
                <c:pt idx="4">
                  <c:v>1.0558322607122203E-2</c:v>
                </c:pt>
                <c:pt idx="5">
                  <c:v>1.1100159363283804E-2</c:v>
                </c:pt>
                <c:pt idx="6">
                  <c:v>1.0749018938747653E-2</c:v>
                </c:pt>
                <c:pt idx="7">
                  <c:v>9.7022767075306479E-3</c:v>
                </c:pt>
                <c:pt idx="8">
                  <c:v>1.1499622058211529E-2</c:v>
                </c:pt>
                <c:pt idx="9">
                  <c:v>1.2173311025212023E-2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2E-4187-835D-463E79052228}"/>
            </c:ext>
          </c:extLst>
        </c:ser>
        <c:ser>
          <c:idx val="5"/>
          <c:order val="5"/>
          <c:tx>
            <c:strRef>
              <c:f>Weber!$C$39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Weber!$D$39:$M$39</c:f>
              <c:numCache>
                <c:formatCode>0.0%</c:formatCode>
                <c:ptCount val="10"/>
                <c:pt idx="0">
                  <c:v>3.1489477574201577E-2</c:v>
                </c:pt>
                <c:pt idx="1">
                  <c:v>3.4236569958111231E-2</c:v>
                </c:pt>
                <c:pt idx="2">
                  <c:v>3.2300392701271288E-2</c:v>
                </c:pt>
                <c:pt idx="3">
                  <c:v>3.3006032235352326E-2</c:v>
                </c:pt>
                <c:pt idx="4">
                  <c:v>3.572294663010428E-2</c:v>
                </c:pt>
                <c:pt idx="5">
                  <c:v>4.1130466022458248E-2</c:v>
                </c:pt>
                <c:pt idx="6">
                  <c:v>4.1244982444167064E-2</c:v>
                </c:pt>
                <c:pt idx="7">
                  <c:v>4.6252189141856394E-2</c:v>
                </c:pt>
                <c:pt idx="8">
                  <c:v>4.8962571023330473E-2</c:v>
                </c:pt>
                <c:pt idx="9">
                  <c:v>5.4330715151115545E-2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2E-4187-835D-463E79052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Davis!$A$1</c:f>
          <c:strCache>
            <c:ptCount val="1"/>
            <c:pt idx="0">
              <c:v>Davis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Davis!$C$34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Davis!$D$34:$M$34</c:f>
              <c:numCache>
                <c:formatCode>0.0%</c:formatCode>
                <c:ptCount val="10"/>
                <c:pt idx="0">
                  <c:v>0.11005972753506477</c:v>
                </c:pt>
                <c:pt idx="1">
                  <c:v>0.10751049807535286</c:v>
                </c:pt>
                <c:pt idx="2">
                  <c:v>0.10702075045694011</c:v>
                </c:pt>
                <c:pt idx="3">
                  <c:v>9.9539733500014202E-2</c:v>
                </c:pt>
                <c:pt idx="4">
                  <c:v>9.3599933187645284E-2</c:v>
                </c:pt>
                <c:pt idx="5">
                  <c:v>9.3962404238803962E-2</c:v>
                </c:pt>
                <c:pt idx="6">
                  <c:v>9.8359791845069489E-2</c:v>
                </c:pt>
                <c:pt idx="7">
                  <c:v>9.5023757544625664E-2</c:v>
                </c:pt>
                <c:pt idx="8">
                  <c:v>9.5652611452148539E-2</c:v>
                </c:pt>
                <c:pt idx="9">
                  <c:v>9.0800150857087245E-2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7-41F5-866D-0245B43C68E6}"/>
            </c:ext>
          </c:extLst>
        </c:ser>
        <c:ser>
          <c:idx val="1"/>
          <c:order val="1"/>
          <c:tx>
            <c:strRef>
              <c:f>Davis!$C$35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Davis!$D$35:$M$35</c:f>
              <c:numCache>
                <c:formatCode>0.0%</c:formatCode>
                <c:ptCount val="10"/>
                <c:pt idx="0">
                  <c:v>2.7514931883766192E-2</c:v>
                </c:pt>
                <c:pt idx="1">
                  <c:v>2.7754286714102416E-2</c:v>
                </c:pt>
                <c:pt idx="2">
                  <c:v>2.6463104325699746E-2</c:v>
                </c:pt>
                <c:pt idx="3">
                  <c:v>2.7495241071682247E-2</c:v>
                </c:pt>
                <c:pt idx="4">
                  <c:v>2.6328243531032948E-2</c:v>
                </c:pt>
                <c:pt idx="5">
                  <c:v>2.7511727582599305E-2</c:v>
                </c:pt>
                <c:pt idx="6">
                  <c:v>2.553191489361702E-2</c:v>
                </c:pt>
                <c:pt idx="7">
                  <c:v>2.5009631437010401E-2</c:v>
                </c:pt>
                <c:pt idx="8">
                  <c:v>2.2818758176512025E-2</c:v>
                </c:pt>
                <c:pt idx="9">
                  <c:v>2.0286628465759092E-2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7-41F5-866D-0245B43C68E6}"/>
            </c:ext>
          </c:extLst>
        </c:ser>
        <c:ser>
          <c:idx val="2"/>
          <c:order val="2"/>
          <c:tx>
            <c:strRef>
              <c:f>Davis!$C$36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Davis!$D$36:$M$36</c:f>
              <c:numCache>
                <c:formatCode>0.0%</c:formatCode>
                <c:ptCount val="10"/>
                <c:pt idx="0">
                  <c:v>2.2444429531202231E-3</c:v>
                </c:pt>
                <c:pt idx="1">
                  <c:v>2.3620669543916949E-3</c:v>
                </c:pt>
                <c:pt idx="2">
                  <c:v>2.4513493172777122E-3</c:v>
                </c:pt>
                <c:pt idx="3">
                  <c:v>2.9974145523766231E-3</c:v>
                </c:pt>
                <c:pt idx="4">
                  <c:v>3.2919003939145082E-3</c:v>
                </c:pt>
                <c:pt idx="5">
                  <c:v>4.4682933414329591E-3</c:v>
                </c:pt>
                <c:pt idx="6">
                  <c:v>4.7032474804031355E-3</c:v>
                </c:pt>
                <c:pt idx="7">
                  <c:v>4.0837292924104278E-3</c:v>
                </c:pt>
                <c:pt idx="8">
                  <c:v>3.3963973030089563E-3</c:v>
                </c:pt>
                <c:pt idx="9">
                  <c:v>3.9356667518279254E-3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7-41F5-866D-0245B43C68E6}"/>
            </c:ext>
          </c:extLst>
        </c:ser>
        <c:ser>
          <c:idx val="3"/>
          <c:order val="3"/>
          <c:tx>
            <c:strRef>
              <c:f>Davis!$C$37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Davis!$D$37:$M$37</c:f>
              <c:numCache>
                <c:formatCode>0.0%</c:formatCode>
                <c:ptCount val="10"/>
                <c:pt idx="0">
                  <c:v>1.2519666838168951E-2</c:v>
                </c:pt>
                <c:pt idx="1">
                  <c:v>1.4850402426221859E-2</c:v>
                </c:pt>
                <c:pt idx="2">
                  <c:v>1.4077339354191306E-2</c:v>
                </c:pt>
                <c:pt idx="3">
                  <c:v>1.277097479898855E-2</c:v>
                </c:pt>
                <c:pt idx="4">
                  <c:v>1.3425107526133373E-2</c:v>
                </c:pt>
                <c:pt idx="5">
                  <c:v>1.6098005467247139E-2</c:v>
                </c:pt>
                <c:pt idx="6">
                  <c:v>1.5499637705026019E-2</c:v>
                </c:pt>
                <c:pt idx="7">
                  <c:v>1.4273789649415693E-2</c:v>
                </c:pt>
                <c:pt idx="8">
                  <c:v>1.3227080607829326E-2</c:v>
                </c:pt>
                <c:pt idx="9">
                  <c:v>1.2847184203803059E-2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77-41F5-866D-0245B43C68E6}"/>
            </c:ext>
          </c:extLst>
        </c:ser>
        <c:ser>
          <c:idx val="4"/>
          <c:order val="4"/>
          <c:tx>
            <c:strRef>
              <c:f>Davis!$C$38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Davis!$D$38:$M$38</c:f>
              <c:numCache>
                <c:formatCode>0.0%</c:formatCode>
                <c:ptCount val="10"/>
                <c:pt idx="0">
                  <c:v>1.2176662267260214E-2</c:v>
                </c:pt>
                <c:pt idx="1">
                  <c:v>1.273620669543917E-2</c:v>
                </c:pt>
                <c:pt idx="2">
                  <c:v>1.3417912052467477E-2</c:v>
                </c:pt>
                <c:pt idx="3">
                  <c:v>1.1932835184816888E-2</c:v>
                </c:pt>
                <c:pt idx="4">
                  <c:v>1.2415962585081357E-2</c:v>
                </c:pt>
                <c:pt idx="5">
                  <c:v>1.2054942458911276E-2</c:v>
                </c:pt>
                <c:pt idx="6">
                  <c:v>1.1040115934391673E-2</c:v>
                </c:pt>
                <c:pt idx="7">
                  <c:v>9.8818543726724023E-3</c:v>
                </c:pt>
                <c:pt idx="8">
                  <c:v>8.3966488879943652E-3</c:v>
                </c:pt>
                <c:pt idx="9">
                  <c:v>8.1146513863036372E-3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77-41F5-866D-0245B43C68E6}"/>
            </c:ext>
          </c:extLst>
        </c:ser>
        <c:ser>
          <c:idx val="5"/>
          <c:order val="5"/>
          <c:tx>
            <c:strRef>
              <c:f>Davis!$C$39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Davis!$D$39:$M$39</c:f>
              <c:numCache>
                <c:formatCode>0.0%</c:formatCode>
                <c:ptCount val="10"/>
                <c:pt idx="0">
                  <c:v>4.4575680975922571E-2</c:v>
                </c:pt>
                <c:pt idx="1">
                  <c:v>4.7153855126560132E-2</c:v>
                </c:pt>
                <c:pt idx="2">
                  <c:v>4.5106260975522346E-2</c:v>
                </c:pt>
                <c:pt idx="3">
                  <c:v>4.7290962297923116E-2</c:v>
                </c:pt>
                <c:pt idx="4">
                  <c:v>4.9455061731831909E-2</c:v>
                </c:pt>
                <c:pt idx="5">
                  <c:v>5.2148088150923019E-2</c:v>
                </c:pt>
                <c:pt idx="6">
                  <c:v>5.199920953823859E-2</c:v>
                </c:pt>
                <c:pt idx="7">
                  <c:v>5.548349813792218E-2</c:v>
                </c:pt>
                <c:pt idx="8">
                  <c:v>5.8273372245144409E-2</c:v>
                </c:pt>
                <c:pt idx="9">
                  <c:v>5.8858595812499241E-2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77-41F5-866D-0245B43C6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SaltLake!$A$1</c:f>
          <c:strCache>
            <c:ptCount val="1"/>
            <c:pt idx="0">
              <c:v>Salt Lake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SaltLake!$C$34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SaltLake!$D$34:$M$34</c:f>
              <c:numCache>
                <c:formatCode>0.0%</c:formatCode>
                <c:ptCount val="10"/>
                <c:pt idx="0">
                  <c:v>0.1177567234046893</c:v>
                </c:pt>
                <c:pt idx="1">
                  <c:v>0.11690752263587594</c:v>
                </c:pt>
                <c:pt idx="2">
                  <c:v>0.11623914865862515</c:v>
                </c:pt>
                <c:pt idx="3">
                  <c:v>0.11643724214535069</c:v>
                </c:pt>
                <c:pt idx="4">
                  <c:v>0.11823471676948963</c:v>
                </c:pt>
                <c:pt idx="5">
                  <c:v>0.1197614643501549</c:v>
                </c:pt>
                <c:pt idx="6">
                  <c:v>0.1170038484102708</c:v>
                </c:pt>
                <c:pt idx="7">
                  <c:v>0.11452851497343582</c:v>
                </c:pt>
                <c:pt idx="8">
                  <c:v>0.11455114884886766</c:v>
                </c:pt>
                <c:pt idx="9">
                  <c:v>0.10910456926628953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B-4A7A-BE0D-FEF9EEC386D6}"/>
            </c:ext>
          </c:extLst>
        </c:ser>
        <c:ser>
          <c:idx val="1"/>
          <c:order val="1"/>
          <c:tx>
            <c:strRef>
              <c:f>SaltLake!$C$35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SaltLake!$D$35:$M$35</c:f>
              <c:numCache>
                <c:formatCode>0.0%</c:formatCode>
                <c:ptCount val="10"/>
                <c:pt idx="0">
                  <c:v>3.3622632657848303E-2</c:v>
                </c:pt>
                <c:pt idx="1">
                  <c:v>3.2632882099249923E-2</c:v>
                </c:pt>
                <c:pt idx="2">
                  <c:v>3.4416183328898432E-2</c:v>
                </c:pt>
                <c:pt idx="3">
                  <c:v>3.4336321802602349E-2</c:v>
                </c:pt>
                <c:pt idx="4">
                  <c:v>3.5475867763444878E-2</c:v>
                </c:pt>
                <c:pt idx="5">
                  <c:v>3.703430510321036E-2</c:v>
                </c:pt>
                <c:pt idx="6">
                  <c:v>3.9358573689861669E-2</c:v>
                </c:pt>
                <c:pt idx="7">
                  <c:v>3.7789544180568201E-2</c:v>
                </c:pt>
                <c:pt idx="8">
                  <c:v>3.7740488908483791E-2</c:v>
                </c:pt>
                <c:pt idx="9">
                  <c:v>3.676785904196013E-2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B-4A7A-BE0D-FEF9EEC386D6}"/>
            </c:ext>
          </c:extLst>
        </c:ser>
        <c:ser>
          <c:idx val="2"/>
          <c:order val="2"/>
          <c:tx>
            <c:strRef>
              <c:f>SaltLake!$C$36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SaltLake!$D$36:$M$36</c:f>
              <c:numCache>
                <c:formatCode>0.0%</c:formatCode>
                <c:ptCount val="10"/>
                <c:pt idx="0">
                  <c:v>7.9365241247080654E-3</c:v>
                </c:pt>
                <c:pt idx="1">
                  <c:v>7.593840776133412E-3</c:v>
                </c:pt>
                <c:pt idx="2">
                  <c:v>7.9888280451279759E-3</c:v>
                </c:pt>
                <c:pt idx="3">
                  <c:v>8.1382894319263731E-3</c:v>
                </c:pt>
                <c:pt idx="4">
                  <c:v>8.2160995824764761E-3</c:v>
                </c:pt>
                <c:pt idx="5">
                  <c:v>8.6604403793269103E-3</c:v>
                </c:pt>
                <c:pt idx="6">
                  <c:v>8.7410200685555731E-3</c:v>
                </c:pt>
                <c:pt idx="7">
                  <c:v>8.4675008483660209E-3</c:v>
                </c:pt>
                <c:pt idx="8">
                  <c:v>8.3012915657402226E-3</c:v>
                </c:pt>
                <c:pt idx="9">
                  <c:v>7.8938972386797535E-3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4B-4A7A-BE0D-FEF9EEC386D6}"/>
            </c:ext>
          </c:extLst>
        </c:ser>
        <c:ser>
          <c:idx val="3"/>
          <c:order val="3"/>
          <c:tx>
            <c:strRef>
              <c:f>SaltLake!$C$37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SaltLake!$D$37:$M$37</c:f>
              <c:numCache>
                <c:formatCode>0.0%</c:formatCode>
                <c:ptCount val="10"/>
                <c:pt idx="0">
                  <c:v>2.2583704731114804E-2</c:v>
                </c:pt>
                <c:pt idx="1">
                  <c:v>2.2811865325641046E-2</c:v>
                </c:pt>
                <c:pt idx="2">
                  <c:v>2.2766059184951472E-2</c:v>
                </c:pt>
                <c:pt idx="3">
                  <c:v>2.152292922881625E-2</c:v>
                </c:pt>
                <c:pt idx="4">
                  <c:v>2.0685330591387798E-2</c:v>
                </c:pt>
                <c:pt idx="5">
                  <c:v>2.1281344212314129E-2</c:v>
                </c:pt>
                <c:pt idx="6">
                  <c:v>2.215326487615351E-2</c:v>
                </c:pt>
                <c:pt idx="7">
                  <c:v>2.2301702298039513E-2</c:v>
                </c:pt>
                <c:pt idx="8">
                  <c:v>2.3078855243813114E-2</c:v>
                </c:pt>
                <c:pt idx="9">
                  <c:v>2.1703929109303546E-2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4B-4A7A-BE0D-FEF9EEC386D6}"/>
            </c:ext>
          </c:extLst>
        </c:ser>
        <c:ser>
          <c:idx val="4"/>
          <c:order val="4"/>
          <c:tx>
            <c:strRef>
              <c:f>SaltLake!$C$38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SaltLake!$D$38:$M$38</c:f>
              <c:numCache>
                <c:formatCode>0.0%</c:formatCode>
                <c:ptCount val="10"/>
                <c:pt idx="0">
                  <c:v>1.0463728799730758E-2</c:v>
                </c:pt>
                <c:pt idx="1">
                  <c:v>1.1441332826268136E-2</c:v>
                </c:pt>
                <c:pt idx="2">
                  <c:v>1.1668130518203444E-2</c:v>
                </c:pt>
                <c:pt idx="3">
                  <c:v>1.224016185337988E-2</c:v>
                </c:pt>
                <c:pt idx="4">
                  <c:v>1.0934676263476039E-2</c:v>
                </c:pt>
                <c:pt idx="5">
                  <c:v>1.0504495712334933E-2</c:v>
                </c:pt>
                <c:pt idx="6">
                  <c:v>1.0257507720803923E-2</c:v>
                </c:pt>
                <c:pt idx="7">
                  <c:v>9.684838756591669E-3</c:v>
                </c:pt>
                <c:pt idx="8">
                  <c:v>8.5278820464809099E-3</c:v>
                </c:pt>
                <c:pt idx="9">
                  <c:v>8.7241115506139118E-3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4B-4A7A-BE0D-FEF9EEC386D6}"/>
            </c:ext>
          </c:extLst>
        </c:ser>
        <c:ser>
          <c:idx val="5"/>
          <c:order val="5"/>
          <c:tx>
            <c:strRef>
              <c:f>SaltLake!$C$39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SaltLake!$D$39:$M$39</c:f>
              <c:numCache>
                <c:formatCode>0.0%</c:formatCode>
                <c:ptCount val="10"/>
                <c:pt idx="0">
                  <c:v>4.2931883777140932E-2</c:v>
                </c:pt>
                <c:pt idx="1">
                  <c:v>4.3507812310356268E-2</c:v>
                </c:pt>
                <c:pt idx="2">
                  <c:v>4.3455383205654799E-2</c:v>
                </c:pt>
                <c:pt idx="3">
                  <c:v>4.4799270072992697E-2</c:v>
                </c:pt>
                <c:pt idx="4">
                  <c:v>4.6272278307471805E-2</c:v>
                </c:pt>
                <c:pt idx="5">
                  <c:v>4.9433922296236617E-2</c:v>
                </c:pt>
                <c:pt idx="6">
                  <c:v>5.1318901487338621E-2</c:v>
                </c:pt>
                <c:pt idx="7">
                  <c:v>5.5654606403053759E-2</c:v>
                </c:pt>
                <c:pt idx="8">
                  <c:v>5.918754138789304E-2</c:v>
                </c:pt>
                <c:pt idx="9">
                  <c:v>6.2058519817078397E-2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4B-4A7A-BE0D-FEF9EEC38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Utah!$A$1</c:f>
          <c:strCache>
            <c:ptCount val="1"/>
            <c:pt idx="0">
              <c:v>Utah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Utah!$C$34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Utah!$D$34:$M$34</c:f>
              <c:numCache>
                <c:formatCode>0.0%</c:formatCode>
                <c:ptCount val="10"/>
                <c:pt idx="0">
                  <c:v>0.12645997794078689</c:v>
                </c:pt>
                <c:pt idx="1">
                  <c:v>0.12702510029400937</c:v>
                </c:pt>
                <c:pt idx="2">
                  <c:v>0.12280445765772338</c:v>
                </c:pt>
                <c:pt idx="3">
                  <c:v>0.12415666701264944</c:v>
                </c:pt>
                <c:pt idx="4">
                  <c:v>0.12717510892047704</c:v>
                </c:pt>
                <c:pt idx="5">
                  <c:v>0.12776498086108193</c:v>
                </c:pt>
                <c:pt idx="6">
                  <c:v>0.1205813598942982</c:v>
                </c:pt>
                <c:pt idx="7">
                  <c:v>0.11751627069379503</c:v>
                </c:pt>
                <c:pt idx="8">
                  <c:v>0.11327200456002204</c:v>
                </c:pt>
                <c:pt idx="9">
                  <c:v>0.11361408610668026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9-41A5-8447-3FECC9387A15}"/>
            </c:ext>
          </c:extLst>
        </c:ser>
        <c:ser>
          <c:idx val="1"/>
          <c:order val="1"/>
          <c:tx>
            <c:strRef>
              <c:f>Utah!$C$35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Utah!$D$35:$M$35</c:f>
              <c:numCache>
                <c:formatCode>0.0%</c:formatCode>
                <c:ptCount val="10"/>
                <c:pt idx="0">
                  <c:v>2.1177807853657832E-2</c:v>
                </c:pt>
                <c:pt idx="1">
                  <c:v>2.0105396073972947E-2</c:v>
                </c:pt>
                <c:pt idx="2">
                  <c:v>1.8084155616758166E-2</c:v>
                </c:pt>
                <c:pt idx="3">
                  <c:v>1.7329223659805677E-2</c:v>
                </c:pt>
                <c:pt idx="4">
                  <c:v>1.6771553051973771E-2</c:v>
                </c:pt>
                <c:pt idx="5">
                  <c:v>1.7546831069408218E-2</c:v>
                </c:pt>
                <c:pt idx="6">
                  <c:v>1.8449029372903752E-2</c:v>
                </c:pt>
                <c:pt idx="7">
                  <c:v>1.9718343232655124E-2</c:v>
                </c:pt>
                <c:pt idx="8">
                  <c:v>2.0501224939696729E-2</c:v>
                </c:pt>
                <c:pt idx="9">
                  <c:v>2.2378477308650817E-2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9-41A5-8447-3FECC9387A15}"/>
            </c:ext>
          </c:extLst>
        </c:ser>
        <c:ser>
          <c:idx val="2"/>
          <c:order val="2"/>
          <c:tx>
            <c:strRef>
              <c:f>Utah!$C$36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Utah!$D$36:$M$36</c:f>
              <c:numCache>
                <c:formatCode>0.0%</c:formatCode>
                <c:ptCount val="10"/>
                <c:pt idx="0">
                  <c:v>9.5316992818714683E-3</c:v>
                </c:pt>
                <c:pt idx="1">
                  <c:v>1.0786556642235776E-2</c:v>
                </c:pt>
                <c:pt idx="2">
                  <c:v>1.171867875316906E-2</c:v>
                </c:pt>
                <c:pt idx="3">
                  <c:v>1.2310969308320284E-2</c:v>
                </c:pt>
                <c:pt idx="4">
                  <c:v>1.2163886810720415E-2</c:v>
                </c:pt>
                <c:pt idx="5">
                  <c:v>1.2711290267944852E-2</c:v>
                </c:pt>
                <c:pt idx="6">
                  <c:v>1.151743063319443E-2</c:v>
                </c:pt>
                <c:pt idx="7">
                  <c:v>1.0718122077593832E-2</c:v>
                </c:pt>
                <c:pt idx="8">
                  <c:v>1.0426143119764751E-2</c:v>
                </c:pt>
                <c:pt idx="9">
                  <c:v>9.5019007418499588E-3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9-41A5-8447-3FECC9387A15}"/>
            </c:ext>
          </c:extLst>
        </c:ser>
        <c:ser>
          <c:idx val="3"/>
          <c:order val="3"/>
          <c:tx>
            <c:strRef>
              <c:f>Utah!$C$37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Utah!$D$37:$M$37</c:f>
              <c:numCache>
                <c:formatCode>0.0%</c:formatCode>
                <c:ptCount val="10"/>
                <c:pt idx="0">
                  <c:v>4.8356877609898707E-2</c:v>
                </c:pt>
                <c:pt idx="1">
                  <c:v>4.8392733169011132E-2</c:v>
                </c:pt>
                <c:pt idx="2">
                  <c:v>4.7266857570175277E-2</c:v>
                </c:pt>
                <c:pt idx="3">
                  <c:v>4.5638135122816358E-2</c:v>
                </c:pt>
                <c:pt idx="4">
                  <c:v>4.1270958940280773E-2</c:v>
                </c:pt>
                <c:pt idx="5">
                  <c:v>3.9510009823515463E-2</c:v>
                </c:pt>
                <c:pt idx="6">
                  <c:v>4.1317207033235083E-2</c:v>
                </c:pt>
                <c:pt idx="7">
                  <c:v>4.0870245166182234E-2</c:v>
                </c:pt>
                <c:pt idx="8">
                  <c:v>4.097602591058884E-2</c:v>
                </c:pt>
                <c:pt idx="9">
                  <c:v>4.1071215425849364E-2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9-41A5-8447-3FECC9387A15}"/>
            </c:ext>
          </c:extLst>
        </c:ser>
        <c:ser>
          <c:idx val="4"/>
          <c:order val="4"/>
          <c:tx>
            <c:strRef>
              <c:f>Utah!$C$38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Utah!$D$38:$M$38</c:f>
              <c:numCache>
                <c:formatCode>0.0%</c:formatCode>
                <c:ptCount val="10"/>
                <c:pt idx="0">
                  <c:v>9.7243561647794314E-3</c:v>
                </c:pt>
                <c:pt idx="1">
                  <c:v>9.435324924633887E-3</c:v>
                </c:pt>
                <c:pt idx="2">
                  <c:v>1.0017874404946468E-2</c:v>
                </c:pt>
                <c:pt idx="3">
                  <c:v>1.0320816278639476E-2</c:v>
                </c:pt>
                <c:pt idx="4">
                  <c:v>1.0940456805879505E-2</c:v>
                </c:pt>
                <c:pt idx="5">
                  <c:v>1.2033806442871177E-2</c:v>
                </c:pt>
                <c:pt idx="6">
                  <c:v>1.3481044821628214E-2</c:v>
                </c:pt>
                <c:pt idx="7">
                  <c:v>1.246761658031088E-2</c:v>
                </c:pt>
                <c:pt idx="8">
                  <c:v>1.1966283015805308E-2</c:v>
                </c:pt>
                <c:pt idx="9">
                  <c:v>1.1198281194049286E-2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29-41A5-8447-3FECC9387A15}"/>
            </c:ext>
          </c:extLst>
        </c:ser>
        <c:ser>
          <c:idx val="5"/>
          <c:order val="5"/>
          <c:tx>
            <c:strRef>
              <c:f>Utah!$C$39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Utah!$D$39:$M$39</c:f>
              <c:numCache>
                <c:formatCode>0.0%</c:formatCode>
                <c:ptCount val="10"/>
                <c:pt idx="0">
                  <c:v>6.1534608400803381E-2</c:v>
                </c:pt>
                <c:pt idx="1">
                  <c:v>6.0800767872369176E-2</c:v>
                </c:pt>
                <c:pt idx="2">
                  <c:v>5.8871541393838801E-2</c:v>
                </c:pt>
                <c:pt idx="3">
                  <c:v>6.045823160687934E-2</c:v>
                </c:pt>
                <c:pt idx="4">
                  <c:v>6.0480570347225281E-2</c:v>
                </c:pt>
                <c:pt idx="5">
                  <c:v>6.1172555130246269E-2</c:v>
                </c:pt>
                <c:pt idx="6">
                  <c:v>6.3242199410509195E-2</c:v>
                </c:pt>
                <c:pt idx="7">
                  <c:v>6.6567673448755207E-2</c:v>
                </c:pt>
                <c:pt idx="8">
                  <c:v>6.9060929897210757E-2</c:v>
                </c:pt>
                <c:pt idx="9">
                  <c:v>7.1920743947828158E-2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29-41A5-8447-3FECC9387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StateOfUtah!$A$1</c:f>
          <c:strCache>
            <c:ptCount val="1"/>
            <c:pt idx="0">
              <c:v>State of Utah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StateOfUtah!$C$34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StateOfUtah!$D$34:$M$34</c:f>
              <c:numCache>
                <c:formatCode>0.0%</c:formatCode>
                <c:ptCount val="10"/>
                <c:pt idx="0">
                  <c:v>0.12382828771642118</c:v>
                </c:pt>
                <c:pt idx="1">
                  <c:v>0.12212927054179017</c:v>
                </c:pt>
                <c:pt idx="2">
                  <c:v>0.12047539232667821</c:v>
                </c:pt>
                <c:pt idx="3">
                  <c:v>0.11814500791323317</c:v>
                </c:pt>
                <c:pt idx="4">
                  <c:v>0.11900341019064471</c:v>
                </c:pt>
                <c:pt idx="5">
                  <c:v>0.11915505506294206</c:v>
                </c:pt>
                <c:pt idx="6">
                  <c:v>0.11619545810031136</c:v>
                </c:pt>
                <c:pt idx="7">
                  <c:v>0.11327384848589245</c:v>
                </c:pt>
                <c:pt idx="8">
                  <c:v>0.11155092211485067</c:v>
                </c:pt>
                <c:pt idx="9">
                  <c:v>0.1081246041654134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6-4024-A847-95BD7A60BCCA}"/>
            </c:ext>
          </c:extLst>
        </c:ser>
        <c:ser>
          <c:idx val="1"/>
          <c:order val="1"/>
          <c:tx>
            <c:strRef>
              <c:f>StateOfUtah!$C$35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StateOfUtah!$D$35:$M$35</c:f>
              <c:numCache>
                <c:formatCode>0.0%</c:formatCode>
                <c:ptCount val="10"/>
                <c:pt idx="0">
                  <c:v>2.4005672365049226E-2</c:v>
                </c:pt>
                <c:pt idx="1">
                  <c:v>2.3371801499723684E-2</c:v>
                </c:pt>
                <c:pt idx="2">
                  <c:v>2.3844821447858454E-2</c:v>
                </c:pt>
                <c:pt idx="3">
                  <c:v>2.3599143322033254E-2</c:v>
                </c:pt>
                <c:pt idx="4">
                  <c:v>2.4036658184730487E-2</c:v>
                </c:pt>
                <c:pt idx="5">
                  <c:v>2.5166976780833128E-2</c:v>
                </c:pt>
                <c:pt idx="6">
                  <c:v>2.5623072496274109E-2</c:v>
                </c:pt>
                <c:pt idx="7">
                  <c:v>2.5037752207714658E-2</c:v>
                </c:pt>
                <c:pt idx="8">
                  <c:v>2.4660189027265803E-2</c:v>
                </c:pt>
                <c:pt idx="9">
                  <c:v>2.4353332175260176E-2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6-4024-A847-95BD7A60BCCA}"/>
            </c:ext>
          </c:extLst>
        </c:ser>
        <c:ser>
          <c:idx val="2"/>
          <c:order val="2"/>
          <c:tx>
            <c:strRef>
              <c:f>StateOfUtah!$C$36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StateOfUtah!$D$36:$M$36</c:f>
              <c:numCache>
                <c:formatCode>0.0%</c:formatCode>
                <c:ptCount val="10"/>
                <c:pt idx="0">
                  <c:v>7.5291937009142008E-3</c:v>
                </c:pt>
                <c:pt idx="1">
                  <c:v>7.6169238323822979E-3</c:v>
                </c:pt>
                <c:pt idx="2">
                  <c:v>8.1741558425972964E-3</c:v>
                </c:pt>
                <c:pt idx="3">
                  <c:v>8.4325763152524099E-3</c:v>
                </c:pt>
                <c:pt idx="4">
                  <c:v>8.2615046169754666E-3</c:v>
                </c:pt>
                <c:pt idx="5">
                  <c:v>8.5905159612832058E-3</c:v>
                </c:pt>
                <c:pt idx="6">
                  <c:v>8.2943528752084279E-3</c:v>
                </c:pt>
                <c:pt idx="7">
                  <c:v>7.7313076331231839E-3</c:v>
                </c:pt>
                <c:pt idx="8">
                  <c:v>7.3633849665560702E-3</c:v>
                </c:pt>
                <c:pt idx="9">
                  <c:v>7.1674364248253937E-3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86-4024-A847-95BD7A60BCCA}"/>
            </c:ext>
          </c:extLst>
        </c:ser>
        <c:ser>
          <c:idx val="3"/>
          <c:order val="3"/>
          <c:tx>
            <c:strRef>
              <c:f>StateOfUtah!$C$37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StateOfUtah!$D$37:$M$37</c:f>
              <c:numCache>
                <c:formatCode>0.0%</c:formatCode>
                <c:ptCount val="10"/>
                <c:pt idx="0">
                  <c:v>2.8419337637998931E-2</c:v>
                </c:pt>
                <c:pt idx="1">
                  <c:v>2.8468657979051838E-2</c:v>
                </c:pt>
                <c:pt idx="2">
                  <c:v>2.776188780837097E-2</c:v>
                </c:pt>
                <c:pt idx="3">
                  <c:v>2.6692967347292072E-2</c:v>
                </c:pt>
                <c:pt idx="4">
                  <c:v>2.5475442026369127E-2</c:v>
                </c:pt>
                <c:pt idx="5">
                  <c:v>2.5301073378870619E-2</c:v>
                </c:pt>
                <c:pt idx="6">
                  <c:v>2.6036978559518364E-2</c:v>
                </c:pt>
                <c:pt idx="7">
                  <c:v>2.5400919833258689E-2</c:v>
                </c:pt>
                <c:pt idx="8">
                  <c:v>2.5321533314172022E-2</c:v>
                </c:pt>
                <c:pt idx="9">
                  <c:v>2.4573681503296117E-2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86-4024-A847-95BD7A60BCCA}"/>
            </c:ext>
          </c:extLst>
        </c:ser>
        <c:ser>
          <c:idx val="4"/>
          <c:order val="4"/>
          <c:tx>
            <c:strRef>
              <c:f>StateOfUtah!$C$38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StateOfUtah!$D$38:$M$38</c:f>
              <c:numCache>
                <c:formatCode>0.0%</c:formatCode>
                <c:ptCount val="10"/>
                <c:pt idx="0">
                  <c:v>1.1065384195101752E-2</c:v>
                </c:pt>
                <c:pt idx="1">
                  <c:v>1.1512899341541243E-2</c:v>
                </c:pt>
                <c:pt idx="2">
                  <c:v>1.1852005936403676E-2</c:v>
                </c:pt>
                <c:pt idx="3">
                  <c:v>1.1942510142676428E-2</c:v>
                </c:pt>
                <c:pt idx="4">
                  <c:v>1.129113888514138E-2</c:v>
                </c:pt>
                <c:pt idx="5">
                  <c:v>1.1162594776748105E-2</c:v>
                </c:pt>
                <c:pt idx="6">
                  <c:v>1.0931251752276114E-2</c:v>
                </c:pt>
                <c:pt idx="7">
                  <c:v>1.0526119360135965E-2</c:v>
                </c:pt>
                <c:pt idx="8">
                  <c:v>9.8364498368963132E-3</c:v>
                </c:pt>
                <c:pt idx="9">
                  <c:v>9.9488397526409818E-3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86-4024-A847-95BD7A60BCCA}"/>
            </c:ext>
          </c:extLst>
        </c:ser>
        <c:ser>
          <c:idx val="5"/>
          <c:order val="5"/>
          <c:tx>
            <c:strRef>
              <c:f>StateOfUtah!$C$39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StateOfUtah!$D$39:$M$39</c:f>
              <c:numCache>
                <c:formatCode>0.0%</c:formatCode>
                <c:ptCount val="10"/>
                <c:pt idx="0">
                  <c:v>4.824796714234892E-2</c:v>
                </c:pt>
                <c:pt idx="1">
                  <c:v>4.8146251420070105E-2</c:v>
                </c:pt>
                <c:pt idx="2">
                  <c:v>4.7170407587715964E-2</c:v>
                </c:pt>
                <c:pt idx="3">
                  <c:v>4.8242531662858947E-2</c:v>
                </c:pt>
                <c:pt idx="4">
                  <c:v>4.8818052721095066E-2</c:v>
                </c:pt>
                <c:pt idx="5">
                  <c:v>5.1301418848072343E-2</c:v>
                </c:pt>
                <c:pt idx="6">
                  <c:v>5.3654325724151158E-2</c:v>
                </c:pt>
                <c:pt idx="7">
                  <c:v>5.7712072667975796E-2</c:v>
                </c:pt>
                <c:pt idx="8">
                  <c:v>6.1576175978970929E-2</c:v>
                </c:pt>
                <c:pt idx="9">
                  <c:v>6.5641118536447871E-2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86-4024-A847-95BD7A60B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StateOfUtah!$A$1</c:f>
          <c:strCache>
            <c:ptCount val="1"/>
            <c:pt idx="0">
              <c:v>State of Utah</c:v>
            </c:pt>
          </c:strCache>
        </c:strRef>
      </c:tx>
      <c:layout>
        <c:manualLayout>
          <c:xMode val="edge"/>
          <c:yMode val="edge"/>
          <c:x val="0.57886179158160789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StateOfUtah!$C$34</c:f>
              <c:strCache>
                <c:ptCount val="1"/>
                <c:pt idx="0">
                  <c:v> Carpooled: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StateOfUtah!$D$34:$M$34</c:f>
              <c:numCache>
                <c:formatCode>0.0%</c:formatCode>
                <c:ptCount val="10"/>
                <c:pt idx="0">
                  <c:v>0.12382828771642118</c:v>
                </c:pt>
                <c:pt idx="1">
                  <c:v>0.12212927054179017</c:v>
                </c:pt>
                <c:pt idx="2">
                  <c:v>0.12047539232667821</c:v>
                </c:pt>
                <c:pt idx="3">
                  <c:v>0.11814500791323317</c:v>
                </c:pt>
                <c:pt idx="4">
                  <c:v>0.11900341019064471</c:v>
                </c:pt>
                <c:pt idx="5">
                  <c:v>0.11915505506294206</c:v>
                </c:pt>
                <c:pt idx="6">
                  <c:v>0.11619545810031136</c:v>
                </c:pt>
                <c:pt idx="7">
                  <c:v>0.11327384848589245</c:v>
                </c:pt>
                <c:pt idx="8">
                  <c:v>0.11155092211485067</c:v>
                </c:pt>
                <c:pt idx="9">
                  <c:v>0.1081246041654134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9C-43A0-86B5-444F68F91CC1}"/>
            </c:ext>
          </c:extLst>
        </c:ser>
        <c:ser>
          <c:idx val="4"/>
          <c:order val="1"/>
          <c:tx>
            <c:strRef>
              <c:f>StateOfUtah!$C$35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StateOfUtah!$D$35:$M$35</c:f>
              <c:numCache>
                <c:formatCode>0.0%</c:formatCode>
                <c:ptCount val="10"/>
                <c:pt idx="0">
                  <c:v>2.4005672365049226E-2</c:v>
                </c:pt>
                <c:pt idx="1">
                  <c:v>2.3371801499723684E-2</c:v>
                </c:pt>
                <c:pt idx="2">
                  <c:v>2.3844821447858454E-2</c:v>
                </c:pt>
                <c:pt idx="3">
                  <c:v>2.3599143322033254E-2</c:v>
                </c:pt>
                <c:pt idx="4">
                  <c:v>2.4036658184730487E-2</c:v>
                </c:pt>
                <c:pt idx="5">
                  <c:v>2.5166976780833128E-2</c:v>
                </c:pt>
                <c:pt idx="6">
                  <c:v>2.5623072496274109E-2</c:v>
                </c:pt>
                <c:pt idx="7">
                  <c:v>2.5037752207714658E-2</c:v>
                </c:pt>
                <c:pt idx="8">
                  <c:v>2.4660189027265803E-2</c:v>
                </c:pt>
                <c:pt idx="9">
                  <c:v>2.4353332175260176E-2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9C-43A0-86B5-444F68F91CC1}"/>
            </c:ext>
          </c:extLst>
        </c:ser>
        <c:ser>
          <c:idx val="3"/>
          <c:order val="2"/>
          <c:tx>
            <c:strRef>
              <c:f>StateOfUtah!$C$36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StateOfUtah!$D$36:$M$36</c:f>
              <c:numCache>
                <c:formatCode>0.0%</c:formatCode>
                <c:ptCount val="10"/>
                <c:pt idx="0">
                  <c:v>7.5291937009142008E-3</c:v>
                </c:pt>
                <c:pt idx="1">
                  <c:v>7.6169238323822979E-3</c:v>
                </c:pt>
                <c:pt idx="2">
                  <c:v>8.1741558425972964E-3</c:v>
                </c:pt>
                <c:pt idx="3">
                  <c:v>8.4325763152524099E-3</c:v>
                </c:pt>
                <c:pt idx="4">
                  <c:v>8.2615046169754666E-3</c:v>
                </c:pt>
                <c:pt idx="5">
                  <c:v>8.5905159612832058E-3</c:v>
                </c:pt>
                <c:pt idx="6">
                  <c:v>8.2943528752084279E-3</c:v>
                </c:pt>
                <c:pt idx="7">
                  <c:v>7.7313076331231839E-3</c:v>
                </c:pt>
                <c:pt idx="8">
                  <c:v>7.3633849665560702E-3</c:v>
                </c:pt>
                <c:pt idx="9">
                  <c:v>7.1674364248253937E-3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9C-43A0-86B5-444F68F91CC1}"/>
            </c:ext>
          </c:extLst>
        </c:ser>
        <c:ser>
          <c:idx val="2"/>
          <c:order val="3"/>
          <c:tx>
            <c:strRef>
              <c:f>StateOfUtah!$C$37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StateOfUtah!$D$37:$M$37</c:f>
              <c:numCache>
                <c:formatCode>0.0%</c:formatCode>
                <c:ptCount val="10"/>
                <c:pt idx="0">
                  <c:v>2.8419337637998931E-2</c:v>
                </c:pt>
                <c:pt idx="1">
                  <c:v>2.8468657979051838E-2</c:v>
                </c:pt>
                <c:pt idx="2">
                  <c:v>2.776188780837097E-2</c:v>
                </c:pt>
                <c:pt idx="3">
                  <c:v>2.6692967347292072E-2</c:v>
                </c:pt>
                <c:pt idx="4">
                  <c:v>2.5475442026369127E-2</c:v>
                </c:pt>
                <c:pt idx="5">
                  <c:v>2.5301073378870619E-2</c:v>
                </c:pt>
                <c:pt idx="6">
                  <c:v>2.6036978559518364E-2</c:v>
                </c:pt>
                <c:pt idx="7">
                  <c:v>2.5400919833258689E-2</c:v>
                </c:pt>
                <c:pt idx="8">
                  <c:v>2.5321533314172022E-2</c:v>
                </c:pt>
                <c:pt idx="9">
                  <c:v>2.4573681503296117E-2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9C-43A0-86B5-444F68F91CC1}"/>
            </c:ext>
          </c:extLst>
        </c:ser>
        <c:ser>
          <c:idx val="1"/>
          <c:order val="4"/>
          <c:tx>
            <c:strRef>
              <c:f>StateOfUtah!$C$38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StateOfUtah!$D$38:$M$38</c:f>
              <c:numCache>
                <c:formatCode>0.0%</c:formatCode>
                <c:ptCount val="10"/>
                <c:pt idx="0">
                  <c:v>1.1065384195101752E-2</c:v>
                </c:pt>
                <c:pt idx="1">
                  <c:v>1.1512899341541243E-2</c:v>
                </c:pt>
                <c:pt idx="2">
                  <c:v>1.1852005936403676E-2</c:v>
                </c:pt>
                <c:pt idx="3">
                  <c:v>1.1942510142676428E-2</c:v>
                </c:pt>
                <c:pt idx="4">
                  <c:v>1.129113888514138E-2</c:v>
                </c:pt>
                <c:pt idx="5">
                  <c:v>1.1162594776748105E-2</c:v>
                </c:pt>
                <c:pt idx="6">
                  <c:v>1.0931251752276114E-2</c:v>
                </c:pt>
                <c:pt idx="7">
                  <c:v>1.0526119360135965E-2</c:v>
                </c:pt>
                <c:pt idx="8">
                  <c:v>9.8364498368963132E-3</c:v>
                </c:pt>
                <c:pt idx="9">
                  <c:v>9.9488397526409818E-3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9C-43A0-86B5-444F68F91CC1}"/>
            </c:ext>
          </c:extLst>
        </c:ser>
        <c:ser>
          <c:idx val="0"/>
          <c:order val="5"/>
          <c:tx>
            <c:strRef>
              <c:f>StateOfUtah!$C$39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StateOfUtah!$D$39:$M$39</c:f>
              <c:numCache>
                <c:formatCode>0.0%</c:formatCode>
                <c:ptCount val="10"/>
                <c:pt idx="0">
                  <c:v>4.824796714234892E-2</c:v>
                </c:pt>
                <c:pt idx="1">
                  <c:v>4.8146251420070105E-2</c:v>
                </c:pt>
                <c:pt idx="2">
                  <c:v>4.7170407587715964E-2</c:v>
                </c:pt>
                <c:pt idx="3">
                  <c:v>4.8242531662858947E-2</c:v>
                </c:pt>
                <c:pt idx="4">
                  <c:v>4.8818052721095066E-2</c:v>
                </c:pt>
                <c:pt idx="5">
                  <c:v>5.1301418848072343E-2</c:v>
                </c:pt>
                <c:pt idx="6">
                  <c:v>5.3654325724151158E-2</c:v>
                </c:pt>
                <c:pt idx="7">
                  <c:v>5.7712072667975796E-2</c:v>
                </c:pt>
                <c:pt idx="8">
                  <c:v>6.1576175978970929E-2</c:v>
                </c:pt>
                <c:pt idx="9">
                  <c:v>6.5641118536447871E-2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9C-43A0-86B5-444F68F91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USA!$A$1</c:f>
          <c:strCache>
            <c:ptCount val="1"/>
            <c:pt idx="0">
              <c:v>USA</c:v>
            </c:pt>
          </c:strCache>
        </c:strRef>
      </c:tx>
      <c:layout>
        <c:manualLayout>
          <c:xMode val="edge"/>
          <c:yMode val="edge"/>
          <c:x val="0.60355314960629924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USA!$C$34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USA!$D$34:$M$34</c:f>
              <c:numCache>
                <c:formatCode>0.0%</c:formatCode>
                <c:ptCount val="10"/>
                <c:pt idx="0">
                  <c:v>0.10353884870302894</c:v>
                </c:pt>
                <c:pt idx="1">
                  <c:v>0.10163435609746103</c:v>
                </c:pt>
                <c:pt idx="2">
                  <c:v>0.10030548279611198</c:v>
                </c:pt>
                <c:pt idx="3">
                  <c:v>9.751477750316323E-2</c:v>
                </c:pt>
                <c:pt idx="4">
                  <c:v>9.5900923372247468E-2</c:v>
                </c:pt>
                <c:pt idx="5">
                  <c:v>9.4521461602621246E-2</c:v>
                </c:pt>
                <c:pt idx="6">
                  <c:v>9.3161163103111552E-2</c:v>
                </c:pt>
                <c:pt idx="7">
                  <c:v>9.1549990264231496E-2</c:v>
                </c:pt>
                <c:pt idx="8">
                  <c:v>9.0800851457203152E-2</c:v>
                </c:pt>
                <c:pt idx="9">
                  <c:v>9.0113344167860709E-2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6-4CBD-B1BC-392746D87B9B}"/>
            </c:ext>
          </c:extLst>
        </c:ser>
        <c:ser>
          <c:idx val="1"/>
          <c:order val="1"/>
          <c:tx>
            <c:strRef>
              <c:f>USA!$C$35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USA!$D$35:$M$35</c:f>
              <c:numCache>
                <c:formatCode>0.0%</c:formatCode>
                <c:ptCount val="10"/>
                <c:pt idx="0">
                  <c:v>4.9353547611402343E-2</c:v>
                </c:pt>
                <c:pt idx="1">
                  <c:v>4.9575015682687899E-2</c:v>
                </c:pt>
                <c:pt idx="2">
                  <c:v>4.9807046623470852E-2</c:v>
                </c:pt>
                <c:pt idx="3">
                  <c:v>5.0081481678660292E-2</c:v>
                </c:pt>
                <c:pt idx="4">
                  <c:v>5.0642531714309109E-2</c:v>
                </c:pt>
                <c:pt idx="5">
                  <c:v>5.1260116797125964E-2</c:v>
                </c:pt>
                <c:pt idx="6">
                  <c:v>5.1256337693758917E-2</c:v>
                </c:pt>
                <c:pt idx="7">
                  <c:v>5.1255152846310638E-2</c:v>
                </c:pt>
                <c:pt idx="8">
                  <c:v>5.0488757984569727E-2</c:v>
                </c:pt>
                <c:pt idx="9">
                  <c:v>5.00286177212136E-2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6-4CBD-B1BC-392746D87B9B}"/>
            </c:ext>
          </c:extLst>
        </c:ser>
        <c:ser>
          <c:idx val="2"/>
          <c:order val="2"/>
          <c:tx>
            <c:strRef>
              <c:f>USA!$C$36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USA!$D$36:$M$36</c:f>
              <c:numCache>
                <c:formatCode>0.0%</c:formatCode>
                <c:ptCount val="10"/>
                <c:pt idx="0">
                  <c:v>5.1454871990804498E-3</c:v>
                </c:pt>
                <c:pt idx="1">
                  <c:v>5.3377989534111577E-3</c:v>
                </c:pt>
                <c:pt idx="2">
                  <c:v>5.6161595739174387E-3</c:v>
                </c:pt>
                <c:pt idx="3">
                  <c:v>5.7405343296078534E-3</c:v>
                </c:pt>
                <c:pt idx="4">
                  <c:v>5.8919400298073086E-3</c:v>
                </c:pt>
                <c:pt idx="5">
                  <c:v>5.9904956491407526E-3</c:v>
                </c:pt>
                <c:pt idx="6">
                  <c:v>6.0193860573812142E-3</c:v>
                </c:pt>
                <c:pt idx="7">
                  <c:v>5.8726875158127924E-3</c:v>
                </c:pt>
                <c:pt idx="8">
                  <c:v>5.7046426536034381E-3</c:v>
                </c:pt>
                <c:pt idx="9">
                  <c:v>5.4842813813221671E-3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A6-4CBD-B1BC-392746D87B9B}"/>
            </c:ext>
          </c:extLst>
        </c:ser>
        <c:ser>
          <c:idx val="3"/>
          <c:order val="3"/>
          <c:tx>
            <c:strRef>
              <c:f>USA!$C$37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USA!$D$37:$M$37</c:f>
              <c:numCache>
                <c:formatCode>0.0%</c:formatCode>
                <c:ptCount val="10"/>
                <c:pt idx="0">
                  <c:v>2.8451897627974457E-2</c:v>
                </c:pt>
                <c:pt idx="1">
                  <c:v>2.8304916331062427E-2</c:v>
                </c:pt>
                <c:pt idx="2">
                  <c:v>2.815294553886042E-2</c:v>
                </c:pt>
                <c:pt idx="3">
                  <c:v>2.8062775012424469E-2</c:v>
                </c:pt>
                <c:pt idx="4">
                  <c:v>2.7820838722456744E-2</c:v>
                </c:pt>
                <c:pt idx="5">
                  <c:v>2.7841501166983244E-2</c:v>
                </c:pt>
                <c:pt idx="6">
                  <c:v>2.7634006985311058E-2</c:v>
                </c:pt>
                <c:pt idx="7">
                  <c:v>2.7280747104456059E-2</c:v>
                </c:pt>
                <c:pt idx="8">
                  <c:v>2.6895456738680778E-2</c:v>
                </c:pt>
                <c:pt idx="9">
                  <c:v>2.6672800396391728E-2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A6-4CBD-B1BC-392746D87B9B}"/>
            </c:ext>
          </c:extLst>
        </c:ser>
        <c:ser>
          <c:idx val="4"/>
          <c:order val="4"/>
          <c:tx>
            <c:strRef>
              <c:f>USA!$C$38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USA!$D$38:$M$38</c:f>
              <c:numCache>
                <c:formatCode>0.0%</c:formatCode>
                <c:ptCount val="10"/>
                <c:pt idx="0">
                  <c:v>1.2099763574078309E-2</c:v>
                </c:pt>
                <c:pt idx="1">
                  <c:v>1.2008900594792938E-2</c:v>
                </c:pt>
                <c:pt idx="2">
                  <c:v>1.1954324813868055E-2</c:v>
                </c:pt>
                <c:pt idx="3">
                  <c:v>1.1857671175569219E-2</c:v>
                </c:pt>
                <c:pt idx="4">
                  <c:v>1.2013522446342274E-2</c:v>
                </c:pt>
                <c:pt idx="5">
                  <c:v>1.2106627371809968E-2</c:v>
                </c:pt>
                <c:pt idx="6">
                  <c:v>1.2183162788689394E-2</c:v>
                </c:pt>
                <c:pt idx="7">
                  <c:v>1.2274815972686006E-2</c:v>
                </c:pt>
                <c:pt idx="8">
                  <c:v>1.2416670233089438E-2</c:v>
                </c:pt>
                <c:pt idx="9">
                  <c:v>1.267855500080888E-2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A6-4CBD-B1BC-392746D87B9B}"/>
            </c:ext>
          </c:extLst>
        </c:ser>
        <c:ser>
          <c:idx val="5"/>
          <c:order val="5"/>
          <c:tx>
            <c:strRef>
              <c:f>USA!$C$39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USA!$D$39:$M$39</c:f>
              <c:numCache>
                <c:formatCode>0.0%</c:formatCode>
                <c:ptCount val="10"/>
                <c:pt idx="0">
                  <c:v>4.1360974847336758E-2</c:v>
                </c:pt>
                <c:pt idx="1">
                  <c:v>4.2224128970445002E-2</c:v>
                </c:pt>
                <c:pt idx="2">
                  <c:v>4.2729812754388356E-2</c:v>
                </c:pt>
                <c:pt idx="3">
                  <c:v>4.3254384276311272E-2</c:v>
                </c:pt>
                <c:pt idx="4">
                  <c:v>4.3665738889821094E-2</c:v>
                </c:pt>
                <c:pt idx="5">
                  <c:v>4.4232594371480236E-2</c:v>
                </c:pt>
                <c:pt idx="6">
                  <c:v>4.5672811144231405E-2</c:v>
                </c:pt>
                <c:pt idx="7">
                  <c:v>4.7344292413628586E-2</c:v>
                </c:pt>
                <c:pt idx="8">
                  <c:v>4.9298542420945161E-2</c:v>
                </c:pt>
                <c:pt idx="9">
                  <c:v>5.1713985735929162E-2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A6-4CBD-B1BC-392746D87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USA!$A$1</c:f>
          <c:strCache>
            <c:ptCount val="1"/>
            <c:pt idx="0">
              <c:v>USA</c:v>
            </c:pt>
          </c:strCache>
        </c:strRef>
      </c:tx>
      <c:layout>
        <c:manualLayout>
          <c:xMode val="edge"/>
          <c:yMode val="edge"/>
          <c:x val="0.6143556187421016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USA!$C$34</c:f>
              <c:strCache>
                <c:ptCount val="1"/>
                <c:pt idx="0">
                  <c:v> Carpooled: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USA!$D$34:$M$34</c:f>
              <c:numCache>
                <c:formatCode>0.0%</c:formatCode>
                <c:ptCount val="10"/>
                <c:pt idx="0">
                  <c:v>0.10353884870302894</c:v>
                </c:pt>
                <c:pt idx="1">
                  <c:v>0.10163435609746103</c:v>
                </c:pt>
                <c:pt idx="2">
                  <c:v>0.10030548279611198</c:v>
                </c:pt>
                <c:pt idx="3">
                  <c:v>9.751477750316323E-2</c:v>
                </c:pt>
                <c:pt idx="4">
                  <c:v>9.5900923372247468E-2</c:v>
                </c:pt>
                <c:pt idx="5">
                  <c:v>9.4521461602621246E-2</c:v>
                </c:pt>
                <c:pt idx="6">
                  <c:v>9.3161163103111552E-2</c:v>
                </c:pt>
                <c:pt idx="7">
                  <c:v>9.1549990264231496E-2</c:v>
                </c:pt>
                <c:pt idx="8">
                  <c:v>9.0800851457203152E-2</c:v>
                </c:pt>
                <c:pt idx="9">
                  <c:v>9.0113344167860709E-2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C-4DC2-B5B6-B2046BC6C3E3}"/>
            </c:ext>
          </c:extLst>
        </c:ser>
        <c:ser>
          <c:idx val="4"/>
          <c:order val="1"/>
          <c:tx>
            <c:strRef>
              <c:f>USA!$C$35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USA!$D$35:$M$35</c:f>
              <c:numCache>
                <c:formatCode>0.0%</c:formatCode>
                <c:ptCount val="10"/>
                <c:pt idx="0">
                  <c:v>4.9353547611402343E-2</c:v>
                </c:pt>
                <c:pt idx="1">
                  <c:v>4.9575015682687899E-2</c:v>
                </c:pt>
                <c:pt idx="2">
                  <c:v>4.9807046623470852E-2</c:v>
                </c:pt>
                <c:pt idx="3">
                  <c:v>5.0081481678660292E-2</c:v>
                </c:pt>
                <c:pt idx="4">
                  <c:v>5.0642531714309109E-2</c:v>
                </c:pt>
                <c:pt idx="5">
                  <c:v>5.1260116797125964E-2</c:v>
                </c:pt>
                <c:pt idx="6">
                  <c:v>5.1256337693758917E-2</c:v>
                </c:pt>
                <c:pt idx="7">
                  <c:v>5.1255152846310638E-2</c:v>
                </c:pt>
                <c:pt idx="8">
                  <c:v>5.0488757984569727E-2</c:v>
                </c:pt>
                <c:pt idx="9">
                  <c:v>5.00286177212136E-2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4C-4DC2-B5B6-B2046BC6C3E3}"/>
            </c:ext>
          </c:extLst>
        </c:ser>
        <c:ser>
          <c:idx val="3"/>
          <c:order val="2"/>
          <c:tx>
            <c:strRef>
              <c:f>USA!$C$36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USA!$D$36:$M$36</c:f>
              <c:numCache>
                <c:formatCode>0.0%</c:formatCode>
                <c:ptCount val="10"/>
                <c:pt idx="0">
                  <c:v>5.1454871990804498E-3</c:v>
                </c:pt>
                <c:pt idx="1">
                  <c:v>5.3377989534111577E-3</c:v>
                </c:pt>
                <c:pt idx="2">
                  <c:v>5.6161595739174387E-3</c:v>
                </c:pt>
                <c:pt idx="3">
                  <c:v>5.7405343296078534E-3</c:v>
                </c:pt>
                <c:pt idx="4">
                  <c:v>5.8919400298073086E-3</c:v>
                </c:pt>
                <c:pt idx="5">
                  <c:v>5.9904956491407526E-3</c:v>
                </c:pt>
                <c:pt idx="6">
                  <c:v>6.0193860573812142E-3</c:v>
                </c:pt>
                <c:pt idx="7">
                  <c:v>5.8726875158127924E-3</c:v>
                </c:pt>
                <c:pt idx="8">
                  <c:v>5.7046426536034381E-3</c:v>
                </c:pt>
                <c:pt idx="9">
                  <c:v>5.4842813813221671E-3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4C-4DC2-B5B6-B2046BC6C3E3}"/>
            </c:ext>
          </c:extLst>
        </c:ser>
        <c:ser>
          <c:idx val="2"/>
          <c:order val="3"/>
          <c:tx>
            <c:strRef>
              <c:f>USA!$C$37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USA!$D$37:$M$37</c:f>
              <c:numCache>
                <c:formatCode>0.0%</c:formatCode>
                <c:ptCount val="10"/>
                <c:pt idx="0">
                  <c:v>2.8451897627974457E-2</c:v>
                </c:pt>
                <c:pt idx="1">
                  <c:v>2.8304916331062427E-2</c:v>
                </c:pt>
                <c:pt idx="2">
                  <c:v>2.815294553886042E-2</c:v>
                </c:pt>
                <c:pt idx="3">
                  <c:v>2.8062775012424469E-2</c:v>
                </c:pt>
                <c:pt idx="4">
                  <c:v>2.7820838722456744E-2</c:v>
                </c:pt>
                <c:pt idx="5">
                  <c:v>2.7841501166983244E-2</c:v>
                </c:pt>
                <c:pt idx="6">
                  <c:v>2.7634006985311058E-2</c:v>
                </c:pt>
                <c:pt idx="7">
                  <c:v>2.7280747104456059E-2</c:v>
                </c:pt>
                <c:pt idx="8">
                  <c:v>2.6895456738680778E-2</c:v>
                </c:pt>
                <c:pt idx="9">
                  <c:v>2.6672800396391728E-2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4C-4DC2-B5B6-B2046BC6C3E3}"/>
            </c:ext>
          </c:extLst>
        </c:ser>
        <c:ser>
          <c:idx val="1"/>
          <c:order val="4"/>
          <c:tx>
            <c:strRef>
              <c:f>USA!$C$38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USA!$D$38:$M$38</c:f>
              <c:numCache>
                <c:formatCode>0.0%</c:formatCode>
                <c:ptCount val="10"/>
                <c:pt idx="0">
                  <c:v>1.2099763574078309E-2</c:v>
                </c:pt>
                <c:pt idx="1">
                  <c:v>1.2008900594792938E-2</c:v>
                </c:pt>
                <c:pt idx="2">
                  <c:v>1.1954324813868055E-2</c:v>
                </c:pt>
                <c:pt idx="3">
                  <c:v>1.1857671175569219E-2</c:v>
                </c:pt>
                <c:pt idx="4">
                  <c:v>1.2013522446342274E-2</c:v>
                </c:pt>
                <c:pt idx="5">
                  <c:v>1.2106627371809968E-2</c:v>
                </c:pt>
                <c:pt idx="6">
                  <c:v>1.2183162788689394E-2</c:v>
                </c:pt>
                <c:pt idx="7">
                  <c:v>1.2274815972686006E-2</c:v>
                </c:pt>
                <c:pt idx="8">
                  <c:v>1.2416670233089438E-2</c:v>
                </c:pt>
                <c:pt idx="9">
                  <c:v>1.267855500080888E-2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4C-4DC2-B5B6-B2046BC6C3E3}"/>
            </c:ext>
          </c:extLst>
        </c:ser>
        <c:ser>
          <c:idx val="0"/>
          <c:order val="5"/>
          <c:tx>
            <c:strRef>
              <c:f>USA!$C$39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USA!$D$39:$M$39</c:f>
              <c:numCache>
                <c:formatCode>0.0%</c:formatCode>
                <c:ptCount val="10"/>
                <c:pt idx="0">
                  <c:v>4.1360974847336758E-2</c:v>
                </c:pt>
                <c:pt idx="1">
                  <c:v>4.2224128970445002E-2</c:v>
                </c:pt>
                <c:pt idx="2">
                  <c:v>4.2729812754388356E-2</c:v>
                </c:pt>
                <c:pt idx="3">
                  <c:v>4.3254384276311272E-2</c:v>
                </c:pt>
                <c:pt idx="4">
                  <c:v>4.3665738889821094E-2</c:v>
                </c:pt>
                <c:pt idx="5">
                  <c:v>4.4232594371480236E-2</c:v>
                </c:pt>
                <c:pt idx="6">
                  <c:v>4.5672811144231405E-2</c:v>
                </c:pt>
                <c:pt idx="7">
                  <c:v>4.7344292413628586E-2</c:v>
                </c:pt>
                <c:pt idx="8">
                  <c:v>4.9298542420945161E-2</c:v>
                </c:pt>
                <c:pt idx="9">
                  <c:v>5.1713985735929162E-2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4C-4DC2-B5B6-B2046BC6C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Summary!$BF$71</c:f>
          <c:strCache>
            <c:ptCount val="1"/>
            <c:pt idx="0">
              <c:v>Share of Workers that Drive Alone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Summary!$BF$73</c:f>
              <c:strCache>
                <c:ptCount val="1"/>
                <c:pt idx="0">
                  <c:v>Wasatch Front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Summary!$BG$72:$BP$72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Summary!$BG$73:$BP$73</c:f>
              <c:numCache>
                <c:formatCode>0.0%</c:formatCode>
                <c:ptCount val="10"/>
                <c:pt idx="0">
                  <c:v>0.67266420522956916</c:v>
                </c:pt>
                <c:pt idx="1">
                  <c:v>0.67177492812951634</c:v>
                </c:pt>
                <c:pt idx="2">
                  <c:v>0.67238451256820531</c:v>
                </c:pt>
                <c:pt idx="3">
                  <c:v>0.67214477699727804</c:v>
                </c:pt>
                <c:pt idx="4">
                  <c:v>0.67097530123037641</c:v>
                </c:pt>
                <c:pt idx="5">
                  <c:v>0.663209304259611</c:v>
                </c:pt>
                <c:pt idx="6">
                  <c:v>0.66079463848281128</c:v>
                </c:pt>
                <c:pt idx="7">
                  <c:v>0.66060489785339738</c:v>
                </c:pt>
                <c:pt idx="8">
                  <c:v>0.65843387434044032</c:v>
                </c:pt>
                <c:pt idx="9">
                  <c:v>0.65939817607528184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9-4C84-9E80-D36B9E03010D}"/>
            </c:ext>
          </c:extLst>
        </c:ser>
        <c:ser>
          <c:idx val="1"/>
          <c:order val="1"/>
          <c:tx>
            <c:strRef>
              <c:f>Summary!$BF$74</c:f>
              <c:strCache>
                <c:ptCount val="1"/>
                <c:pt idx="0">
                  <c:v>Weber</c:v>
                </c:pt>
              </c:strCache>
            </c:strRef>
          </c:tx>
          <c:spPr>
            <a:ln w="12700" cap="rnd">
              <a:solidFill>
                <a:schemeClr val="accent6"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Summary!$BG$72:$BP$72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Summary!$BG$74:$BP$74</c:f>
              <c:numCache>
                <c:formatCode>0.0%</c:formatCode>
                <c:ptCount val="10"/>
                <c:pt idx="0">
                  <c:v>0.73229952043160729</c:v>
                </c:pt>
                <c:pt idx="1">
                  <c:v>0.73466486363962658</c:v>
                </c:pt>
                <c:pt idx="2">
                  <c:v>0.72800422806505338</c:v>
                </c:pt>
                <c:pt idx="3">
                  <c:v>0.7293633401322609</c:v>
                </c:pt>
                <c:pt idx="4">
                  <c:v>0.71909021548050889</c:v>
                </c:pt>
                <c:pt idx="5">
                  <c:v>0.71949985971926245</c:v>
                </c:pt>
                <c:pt idx="6">
                  <c:v>0.72736281060579056</c:v>
                </c:pt>
                <c:pt idx="7">
                  <c:v>0.73044328320671326</c:v>
                </c:pt>
                <c:pt idx="8">
                  <c:v>0.73084407752582725</c:v>
                </c:pt>
                <c:pt idx="9">
                  <c:v>0.72174086242656099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A9-4C84-9E80-D36B9E03010D}"/>
            </c:ext>
          </c:extLst>
        </c:ser>
        <c:ser>
          <c:idx val="2"/>
          <c:order val="2"/>
          <c:tx>
            <c:strRef>
              <c:f>Summary!$BF$75</c:f>
              <c:strCache>
                <c:ptCount val="1"/>
                <c:pt idx="0">
                  <c:v>Davis</c:v>
                </c:pt>
              </c:strCache>
            </c:strRef>
          </c:tx>
          <c:spPr>
            <a:ln w="12700" cap="rnd">
              <a:solidFill>
                <a:srgbClr val="FFC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Summary!$BG$72:$BP$72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Summary!$BG$75:$BP$75</c:f>
              <c:numCache>
                <c:formatCode>0.0%</c:formatCode>
                <c:ptCount val="10"/>
                <c:pt idx="0">
                  <c:v>0.71258408506880455</c:v>
                </c:pt>
                <c:pt idx="1">
                  <c:v>0.70504402707565839</c:v>
                </c:pt>
                <c:pt idx="2">
                  <c:v>0.71111712371813762</c:v>
                </c:pt>
                <c:pt idx="3">
                  <c:v>0.71619065482799882</c:v>
                </c:pt>
                <c:pt idx="4">
                  <c:v>0.71739509659957312</c:v>
                </c:pt>
                <c:pt idx="5">
                  <c:v>0.70463271558655483</c:v>
                </c:pt>
                <c:pt idx="6">
                  <c:v>0.70662276778850186</c:v>
                </c:pt>
                <c:pt idx="7">
                  <c:v>0.7096661648528978</c:v>
                </c:pt>
                <c:pt idx="8">
                  <c:v>0.71353259974952232</c:v>
                </c:pt>
                <c:pt idx="9">
                  <c:v>0.72138638013778722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9-4C84-9E80-D36B9E03010D}"/>
            </c:ext>
          </c:extLst>
        </c:ser>
        <c:ser>
          <c:idx val="3"/>
          <c:order val="3"/>
          <c:tx>
            <c:strRef>
              <c:f>Summary!$BF$76</c:f>
              <c:strCache>
                <c:ptCount val="1"/>
                <c:pt idx="0">
                  <c:v>Salt Lake</c:v>
                </c:pt>
              </c:strCache>
            </c:strRef>
          </c:tx>
          <c:spPr>
            <a:ln w="12700" cap="rnd">
              <a:solidFill>
                <a:srgbClr val="FF0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Summary!$BG$72:$BP$72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Summary!$BG$76:$BP$76</c:f>
              <c:numCache>
                <c:formatCode>0.0%</c:formatCode>
                <c:ptCount val="10"/>
                <c:pt idx="0">
                  <c:v>0.6748225668886475</c:v>
                </c:pt>
                <c:pt idx="1">
                  <c:v>0.67483176951290957</c:v>
                </c:pt>
                <c:pt idx="2">
                  <c:v>0.67162540984876307</c:v>
                </c:pt>
                <c:pt idx="3">
                  <c:v>0.67023197302316517</c:v>
                </c:pt>
                <c:pt idx="4">
                  <c:v>0.66775498833093183</c:v>
                </c:pt>
                <c:pt idx="5">
                  <c:v>0.65771627979844238</c:v>
                </c:pt>
                <c:pt idx="6">
                  <c:v>0.65214110343495424</c:v>
                </c:pt>
                <c:pt idx="7">
                  <c:v>0.65093898714762932</c:v>
                </c:pt>
                <c:pt idx="8">
                  <c:v>0.64617556771053264</c:v>
                </c:pt>
                <c:pt idx="9">
                  <c:v>0.65037196603333025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A9-4C84-9E80-D36B9E03010D}"/>
            </c:ext>
          </c:extLst>
        </c:ser>
        <c:ser>
          <c:idx val="4"/>
          <c:order val="4"/>
          <c:tx>
            <c:strRef>
              <c:f>Summary!$BF$77</c:f>
              <c:strCache>
                <c:ptCount val="1"/>
                <c:pt idx="0">
                  <c:v>Utah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Summary!$BG$72:$BP$72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Summary!$BG$77:$BP$77</c:f>
              <c:numCache>
                <c:formatCode>0.0%</c:formatCode>
                <c:ptCount val="10"/>
                <c:pt idx="0">
                  <c:v>0.61449717444048035</c:v>
                </c:pt>
                <c:pt idx="1">
                  <c:v>0.61528269750743081</c:v>
                </c:pt>
                <c:pt idx="2">
                  <c:v>0.62450581706251262</c:v>
                </c:pt>
                <c:pt idx="3">
                  <c:v>0.62319533510540848</c:v>
                </c:pt>
                <c:pt idx="4">
                  <c:v>0.62763985027239955</c:v>
                </c:pt>
                <c:pt idx="5">
                  <c:v>0.62499487257126729</c:v>
                </c:pt>
                <c:pt idx="6">
                  <c:v>0.62315773798175011</c:v>
                </c:pt>
                <c:pt idx="7">
                  <c:v>0.62207007663925606</c:v>
                </c:pt>
                <c:pt idx="8">
                  <c:v>0.62157730859569382</c:v>
                </c:pt>
                <c:pt idx="9">
                  <c:v>0.61633453535515492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A9-4C84-9E80-D36B9E03010D}"/>
            </c:ext>
          </c:extLst>
        </c:ser>
        <c:ser>
          <c:idx val="5"/>
          <c:order val="5"/>
          <c:tx>
            <c:strRef>
              <c:f>Summary!$BF$78</c:f>
              <c:strCache>
                <c:ptCount val="1"/>
                <c:pt idx="0">
                  <c:v>State of Utah</c:v>
                </c:pt>
              </c:strCache>
            </c:strRef>
          </c:tx>
          <c:spPr>
            <a:ln w="50800" cap="rnd">
              <a:solidFill>
                <a:srgbClr val="00B05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Summary!$BG$72:$BP$72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Summary!$BG$78:$BP$78</c:f>
              <c:numCache>
                <c:formatCode>0.0%</c:formatCode>
                <c:ptCount val="10"/>
                <c:pt idx="0">
                  <c:v>0.66663004900721134</c:v>
                </c:pt>
                <c:pt idx="1">
                  <c:v>0.66837402541795432</c:v>
                </c:pt>
                <c:pt idx="2">
                  <c:v>0.67034514104078557</c:v>
                </c:pt>
                <c:pt idx="3">
                  <c:v>0.67222364895634723</c:v>
                </c:pt>
                <c:pt idx="4">
                  <c:v>0.67315580541439823</c:v>
                </c:pt>
                <c:pt idx="5">
                  <c:v>0.66704755251452175</c:v>
                </c:pt>
                <c:pt idx="6">
                  <c:v>0.66470576624523525</c:v>
                </c:pt>
                <c:pt idx="7">
                  <c:v>0.66420757407156061</c:v>
                </c:pt>
                <c:pt idx="8">
                  <c:v>0.66187520933600708</c:v>
                </c:pt>
                <c:pt idx="9">
                  <c:v>0.66008568699551307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A9-4C84-9E80-D36B9E03010D}"/>
            </c:ext>
          </c:extLst>
        </c:ser>
        <c:ser>
          <c:idx val="6"/>
          <c:order val="6"/>
          <c:tx>
            <c:strRef>
              <c:f>Summary!$BF$79</c:f>
              <c:strCache>
                <c:ptCount val="1"/>
                <c:pt idx="0">
                  <c:v>USA</c:v>
                </c:pt>
              </c:strCache>
            </c:strRef>
          </c:tx>
          <c:spPr>
            <a:ln w="50800" cap="rnd">
              <a:solidFill>
                <a:schemeClr val="accent5">
                  <a:lumMod val="75000"/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Summary!$BG$72:$BP$72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Summary!$BG$79:$BP$79</c:f>
              <c:numCache>
                <c:formatCode>0.0%</c:formatCode>
                <c:ptCount val="10"/>
                <c:pt idx="0">
                  <c:v>0.65636986087449634</c:v>
                </c:pt>
                <c:pt idx="1">
                  <c:v>0.65632655395049189</c:v>
                </c:pt>
                <c:pt idx="2">
                  <c:v>0.65615811126366175</c:v>
                </c:pt>
                <c:pt idx="3">
                  <c:v>0.65736589943842494</c:v>
                </c:pt>
                <c:pt idx="4">
                  <c:v>0.65706905906217494</c:v>
                </c:pt>
                <c:pt idx="5">
                  <c:v>0.6559869868393432</c:v>
                </c:pt>
                <c:pt idx="6">
                  <c:v>0.65498969308612087</c:v>
                </c:pt>
                <c:pt idx="7">
                  <c:v>0.65432432935578622</c:v>
                </c:pt>
                <c:pt idx="8">
                  <c:v>0.65370756003180341</c:v>
                </c:pt>
                <c:pt idx="9">
                  <c:v>0.65142401128126859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A9-4C84-9E80-D36B9E030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82000000000000006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Summary!$BF$17</c:f>
          <c:strCache>
            <c:ptCount val="1"/>
            <c:pt idx="0">
              <c:v>Share of Workers that Used Public Transportation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Summary!$BF$19</c:f>
              <c:strCache>
                <c:ptCount val="1"/>
                <c:pt idx="0">
                  <c:v>Wasatch Front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Summary!$BG$18:$BP$18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Summary!$BG$19:$BP$19</c:f>
              <c:numCache>
                <c:formatCode>0.0%</c:formatCode>
                <c:ptCount val="10"/>
                <c:pt idx="0">
                  <c:v>2.8543310245233065E-2</c:v>
                </c:pt>
                <c:pt idx="1">
                  <c:v>2.7351122270153679E-2</c:v>
                </c:pt>
                <c:pt idx="2">
                  <c:v>2.775221385846869E-2</c:v>
                </c:pt>
                <c:pt idx="3">
                  <c:v>2.771908554702817E-2</c:v>
                </c:pt>
                <c:pt idx="4">
                  <c:v>2.804462130181095E-2</c:v>
                </c:pt>
                <c:pt idx="5">
                  <c:v>2.9159969694774697E-2</c:v>
                </c:pt>
                <c:pt idx="6">
                  <c:v>3.0253447058845914E-2</c:v>
                </c:pt>
                <c:pt idx="7">
                  <c:v>2.9647007848281979E-2</c:v>
                </c:pt>
                <c:pt idx="8">
                  <c:v>2.9126292244060291E-2</c:v>
                </c:pt>
                <c:pt idx="9">
                  <c:v>2.8806875437704882E-2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2-4399-B7FC-0CAFBCBE426B}"/>
            </c:ext>
          </c:extLst>
        </c:ser>
        <c:ser>
          <c:idx val="1"/>
          <c:order val="1"/>
          <c:tx>
            <c:strRef>
              <c:f>Summary!$BF$20</c:f>
              <c:strCache>
                <c:ptCount val="1"/>
                <c:pt idx="0">
                  <c:v>Weber</c:v>
                </c:pt>
              </c:strCache>
            </c:strRef>
          </c:tx>
          <c:spPr>
            <a:ln w="12700" cap="rnd">
              <a:solidFill>
                <a:schemeClr val="accent6"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Summary!$BG$18:$BP$18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Summary!$BG$20:$BP$20</c:f>
              <c:numCache>
                <c:formatCode>0.0%</c:formatCode>
                <c:ptCount val="10"/>
                <c:pt idx="0">
                  <c:v>2.0539152759948651E-2</c:v>
                </c:pt>
                <c:pt idx="1">
                  <c:v>1.6600721686385666E-2</c:v>
                </c:pt>
                <c:pt idx="2">
                  <c:v>1.7952058115984749E-2</c:v>
                </c:pt>
                <c:pt idx="3">
                  <c:v>1.8182337158189187E-2</c:v>
                </c:pt>
                <c:pt idx="4">
                  <c:v>1.8644953084485234E-2</c:v>
                </c:pt>
                <c:pt idx="5">
                  <c:v>1.8322171762299989E-2</c:v>
                </c:pt>
                <c:pt idx="6">
                  <c:v>1.8444849540674754E-2</c:v>
                </c:pt>
                <c:pt idx="7">
                  <c:v>1.8274956217162873E-2</c:v>
                </c:pt>
                <c:pt idx="8">
                  <c:v>1.5397942977501848E-2</c:v>
                </c:pt>
                <c:pt idx="9">
                  <c:v>1.674757481599921E-2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42-4399-B7FC-0CAFBCBE426B}"/>
            </c:ext>
          </c:extLst>
        </c:ser>
        <c:ser>
          <c:idx val="2"/>
          <c:order val="2"/>
          <c:tx>
            <c:strRef>
              <c:f>Summary!$BF$21</c:f>
              <c:strCache>
                <c:ptCount val="1"/>
                <c:pt idx="0">
                  <c:v>Davis</c:v>
                </c:pt>
              </c:strCache>
            </c:strRef>
          </c:tx>
          <c:spPr>
            <a:ln w="12700" cap="rnd">
              <a:solidFill>
                <a:srgbClr val="FFC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Summary!$BG$18:$BP$18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Summary!$BG$21:$BP$21</c:f>
              <c:numCache>
                <c:formatCode>0.0%</c:formatCode>
                <c:ptCount val="10"/>
                <c:pt idx="0">
                  <c:v>2.7514931883766192E-2</c:v>
                </c:pt>
                <c:pt idx="1">
                  <c:v>2.7754286714102416E-2</c:v>
                </c:pt>
                <c:pt idx="2">
                  <c:v>2.6463104325699746E-2</c:v>
                </c:pt>
                <c:pt idx="3">
                  <c:v>2.7495241071682247E-2</c:v>
                </c:pt>
                <c:pt idx="4">
                  <c:v>2.6328243531032948E-2</c:v>
                </c:pt>
                <c:pt idx="5">
                  <c:v>2.7511727582599305E-2</c:v>
                </c:pt>
                <c:pt idx="6">
                  <c:v>2.553191489361702E-2</c:v>
                </c:pt>
                <c:pt idx="7">
                  <c:v>2.5009631437010401E-2</c:v>
                </c:pt>
                <c:pt idx="8">
                  <c:v>2.2818758176512025E-2</c:v>
                </c:pt>
                <c:pt idx="9">
                  <c:v>2.0286628465759092E-2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2-4399-B7FC-0CAFBCBE426B}"/>
            </c:ext>
          </c:extLst>
        </c:ser>
        <c:ser>
          <c:idx val="3"/>
          <c:order val="3"/>
          <c:tx>
            <c:strRef>
              <c:f>Summary!$BF$22</c:f>
              <c:strCache>
                <c:ptCount val="1"/>
                <c:pt idx="0">
                  <c:v>Salt Lake</c:v>
                </c:pt>
              </c:strCache>
            </c:strRef>
          </c:tx>
          <c:spPr>
            <a:ln w="12700" cap="rnd">
              <a:solidFill>
                <a:srgbClr val="FF0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Summary!$BG$18:$BP$18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Summary!$BG$22:$BP$22</c:f>
              <c:numCache>
                <c:formatCode>0.0%</c:formatCode>
                <c:ptCount val="10"/>
                <c:pt idx="0">
                  <c:v>3.3622632657848303E-2</c:v>
                </c:pt>
                <c:pt idx="1">
                  <c:v>3.2632882099249923E-2</c:v>
                </c:pt>
                <c:pt idx="2">
                  <c:v>3.4416183328898432E-2</c:v>
                </c:pt>
                <c:pt idx="3">
                  <c:v>3.4336321802602349E-2</c:v>
                </c:pt>
                <c:pt idx="4">
                  <c:v>3.5475867763444878E-2</c:v>
                </c:pt>
                <c:pt idx="5">
                  <c:v>3.703430510321036E-2</c:v>
                </c:pt>
                <c:pt idx="6">
                  <c:v>3.9358573689861669E-2</c:v>
                </c:pt>
                <c:pt idx="7">
                  <c:v>3.7789544180568201E-2</c:v>
                </c:pt>
                <c:pt idx="8">
                  <c:v>3.7740488908483791E-2</c:v>
                </c:pt>
                <c:pt idx="9">
                  <c:v>3.676785904196013E-2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42-4399-B7FC-0CAFBCBE426B}"/>
            </c:ext>
          </c:extLst>
        </c:ser>
        <c:ser>
          <c:idx val="4"/>
          <c:order val="4"/>
          <c:tx>
            <c:strRef>
              <c:f>Summary!$BF$23</c:f>
              <c:strCache>
                <c:ptCount val="1"/>
                <c:pt idx="0">
                  <c:v>Utah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Summary!$BG$18:$BP$18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Summary!$BG$23:$BP$23</c:f>
              <c:numCache>
                <c:formatCode>0.0%</c:formatCode>
                <c:ptCount val="10"/>
                <c:pt idx="0">
                  <c:v>2.1177807853657832E-2</c:v>
                </c:pt>
                <c:pt idx="1">
                  <c:v>2.0105396073972947E-2</c:v>
                </c:pt>
                <c:pt idx="2">
                  <c:v>1.8084155616758166E-2</c:v>
                </c:pt>
                <c:pt idx="3">
                  <c:v>1.7329223659805677E-2</c:v>
                </c:pt>
                <c:pt idx="4">
                  <c:v>1.6771553051973771E-2</c:v>
                </c:pt>
                <c:pt idx="5">
                  <c:v>1.7546831069408218E-2</c:v>
                </c:pt>
                <c:pt idx="6">
                  <c:v>1.8449029372903752E-2</c:v>
                </c:pt>
                <c:pt idx="7">
                  <c:v>1.9718343232655124E-2</c:v>
                </c:pt>
                <c:pt idx="8">
                  <c:v>2.0501224939696729E-2</c:v>
                </c:pt>
                <c:pt idx="9">
                  <c:v>2.2378477308650817E-2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42-4399-B7FC-0CAFBCBE426B}"/>
            </c:ext>
          </c:extLst>
        </c:ser>
        <c:ser>
          <c:idx val="5"/>
          <c:order val="5"/>
          <c:tx>
            <c:strRef>
              <c:f>Summary!$BF$24</c:f>
              <c:strCache>
                <c:ptCount val="1"/>
                <c:pt idx="0">
                  <c:v>State of Utah</c:v>
                </c:pt>
              </c:strCache>
            </c:strRef>
          </c:tx>
          <c:spPr>
            <a:ln w="50800" cap="rnd">
              <a:solidFill>
                <a:srgbClr val="00B05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Summary!$BG$18:$BP$18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Summary!$BG$24:$BP$24</c:f>
              <c:numCache>
                <c:formatCode>0.0%</c:formatCode>
                <c:ptCount val="10"/>
                <c:pt idx="0">
                  <c:v>2.4005672365049226E-2</c:v>
                </c:pt>
                <c:pt idx="1">
                  <c:v>2.3371801499723684E-2</c:v>
                </c:pt>
                <c:pt idx="2">
                  <c:v>2.3844821447858454E-2</c:v>
                </c:pt>
                <c:pt idx="3">
                  <c:v>2.3599143322033254E-2</c:v>
                </c:pt>
                <c:pt idx="4">
                  <c:v>2.4036658184730487E-2</c:v>
                </c:pt>
                <c:pt idx="5">
                  <c:v>2.5166976780833128E-2</c:v>
                </c:pt>
                <c:pt idx="6">
                  <c:v>2.5623072496274109E-2</c:v>
                </c:pt>
                <c:pt idx="7">
                  <c:v>2.5037752207714658E-2</c:v>
                </c:pt>
                <c:pt idx="8">
                  <c:v>2.4660189027265803E-2</c:v>
                </c:pt>
                <c:pt idx="9">
                  <c:v>2.4353332175260176E-2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42-4399-B7FC-0CAFBCBE426B}"/>
            </c:ext>
          </c:extLst>
        </c:ser>
        <c:ser>
          <c:idx val="6"/>
          <c:order val="6"/>
          <c:tx>
            <c:strRef>
              <c:f>Summary!$BF$25</c:f>
              <c:strCache>
                <c:ptCount val="1"/>
                <c:pt idx="0">
                  <c:v>USA</c:v>
                </c:pt>
              </c:strCache>
            </c:strRef>
          </c:tx>
          <c:spPr>
            <a:ln w="50800" cap="rnd">
              <a:solidFill>
                <a:schemeClr val="accent5">
                  <a:lumMod val="75000"/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Summary!$BG$18:$BP$18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Summary!$BG$25:$BP$25</c:f>
              <c:numCache>
                <c:formatCode>0.0%</c:formatCode>
                <c:ptCount val="10"/>
                <c:pt idx="0">
                  <c:v>4.9353547611402343E-2</c:v>
                </c:pt>
                <c:pt idx="1">
                  <c:v>4.9575015682687899E-2</c:v>
                </c:pt>
                <c:pt idx="2">
                  <c:v>4.9807046623470852E-2</c:v>
                </c:pt>
                <c:pt idx="3">
                  <c:v>5.0081481678660292E-2</c:v>
                </c:pt>
                <c:pt idx="4">
                  <c:v>5.0642531714309109E-2</c:v>
                </c:pt>
                <c:pt idx="5">
                  <c:v>5.1260116797125964E-2</c:v>
                </c:pt>
                <c:pt idx="6">
                  <c:v>5.1256337693758917E-2</c:v>
                </c:pt>
                <c:pt idx="7">
                  <c:v>5.1255152846310638E-2</c:v>
                </c:pt>
                <c:pt idx="8">
                  <c:v>5.0488757984569727E-2</c:v>
                </c:pt>
                <c:pt idx="9">
                  <c:v>5.00286177212136E-2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42-4399-B7FC-0CAFBCBE4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6.000000000000001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Summary!$BF$29</c:f>
          <c:strCache>
            <c:ptCount val="1"/>
            <c:pt idx="0">
              <c:v>Share of Workers that Used Non-Motorized Transportation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Summary!$BF$31</c:f>
              <c:strCache>
                <c:ptCount val="1"/>
                <c:pt idx="0">
                  <c:v>Wasatch Front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Summary!$BG$30:$BP$30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Summary!$BG$31:$BP$31</c:f>
              <c:numCache>
                <c:formatCode>0.0%</c:formatCode>
                <c:ptCount val="10"/>
                <c:pt idx="0">
                  <c:v>3.2886369106517266E-2</c:v>
                </c:pt>
                <c:pt idx="1">
                  <c:v>3.3777635481261795E-2</c:v>
                </c:pt>
                <c:pt idx="2">
                  <c:v>3.3953611429579325E-2</c:v>
                </c:pt>
                <c:pt idx="3">
                  <c:v>3.2944266452321382E-2</c:v>
                </c:pt>
                <c:pt idx="4">
                  <c:v>3.1755667917800316E-2</c:v>
                </c:pt>
                <c:pt idx="5">
                  <c:v>3.257615949788862E-2</c:v>
                </c:pt>
                <c:pt idx="6">
                  <c:v>3.32595753748623E-2</c:v>
                </c:pt>
                <c:pt idx="7">
                  <c:v>3.2470796928828483E-2</c:v>
                </c:pt>
                <c:pt idx="8">
                  <c:v>3.2623283571341775E-2</c:v>
                </c:pt>
                <c:pt idx="9">
                  <c:v>3.1512131738472095E-2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7-4018-B3C5-12BAC99577FD}"/>
            </c:ext>
          </c:extLst>
        </c:ser>
        <c:ser>
          <c:idx val="1"/>
          <c:order val="1"/>
          <c:tx>
            <c:strRef>
              <c:f>Summary!$BF$32</c:f>
              <c:strCache>
                <c:ptCount val="1"/>
                <c:pt idx="0">
                  <c:v>Weber</c:v>
                </c:pt>
              </c:strCache>
            </c:strRef>
          </c:tx>
          <c:spPr>
            <a:ln w="12700" cap="rnd">
              <a:solidFill>
                <a:schemeClr val="accent6"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Summary!$BG$30:$BP$30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Summary!$BG$32:$BP$32</c:f>
              <c:numCache>
                <c:formatCode>0.0%</c:formatCode>
                <c:ptCount val="10"/>
                <c:pt idx="0">
                  <c:v>1.7320185163574121E-2</c:v>
                </c:pt>
                <c:pt idx="1">
                  <c:v>1.9145004788669717E-2</c:v>
                </c:pt>
                <c:pt idx="2">
                  <c:v>2.0072454810828286E-2</c:v>
                </c:pt>
                <c:pt idx="3">
                  <c:v>1.8981560769538164E-2</c:v>
                </c:pt>
                <c:pt idx="4">
                  <c:v>1.9633629936388904E-2</c:v>
                </c:pt>
                <c:pt idx="5">
                  <c:v>1.9059111803015928E-2</c:v>
                </c:pt>
                <c:pt idx="6">
                  <c:v>1.9333866144631326E-2</c:v>
                </c:pt>
                <c:pt idx="7">
                  <c:v>1.7626970227670753E-2</c:v>
                </c:pt>
                <c:pt idx="8">
                  <c:v>1.7988330516463823E-2</c:v>
                </c:pt>
                <c:pt idx="9">
                  <c:v>1.7233847903668477E-2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67-4018-B3C5-12BAC99577FD}"/>
            </c:ext>
          </c:extLst>
        </c:ser>
        <c:ser>
          <c:idx val="2"/>
          <c:order val="2"/>
          <c:tx>
            <c:strRef>
              <c:f>Summary!$BF$33</c:f>
              <c:strCache>
                <c:ptCount val="1"/>
                <c:pt idx="0">
                  <c:v>Davis</c:v>
                </c:pt>
              </c:strCache>
            </c:strRef>
          </c:tx>
          <c:spPr>
            <a:ln w="12700" cap="rnd">
              <a:solidFill>
                <a:srgbClr val="FFC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Summary!$BG$30:$BP$30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Summary!$BG$33:$BP$33</c:f>
              <c:numCache>
                <c:formatCode>0.0%</c:formatCode>
                <c:ptCount val="10"/>
                <c:pt idx="0">
                  <c:v>1.4764109791289174E-2</c:v>
                </c:pt>
                <c:pt idx="1">
                  <c:v>1.7212469380613552E-2</c:v>
                </c:pt>
                <c:pt idx="2">
                  <c:v>1.6528688671469019E-2</c:v>
                </c:pt>
                <c:pt idx="3">
                  <c:v>1.5768389351365174E-2</c:v>
                </c:pt>
                <c:pt idx="4">
                  <c:v>1.6717007920047881E-2</c:v>
                </c:pt>
                <c:pt idx="5">
                  <c:v>2.0566298808680099E-2</c:v>
                </c:pt>
                <c:pt idx="6">
                  <c:v>2.0202885185429155E-2</c:v>
                </c:pt>
                <c:pt idx="7">
                  <c:v>1.835751894182612E-2</c:v>
                </c:pt>
                <c:pt idx="8">
                  <c:v>1.6623477910838281E-2</c:v>
                </c:pt>
                <c:pt idx="9">
                  <c:v>1.6782850955630986E-2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67-4018-B3C5-12BAC99577FD}"/>
            </c:ext>
          </c:extLst>
        </c:ser>
        <c:ser>
          <c:idx val="3"/>
          <c:order val="3"/>
          <c:tx>
            <c:strRef>
              <c:f>Summary!$BF$34</c:f>
              <c:strCache>
                <c:ptCount val="1"/>
                <c:pt idx="0">
                  <c:v>Salt Lake</c:v>
                </c:pt>
              </c:strCache>
            </c:strRef>
          </c:tx>
          <c:spPr>
            <a:ln w="12700" cap="rnd">
              <a:solidFill>
                <a:srgbClr val="FF0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Summary!$BG$30:$BP$30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Summary!$BG$34:$BP$34</c:f>
              <c:numCache>
                <c:formatCode>0.0%</c:formatCode>
                <c:ptCount val="10"/>
                <c:pt idx="0">
                  <c:v>3.0520228855822867E-2</c:v>
                </c:pt>
                <c:pt idx="1">
                  <c:v>3.0405706101774458E-2</c:v>
                </c:pt>
                <c:pt idx="2">
                  <c:v>3.075488723007945E-2</c:v>
                </c:pt>
                <c:pt idx="3">
                  <c:v>2.9661218660742623E-2</c:v>
                </c:pt>
                <c:pt idx="4">
                  <c:v>2.8901430173864276E-2</c:v>
                </c:pt>
                <c:pt idx="5">
                  <c:v>2.9941784591641041E-2</c:v>
                </c:pt>
                <c:pt idx="6">
                  <c:v>3.0894284944709083E-2</c:v>
                </c:pt>
                <c:pt idx="7">
                  <c:v>3.0769203146405535E-2</c:v>
                </c:pt>
                <c:pt idx="8">
                  <c:v>3.1380146809553339E-2</c:v>
                </c:pt>
                <c:pt idx="9">
                  <c:v>2.9597826347983299E-2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67-4018-B3C5-12BAC99577FD}"/>
            </c:ext>
          </c:extLst>
        </c:ser>
        <c:ser>
          <c:idx val="4"/>
          <c:order val="4"/>
          <c:tx>
            <c:strRef>
              <c:f>Summary!$BF$35</c:f>
              <c:strCache>
                <c:ptCount val="1"/>
                <c:pt idx="0">
                  <c:v>Utah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Summary!$BG$30:$BP$30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Summary!$BG$35:$BP$35</c:f>
              <c:numCache>
                <c:formatCode>0.0%</c:formatCode>
                <c:ptCount val="10"/>
                <c:pt idx="0">
                  <c:v>5.7888576891770176E-2</c:v>
                </c:pt>
                <c:pt idx="1">
                  <c:v>5.9179289811246906E-2</c:v>
                </c:pt>
                <c:pt idx="2">
                  <c:v>5.8985536323344336E-2</c:v>
                </c:pt>
                <c:pt idx="3">
                  <c:v>5.7949104431136642E-2</c:v>
                </c:pt>
                <c:pt idx="4">
                  <c:v>5.3434845751001186E-2</c:v>
                </c:pt>
                <c:pt idx="5">
                  <c:v>5.2221300091460317E-2</c:v>
                </c:pt>
                <c:pt idx="6">
                  <c:v>5.2834637666429513E-2</c:v>
                </c:pt>
                <c:pt idx="7">
                  <c:v>5.1588367243776065E-2</c:v>
                </c:pt>
                <c:pt idx="8">
                  <c:v>5.1402169030353592E-2</c:v>
                </c:pt>
                <c:pt idx="9">
                  <c:v>5.0573116167699321E-2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67-4018-B3C5-12BAC99577FD}"/>
            </c:ext>
          </c:extLst>
        </c:ser>
        <c:ser>
          <c:idx val="5"/>
          <c:order val="5"/>
          <c:tx>
            <c:strRef>
              <c:f>Summary!$BF$36</c:f>
              <c:strCache>
                <c:ptCount val="1"/>
                <c:pt idx="0">
                  <c:v>State of Utah</c:v>
                </c:pt>
              </c:strCache>
            </c:strRef>
          </c:tx>
          <c:spPr>
            <a:ln w="50800" cap="rnd">
              <a:solidFill>
                <a:srgbClr val="00B05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Summary!$BG$30:$BP$30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Summary!$BG$36:$BP$36</c:f>
              <c:numCache>
                <c:formatCode>0.0%</c:formatCode>
                <c:ptCount val="10"/>
                <c:pt idx="0">
                  <c:v>3.5948531338913133E-2</c:v>
                </c:pt>
                <c:pt idx="1">
                  <c:v>3.6085581811434134E-2</c:v>
                </c:pt>
                <c:pt idx="2">
                  <c:v>3.5936043650968266E-2</c:v>
                </c:pt>
                <c:pt idx="3">
                  <c:v>3.512554366254448E-2</c:v>
                </c:pt>
                <c:pt idx="4">
                  <c:v>3.373694664334459E-2</c:v>
                </c:pt>
                <c:pt idx="5">
                  <c:v>3.3891589340153822E-2</c:v>
                </c:pt>
                <c:pt idx="6">
                  <c:v>3.4331331434726789E-2</c:v>
                </c:pt>
                <c:pt idx="7">
                  <c:v>3.3132227466381871E-2</c:v>
                </c:pt>
                <c:pt idx="8">
                  <c:v>3.2684918280728094E-2</c:v>
                </c:pt>
                <c:pt idx="9">
                  <c:v>3.1741117928121509E-2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67-4018-B3C5-12BAC99577FD}"/>
            </c:ext>
          </c:extLst>
        </c:ser>
        <c:ser>
          <c:idx val="6"/>
          <c:order val="6"/>
          <c:tx>
            <c:strRef>
              <c:f>Summary!$BF$37</c:f>
              <c:strCache>
                <c:ptCount val="1"/>
                <c:pt idx="0">
                  <c:v>USA</c:v>
                </c:pt>
              </c:strCache>
            </c:strRef>
          </c:tx>
          <c:spPr>
            <a:ln w="50800" cap="rnd">
              <a:solidFill>
                <a:schemeClr val="accent5">
                  <a:lumMod val="75000"/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Summary!$BG$30:$BP$30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Summary!$BG$37:$BP$37</c:f>
              <c:numCache>
                <c:formatCode>0.0%</c:formatCode>
                <c:ptCount val="10"/>
                <c:pt idx="0">
                  <c:v>3.3597384827054905E-2</c:v>
                </c:pt>
                <c:pt idx="1">
                  <c:v>3.3642715284473587E-2</c:v>
                </c:pt>
                <c:pt idx="2">
                  <c:v>3.3769105112777857E-2</c:v>
                </c:pt>
                <c:pt idx="3">
                  <c:v>3.3803309342032323E-2</c:v>
                </c:pt>
                <c:pt idx="4">
                  <c:v>3.3712778752264055E-2</c:v>
                </c:pt>
                <c:pt idx="5">
                  <c:v>3.3831996816123998E-2</c:v>
                </c:pt>
                <c:pt idx="6">
                  <c:v>3.365339304269227E-2</c:v>
                </c:pt>
                <c:pt idx="7">
                  <c:v>3.3153434620268853E-2</c:v>
                </c:pt>
                <c:pt idx="8">
                  <c:v>3.2600099392284212E-2</c:v>
                </c:pt>
                <c:pt idx="9">
                  <c:v>3.2157081777713897E-2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67-4018-B3C5-12BAC9957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8.0000000000000016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Summary!$BF$81</c:f>
          <c:strCache>
            <c:ptCount val="1"/>
            <c:pt idx="0">
              <c:v>Share of Workers that Used Auto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Summary!$BF$83</c:f>
              <c:strCache>
                <c:ptCount val="1"/>
                <c:pt idx="0">
                  <c:v>Wasatch Front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Summary!$BG$82:$BP$82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Summary!$BG$83:$BP$83</c:f>
              <c:numCache>
                <c:formatCode>0.0%</c:formatCode>
                <c:ptCount val="10"/>
                <c:pt idx="0">
                  <c:v>0.88186345037841307</c:v>
                </c:pt>
                <c:pt idx="1">
                  <c:v>0.8809199329334052</c:v>
                </c:pt>
                <c:pt idx="2">
                  <c:v>0.88084124027951427</c:v>
                </c:pt>
                <c:pt idx="3">
                  <c:v>0.88025412678139359</c:v>
                </c:pt>
                <c:pt idx="4">
                  <c:v>0.88024109701764963</c:v>
                </c:pt>
                <c:pt idx="5">
                  <c:v>0.87545883638114885</c:v>
                </c:pt>
                <c:pt idx="6">
                  <c:v>0.87217010119997795</c:v>
                </c:pt>
                <c:pt idx="7">
                  <c:v>0.8703204954314796</c:v>
                </c:pt>
                <c:pt idx="8">
                  <c:v>0.86827909321259633</c:v>
                </c:pt>
                <c:pt idx="9">
                  <c:v>0.86692025169886255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DF-4F9B-8080-46A937CF0170}"/>
            </c:ext>
          </c:extLst>
        </c:ser>
        <c:ser>
          <c:idx val="1"/>
          <c:order val="1"/>
          <c:tx>
            <c:strRef>
              <c:f>Summary!$BF$84</c:f>
              <c:strCache>
                <c:ptCount val="1"/>
                <c:pt idx="0">
                  <c:v>Weber</c:v>
                </c:pt>
              </c:strCache>
            </c:strRef>
          </c:tx>
          <c:spPr>
            <a:ln w="12700" cap="rnd">
              <a:solidFill>
                <a:schemeClr val="accent6"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Summary!$BG$82:$BP$82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Summary!$BG$84:$BP$84</c:f>
              <c:numCache>
                <c:formatCode>0.0%</c:formatCode>
                <c:ptCount val="10"/>
                <c:pt idx="0">
                  <c:v>0.91908818609717202</c:v>
                </c:pt>
                <c:pt idx="1">
                  <c:v>0.92002437868219678</c:v>
                </c:pt>
                <c:pt idx="2">
                  <c:v>0.91872129619945042</c:v>
                </c:pt>
                <c:pt idx="3">
                  <c:v>0.91880268691366485</c:v>
                </c:pt>
                <c:pt idx="4">
                  <c:v>0.91544014774189941</c:v>
                </c:pt>
                <c:pt idx="5">
                  <c:v>0.91038809104894203</c:v>
                </c:pt>
                <c:pt idx="6">
                  <c:v>0.91022728293177924</c:v>
                </c:pt>
                <c:pt idx="7">
                  <c:v>0.90814360770577929</c:v>
                </c:pt>
                <c:pt idx="8">
                  <c:v>0.90615153342449228</c:v>
                </c:pt>
                <c:pt idx="9">
                  <c:v>0.8995145511040048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DF-4F9B-8080-46A937CF0170}"/>
            </c:ext>
          </c:extLst>
        </c:ser>
        <c:ser>
          <c:idx val="2"/>
          <c:order val="2"/>
          <c:tx>
            <c:strRef>
              <c:f>Summary!$BF$85</c:f>
              <c:strCache>
                <c:ptCount val="1"/>
                <c:pt idx="0">
                  <c:v>Davis</c:v>
                </c:pt>
              </c:strCache>
            </c:strRef>
          </c:tx>
          <c:spPr>
            <a:ln w="12700" cap="rnd">
              <a:solidFill>
                <a:srgbClr val="FFC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Summary!$BG$82:$BP$82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Summary!$BG$85:$BP$85</c:f>
              <c:numCache>
                <c:formatCode>0.0%</c:formatCode>
                <c:ptCount val="10"/>
                <c:pt idx="0">
                  <c:v>0.90096861508176185</c:v>
                </c:pt>
                <c:pt idx="1">
                  <c:v>0.89514318208328469</c:v>
                </c:pt>
                <c:pt idx="2">
                  <c:v>0.89848403397484145</c:v>
                </c:pt>
                <c:pt idx="3">
                  <c:v>0.89751257209421254</c:v>
                </c:pt>
                <c:pt idx="4">
                  <c:v>0.89508372423200588</c:v>
                </c:pt>
                <c:pt idx="5">
                  <c:v>0.88771894299888632</c:v>
                </c:pt>
                <c:pt idx="6">
                  <c:v>0.89122587444832357</c:v>
                </c:pt>
                <c:pt idx="7">
                  <c:v>0.89126749711056885</c:v>
                </c:pt>
                <c:pt idx="8">
                  <c:v>0.89388774277951089</c:v>
                </c:pt>
                <c:pt idx="9">
                  <c:v>0.89595727337980702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DF-4F9B-8080-46A937CF0170}"/>
            </c:ext>
          </c:extLst>
        </c:ser>
        <c:ser>
          <c:idx val="3"/>
          <c:order val="3"/>
          <c:tx>
            <c:strRef>
              <c:f>Summary!$BF$86</c:f>
              <c:strCache>
                <c:ptCount val="1"/>
                <c:pt idx="0">
                  <c:v>Salt Lake</c:v>
                </c:pt>
              </c:strCache>
            </c:strRef>
          </c:tx>
          <c:spPr>
            <a:ln w="12700" cap="rnd">
              <a:solidFill>
                <a:srgbClr val="FF0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Summary!$BG$82:$BP$82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Summary!$BG$86:$BP$86</c:f>
              <c:numCache>
                <c:formatCode>0.0%</c:formatCode>
                <c:ptCount val="10"/>
                <c:pt idx="0">
                  <c:v>0.88246152590945715</c:v>
                </c:pt>
                <c:pt idx="1">
                  <c:v>0.88201226666235122</c:v>
                </c:pt>
                <c:pt idx="2">
                  <c:v>0.87970541571716387</c:v>
                </c:pt>
                <c:pt idx="3">
                  <c:v>0.87896302761028244</c:v>
                </c:pt>
                <c:pt idx="4">
                  <c:v>0.878415747491743</c:v>
                </c:pt>
                <c:pt idx="5">
                  <c:v>0.87308549229657706</c:v>
                </c:pt>
                <c:pt idx="6">
                  <c:v>0.86817073215728668</c:v>
                </c:pt>
                <c:pt idx="7">
                  <c:v>0.86610180751338084</c:v>
                </c:pt>
                <c:pt idx="8">
                  <c:v>0.86316394084758896</c:v>
                </c:pt>
                <c:pt idx="9">
                  <c:v>0.86285168324236428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DF-4F9B-8080-46A937CF0170}"/>
            </c:ext>
          </c:extLst>
        </c:ser>
        <c:ser>
          <c:idx val="4"/>
          <c:order val="4"/>
          <c:tx>
            <c:strRef>
              <c:f>Summary!$BF$87</c:f>
              <c:strCache>
                <c:ptCount val="1"/>
                <c:pt idx="0">
                  <c:v>Utah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Summary!$BG$82:$BP$82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Summary!$BG$87:$BP$87</c:f>
              <c:numCache>
                <c:formatCode>0.0%</c:formatCode>
                <c:ptCount val="10"/>
                <c:pt idx="0">
                  <c:v>0.84967465068898917</c:v>
                </c:pt>
                <c:pt idx="1">
                  <c:v>0.85047922131777709</c:v>
                </c:pt>
                <c:pt idx="2">
                  <c:v>0.85404089226111224</c:v>
                </c:pt>
                <c:pt idx="3">
                  <c:v>0.85394262402353882</c:v>
                </c:pt>
                <c:pt idx="4">
                  <c:v>0.85837257404392031</c:v>
                </c:pt>
                <c:pt idx="5">
                  <c:v>0.85702550726601401</c:v>
                </c:pt>
                <c:pt idx="6">
                  <c:v>0.8519930887285293</c:v>
                </c:pt>
                <c:pt idx="7">
                  <c:v>0.84965799949450271</c:v>
                </c:pt>
                <c:pt idx="8">
                  <c:v>0.84706939311693363</c:v>
                </c:pt>
                <c:pt idx="9">
                  <c:v>0.84392938138177243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DF-4F9B-8080-46A937CF0170}"/>
            </c:ext>
          </c:extLst>
        </c:ser>
        <c:ser>
          <c:idx val="5"/>
          <c:order val="5"/>
          <c:tx>
            <c:strRef>
              <c:f>Summary!$BF$88</c:f>
              <c:strCache>
                <c:ptCount val="1"/>
                <c:pt idx="0">
                  <c:v>State of Utah</c:v>
                </c:pt>
              </c:strCache>
            </c:strRef>
          </c:tx>
          <c:spPr>
            <a:ln w="50800" cap="rnd">
              <a:solidFill>
                <a:srgbClr val="00B05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Summary!$BG$82:$BP$82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Summary!$BG$88:$BP$88</c:f>
              <c:numCache>
                <c:formatCode>0.0%</c:formatCode>
                <c:ptCount val="10"/>
                <c:pt idx="0">
                  <c:v>0.88073244495858694</c:v>
                </c:pt>
                <c:pt idx="1">
                  <c:v>0.88088346592723088</c:v>
                </c:pt>
                <c:pt idx="2">
                  <c:v>0.88119672137705363</c:v>
                </c:pt>
                <c:pt idx="3">
                  <c:v>0.88109027120988692</c:v>
                </c:pt>
                <c:pt idx="4">
                  <c:v>0.88211720356568846</c:v>
                </c:pt>
                <c:pt idx="5">
                  <c:v>0.87847742025419262</c:v>
                </c:pt>
                <c:pt idx="6">
                  <c:v>0.87546001859257183</c:v>
                </c:pt>
                <c:pt idx="7">
                  <c:v>0.87359182829779169</c:v>
                </c:pt>
                <c:pt idx="8">
                  <c:v>0.87124226687613882</c:v>
                </c:pt>
                <c:pt idx="9">
                  <c:v>0.86831559160752947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DF-4F9B-8080-46A937CF0170}"/>
            </c:ext>
          </c:extLst>
        </c:ser>
        <c:ser>
          <c:idx val="6"/>
          <c:order val="6"/>
          <c:tx>
            <c:strRef>
              <c:f>Summary!$BF$89</c:f>
              <c:strCache>
                <c:ptCount val="1"/>
                <c:pt idx="0">
                  <c:v>USA</c:v>
                </c:pt>
              </c:strCache>
            </c:strRef>
          </c:tx>
          <c:spPr>
            <a:ln w="50800" cap="rnd">
              <a:solidFill>
                <a:schemeClr val="accent5">
                  <a:lumMod val="75000"/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Summary!$BG$82:$BP$82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Summary!$BG$89:$BP$89</c:f>
              <c:numCache>
                <c:formatCode>0.0%</c:formatCode>
                <c:ptCount val="10"/>
                <c:pt idx="0">
                  <c:v>0.86358832914012773</c:v>
                </c:pt>
                <c:pt idx="1">
                  <c:v>0.86254923946760054</c:v>
                </c:pt>
                <c:pt idx="2">
                  <c:v>0.86173971069549493</c:v>
                </c:pt>
                <c:pt idx="3">
                  <c:v>0.86100315352742685</c:v>
                </c:pt>
                <c:pt idx="4">
                  <c:v>0.85996542819726352</c:v>
                </c:pt>
                <c:pt idx="5">
                  <c:v>0.85856866464345982</c:v>
                </c:pt>
                <c:pt idx="6">
                  <c:v>0.857234295330628</c:v>
                </c:pt>
                <c:pt idx="7">
                  <c:v>0.8559723041471059</c:v>
                </c:pt>
                <c:pt idx="8">
                  <c:v>0.85519592996911142</c:v>
                </c:pt>
                <c:pt idx="9">
                  <c:v>0.85342175976433443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DF-4F9B-8080-46A937CF0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95000000000000007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Summary!$BF$91</c:f>
          <c:strCache>
            <c:ptCount val="1"/>
            <c:pt idx="0">
              <c:v>Share of Auto that Carpooled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Summary!$BF$93</c:f>
              <c:strCache>
                <c:ptCount val="1"/>
                <c:pt idx="0">
                  <c:v>Wasatch Front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Summary!$BG$92:$BP$92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Summary!$BG$93:$BP$93</c:f>
              <c:numCache>
                <c:formatCode>0.0%</c:formatCode>
                <c:ptCount val="10"/>
                <c:pt idx="0">
                  <c:v>0.11908752975155777</c:v>
                </c:pt>
                <c:pt idx="1">
                  <c:v>0.11833652096252359</c:v>
                </c:pt>
                <c:pt idx="2">
                  <c:v>0.11749765255780414</c:v>
                </c:pt>
                <c:pt idx="3">
                  <c:v>0.11667375090182486</c:v>
                </c:pt>
                <c:pt idx="4">
                  <c:v>0.11797800398130762</c:v>
                </c:pt>
                <c:pt idx="5">
                  <c:v>0.11790259650002055</c:v>
                </c:pt>
                <c:pt idx="6">
                  <c:v>0.11452587838879133</c:v>
                </c:pt>
                <c:pt idx="7">
                  <c:v>0.11128413891560944</c:v>
                </c:pt>
                <c:pt idx="8">
                  <c:v>0.10995854917615926</c:v>
                </c:pt>
                <c:pt idx="9">
                  <c:v>0.10629875879557589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8-4BA6-A3AB-21FC7ACDFC11}"/>
            </c:ext>
          </c:extLst>
        </c:ser>
        <c:ser>
          <c:idx val="1"/>
          <c:order val="1"/>
          <c:tx>
            <c:strRef>
              <c:f>Summary!$BF$94</c:f>
              <c:strCache>
                <c:ptCount val="1"/>
                <c:pt idx="0">
                  <c:v>Weber</c:v>
                </c:pt>
              </c:strCache>
            </c:strRef>
          </c:tx>
          <c:spPr>
            <a:ln w="12700" cap="rnd">
              <a:solidFill>
                <a:schemeClr val="accent6"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Summary!$BG$92:$BP$92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Summary!$BG$94:$BP$94</c:f>
              <c:numCache>
                <c:formatCode>0.0%</c:formatCode>
                <c:ptCount val="10"/>
                <c:pt idx="0">
                  <c:v>0.12232076866223207</c:v>
                </c:pt>
                <c:pt idx="1">
                  <c:v>0.12149677369424101</c:v>
                </c:pt>
                <c:pt idx="2">
                  <c:v>0.12631098517624015</c:v>
                </c:pt>
                <c:pt idx="3">
                  <c:v>0.12498334950809689</c:v>
                </c:pt>
                <c:pt idx="4">
                  <c:v>0.12992706176432181</c:v>
                </c:pt>
                <c:pt idx="5">
                  <c:v>0.12006595613364407</c:v>
                </c:pt>
                <c:pt idx="6">
                  <c:v>0.11112707549457161</c:v>
                </c:pt>
                <c:pt idx="7">
                  <c:v>0.10381786339754816</c:v>
                </c:pt>
                <c:pt idx="8">
                  <c:v>9.9615263752409908E-2</c:v>
                </c:pt>
                <c:pt idx="9">
                  <c:v>9.7147472616231634E-2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38-4BA6-A3AB-21FC7ACDFC11}"/>
            </c:ext>
          </c:extLst>
        </c:ser>
        <c:ser>
          <c:idx val="2"/>
          <c:order val="2"/>
          <c:tx>
            <c:strRef>
              <c:f>Summary!$BF$95</c:f>
              <c:strCache>
                <c:ptCount val="1"/>
                <c:pt idx="0">
                  <c:v>Davis</c:v>
                </c:pt>
              </c:strCache>
            </c:strRef>
          </c:tx>
          <c:spPr>
            <a:ln w="12700" cap="rnd">
              <a:solidFill>
                <a:srgbClr val="FFC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Summary!$BG$92:$BP$92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Summary!$BG$95:$BP$95</c:f>
              <c:numCache>
                <c:formatCode>0.0%</c:formatCode>
                <c:ptCount val="10"/>
                <c:pt idx="0">
                  <c:v>0.11005972753506477</c:v>
                </c:pt>
                <c:pt idx="1">
                  <c:v>0.10751049807535286</c:v>
                </c:pt>
                <c:pt idx="2">
                  <c:v>0.10702075045694011</c:v>
                </c:pt>
                <c:pt idx="3">
                  <c:v>9.9539733500014202E-2</c:v>
                </c:pt>
                <c:pt idx="4">
                  <c:v>9.3599933187645284E-2</c:v>
                </c:pt>
                <c:pt idx="5">
                  <c:v>9.3962404238803962E-2</c:v>
                </c:pt>
                <c:pt idx="6">
                  <c:v>9.8359791845069489E-2</c:v>
                </c:pt>
                <c:pt idx="7">
                  <c:v>9.5023757544625664E-2</c:v>
                </c:pt>
                <c:pt idx="8">
                  <c:v>9.5652611452148539E-2</c:v>
                </c:pt>
                <c:pt idx="9">
                  <c:v>9.0800150857087245E-2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8-4BA6-A3AB-21FC7ACDFC11}"/>
            </c:ext>
          </c:extLst>
        </c:ser>
        <c:ser>
          <c:idx val="3"/>
          <c:order val="3"/>
          <c:tx>
            <c:strRef>
              <c:f>Summary!$BF$96</c:f>
              <c:strCache>
                <c:ptCount val="1"/>
                <c:pt idx="0">
                  <c:v>Salt Lake</c:v>
                </c:pt>
              </c:strCache>
            </c:strRef>
          </c:tx>
          <c:spPr>
            <a:ln w="12700" cap="rnd">
              <a:solidFill>
                <a:srgbClr val="FF0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Summary!$BG$92:$BP$92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Summary!$BG$96:$BP$96</c:f>
              <c:numCache>
                <c:formatCode>0.0%</c:formatCode>
                <c:ptCount val="10"/>
                <c:pt idx="0">
                  <c:v>0.1177567234046893</c:v>
                </c:pt>
                <c:pt idx="1">
                  <c:v>0.11690752263587594</c:v>
                </c:pt>
                <c:pt idx="2">
                  <c:v>0.11623914865862515</c:v>
                </c:pt>
                <c:pt idx="3">
                  <c:v>0.11643724214535069</c:v>
                </c:pt>
                <c:pt idx="4">
                  <c:v>0.11823471676948963</c:v>
                </c:pt>
                <c:pt idx="5">
                  <c:v>0.1197614643501549</c:v>
                </c:pt>
                <c:pt idx="6">
                  <c:v>0.1170038484102708</c:v>
                </c:pt>
                <c:pt idx="7">
                  <c:v>0.11452851497343582</c:v>
                </c:pt>
                <c:pt idx="8">
                  <c:v>0.11455114884886766</c:v>
                </c:pt>
                <c:pt idx="9">
                  <c:v>0.10910456926628953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38-4BA6-A3AB-21FC7ACDFC11}"/>
            </c:ext>
          </c:extLst>
        </c:ser>
        <c:ser>
          <c:idx val="4"/>
          <c:order val="4"/>
          <c:tx>
            <c:strRef>
              <c:f>Summary!$BF$97</c:f>
              <c:strCache>
                <c:ptCount val="1"/>
                <c:pt idx="0">
                  <c:v>Utah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Summary!$BG$92:$BP$92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Summary!$BG$97:$BP$97</c:f>
              <c:numCache>
                <c:formatCode>0.0%</c:formatCode>
                <c:ptCount val="10"/>
                <c:pt idx="0">
                  <c:v>0.12645997794078689</c:v>
                </c:pt>
                <c:pt idx="1">
                  <c:v>0.12702510029400937</c:v>
                </c:pt>
                <c:pt idx="2">
                  <c:v>0.12280445765772338</c:v>
                </c:pt>
                <c:pt idx="3">
                  <c:v>0.12415666701264944</c:v>
                </c:pt>
                <c:pt idx="4">
                  <c:v>0.12717510892047704</c:v>
                </c:pt>
                <c:pt idx="5">
                  <c:v>0.12776498086108193</c:v>
                </c:pt>
                <c:pt idx="6">
                  <c:v>0.1205813598942982</c:v>
                </c:pt>
                <c:pt idx="7">
                  <c:v>0.11751627069379503</c:v>
                </c:pt>
                <c:pt idx="8">
                  <c:v>0.11327200456002204</c:v>
                </c:pt>
                <c:pt idx="9">
                  <c:v>0.11361408610668026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38-4BA6-A3AB-21FC7ACDFC11}"/>
            </c:ext>
          </c:extLst>
        </c:ser>
        <c:ser>
          <c:idx val="5"/>
          <c:order val="5"/>
          <c:tx>
            <c:strRef>
              <c:f>Summary!$BF$98</c:f>
              <c:strCache>
                <c:ptCount val="1"/>
                <c:pt idx="0">
                  <c:v>State of Utah</c:v>
                </c:pt>
              </c:strCache>
            </c:strRef>
          </c:tx>
          <c:spPr>
            <a:ln w="50800" cap="rnd">
              <a:solidFill>
                <a:srgbClr val="00B05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Summary!$BG$92:$BP$92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Summary!$BG$98:$BP$98</c:f>
              <c:numCache>
                <c:formatCode>0.0%</c:formatCode>
                <c:ptCount val="10"/>
                <c:pt idx="0">
                  <c:v>0.12382828771642118</c:v>
                </c:pt>
                <c:pt idx="1">
                  <c:v>0.12212927054179017</c:v>
                </c:pt>
                <c:pt idx="2">
                  <c:v>0.12047539232667821</c:v>
                </c:pt>
                <c:pt idx="3">
                  <c:v>0.11814500791323317</c:v>
                </c:pt>
                <c:pt idx="4">
                  <c:v>0.11900341019064471</c:v>
                </c:pt>
                <c:pt idx="5">
                  <c:v>0.11915505506294206</c:v>
                </c:pt>
                <c:pt idx="6">
                  <c:v>0.11619545810031136</c:v>
                </c:pt>
                <c:pt idx="7">
                  <c:v>0.11327384848589245</c:v>
                </c:pt>
                <c:pt idx="8">
                  <c:v>0.11155092211485067</c:v>
                </c:pt>
                <c:pt idx="9">
                  <c:v>0.1081246041654134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38-4BA6-A3AB-21FC7ACDFC11}"/>
            </c:ext>
          </c:extLst>
        </c:ser>
        <c:ser>
          <c:idx val="6"/>
          <c:order val="6"/>
          <c:tx>
            <c:strRef>
              <c:f>Summary!$BF$99</c:f>
              <c:strCache>
                <c:ptCount val="1"/>
                <c:pt idx="0">
                  <c:v>USA</c:v>
                </c:pt>
              </c:strCache>
            </c:strRef>
          </c:tx>
          <c:spPr>
            <a:ln w="50800" cap="rnd">
              <a:solidFill>
                <a:schemeClr val="accent5">
                  <a:lumMod val="75000"/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Summary!$BG$92:$BP$92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Summary!$BG$99:$BP$99</c:f>
              <c:numCache>
                <c:formatCode>0.0%</c:formatCode>
                <c:ptCount val="10"/>
                <c:pt idx="0">
                  <c:v>0.10353884870302894</c:v>
                </c:pt>
                <c:pt idx="1">
                  <c:v>0.10163435609746103</c:v>
                </c:pt>
                <c:pt idx="2">
                  <c:v>0.10030548279611198</c:v>
                </c:pt>
                <c:pt idx="3">
                  <c:v>9.751477750316323E-2</c:v>
                </c:pt>
                <c:pt idx="4">
                  <c:v>9.5900923372247468E-2</c:v>
                </c:pt>
                <c:pt idx="5">
                  <c:v>9.4521461602621246E-2</c:v>
                </c:pt>
                <c:pt idx="6">
                  <c:v>9.3161163103111552E-2</c:v>
                </c:pt>
                <c:pt idx="7">
                  <c:v>9.1549990264231496E-2</c:v>
                </c:pt>
                <c:pt idx="8">
                  <c:v>9.0800851457203152E-2</c:v>
                </c:pt>
                <c:pt idx="9">
                  <c:v>9.0113344167860709E-2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38-4BA6-A3AB-21FC7ACDF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14000000000000001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Summary!$BF$101</c:f>
          <c:strCache>
            <c:ptCount val="1"/>
            <c:pt idx="0">
              <c:v>Share of Auto that Drive Alone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Summary!$BF$103</c:f>
              <c:strCache>
                <c:ptCount val="1"/>
                <c:pt idx="0">
                  <c:v>Wasatch Front</c:v>
                </c:pt>
              </c:strCache>
            </c:strRef>
          </c:tx>
          <c:spPr>
            <a:ln w="38100" cap="rnd">
              <a:solidFill>
                <a:srgbClr val="C0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Summary!$BG$102:$BP$102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Summary!$BG$103:$BP$103</c:f>
              <c:numCache>
                <c:formatCode>0.0%</c:formatCode>
                <c:ptCount val="10"/>
                <c:pt idx="0">
                  <c:v>0.76277592062685529</c:v>
                </c:pt>
                <c:pt idx="1">
                  <c:v>0.76258341197088164</c:v>
                </c:pt>
                <c:pt idx="2">
                  <c:v>0.76334358772171007</c:v>
                </c:pt>
                <c:pt idx="3">
                  <c:v>0.76358037587956873</c:v>
                </c:pt>
                <c:pt idx="4">
                  <c:v>0.76226309303634199</c:v>
                </c:pt>
                <c:pt idx="5">
                  <c:v>0.7575562398811283</c:v>
                </c:pt>
                <c:pt idx="6">
                  <c:v>0.7576442228111866</c:v>
                </c:pt>
                <c:pt idx="7">
                  <c:v>0.7590363565158702</c:v>
                </c:pt>
                <c:pt idx="8">
                  <c:v>0.75832054403643712</c:v>
                </c:pt>
                <c:pt idx="9">
                  <c:v>0.76062149290328662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E-4589-BD2E-9D84C173F6BD}"/>
            </c:ext>
          </c:extLst>
        </c:ser>
        <c:ser>
          <c:idx val="1"/>
          <c:order val="1"/>
          <c:tx>
            <c:strRef>
              <c:f>Summary!$BF$104</c:f>
              <c:strCache>
                <c:ptCount val="1"/>
                <c:pt idx="0">
                  <c:v>Weber</c:v>
                </c:pt>
              </c:strCache>
            </c:strRef>
          </c:tx>
          <c:spPr>
            <a:ln w="12700" cap="rnd">
              <a:solidFill>
                <a:schemeClr val="accent6"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Summary!$BG$102:$BP$102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Summary!$BG$104:$BP$104</c:f>
              <c:numCache>
                <c:formatCode>0.0%</c:formatCode>
                <c:ptCount val="10"/>
                <c:pt idx="0">
                  <c:v>0.79676741743493995</c:v>
                </c:pt>
                <c:pt idx="1">
                  <c:v>0.79852760498795572</c:v>
                </c:pt>
                <c:pt idx="2">
                  <c:v>0.79241031102321025</c:v>
                </c:pt>
                <c:pt idx="3">
                  <c:v>0.79381933740556787</c:v>
                </c:pt>
                <c:pt idx="4">
                  <c:v>0.78551308597757752</c:v>
                </c:pt>
                <c:pt idx="5">
                  <c:v>0.7903221349152979</c:v>
                </c:pt>
                <c:pt idx="6">
                  <c:v>0.79910020743720755</c:v>
                </c:pt>
                <c:pt idx="7">
                  <c:v>0.80432574430823123</c:v>
                </c:pt>
                <c:pt idx="8">
                  <c:v>0.80653626967208236</c:v>
                </c:pt>
                <c:pt idx="9">
                  <c:v>0.80236707848777311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4E-4589-BD2E-9D84C173F6BD}"/>
            </c:ext>
          </c:extLst>
        </c:ser>
        <c:ser>
          <c:idx val="2"/>
          <c:order val="2"/>
          <c:tx>
            <c:strRef>
              <c:f>Summary!$BF$105</c:f>
              <c:strCache>
                <c:ptCount val="1"/>
                <c:pt idx="0">
                  <c:v>Davis</c:v>
                </c:pt>
              </c:strCache>
            </c:strRef>
          </c:tx>
          <c:spPr>
            <a:ln w="12700" cap="rnd">
              <a:solidFill>
                <a:srgbClr val="FFC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Summary!$BG$102:$BP$102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Summary!$BG$105:$BP$105</c:f>
              <c:numCache>
                <c:formatCode>0.0%</c:formatCode>
                <c:ptCount val="10"/>
                <c:pt idx="0">
                  <c:v>0.79090888754669708</c:v>
                </c:pt>
                <c:pt idx="1">
                  <c:v>0.78763268400793185</c:v>
                </c:pt>
                <c:pt idx="2">
                  <c:v>0.79146328351790129</c:v>
                </c:pt>
                <c:pt idx="3">
                  <c:v>0.79797283859419832</c:v>
                </c:pt>
                <c:pt idx="4">
                  <c:v>0.80148379104436063</c:v>
                </c:pt>
                <c:pt idx="5">
                  <c:v>0.79375653876008234</c:v>
                </c:pt>
                <c:pt idx="6">
                  <c:v>0.79286608260325409</c:v>
                </c:pt>
                <c:pt idx="7">
                  <c:v>0.79624373956594319</c:v>
                </c:pt>
                <c:pt idx="8">
                  <c:v>0.79823513132736235</c:v>
                </c:pt>
                <c:pt idx="9">
                  <c:v>0.80515712252271976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4E-4589-BD2E-9D84C173F6BD}"/>
            </c:ext>
          </c:extLst>
        </c:ser>
        <c:ser>
          <c:idx val="3"/>
          <c:order val="3"/>
          <c:tx>
            <c:strRef>
              <c:f>Summary!$BF$106</c:f>
              <c:strCache>
                <c:ptCount val="1"/>
                <c:pt idx="0">
                  <c:v>Salt Lake</c:v>
                </c:pt>
              </c:strCache>
            </c:strRef>
          </c:tx>
          <c:spPr>
            <a:ln w="12700" cap="rnd">
              <a:solidFill>
                <a:srgbClr val="FF0000">
                  <a:alpha val="8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Summary!$BG$102:$BP$102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Summary!$BG$106:$BP$106</c:f>
              <c:numCache>
                <c:formatCode>0.0%</c:formatCode>
                <c:ptCount val="10"/>
                <c:pt idx="0">
                  <c:v>0.7647048025047678</c:v>
                </c:pt>
                <c:pt idx="1">
                  <c:v>0.76510474402647533</c:v>
                </c:pt>
                <c:pt idx="2">
                  <c:v>0.76346626705853871</c:v>
                </c:pt>
                <c:pt idx="3">
                  <c:v>0.76252578546493177</c:v>
                </c:pt>
                <c:pt idx="4">
                  <c:v>0.7601810307222534</c:v>
                </c:pt>
                <c:pt idx="5">
                  <c:v>0.75332402794642217</c:v>
                </c:pt>
                <c:pt idx="6">
                  <c:v>0.7511668837470159</c:v>
                </c:pt>
                <c:pt idx="7">
                  <c:v>0.75157329253994498</c:v>
                </c:pt>
                <c:pt idx="8">
                  <c:v>0.74861279199872122</c:v>
                </c:pt>
                <c:pt idx="9">
                  <c:v>0.75374711397607475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4E-4589-BD2E-9D84C173F6BD}"/>
            </c:ext>
          </c:extLst>
        </c:ser>
        <c:ser>
          <c:idx val="4"/>
          <c:order val="4"/>
          <c:tx>
            <c:strRef>
              <c:f>Summary!$BF$107</c:f>
              <c:strCache>
                <c:ptCount val="1"/>
                <c:pt idx="0">
                  <c:v>Utah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  <a:alpha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Summary!$BG$102:$BP$102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Summary!$BG$107:$BP$107</c:f>
              <c:numCache>
                <c:formatCode>0.0%</c:formatCode>
                <c:ptCount val="10"/>
                <c:pt idx="0">
                  <c:v>0.72321467274820228</c:v>
                </c:pt>
                <c:pt idx="1">
                  <c:v>0.72345412102376772</c:v>
                </c:pt>
                <c:pt idx="2">
                  <c:v>0.73123643460338883</c:v>
                </c:pt>
                <c:pt idx="3">
                  <c:v>0.72978595701088944</c:v>
                </c:pt>
                <c:pt idx="4">
                  <c:v>0.73119746512344319</c:v>
                </c:pt>
                <c:pt idx="5">
                  <c:v>0.72926052640493211</c:v>
                </c:pt>
                <c:pt idx="6">
                  <c:v>0.73141172883423111</c:v>
                </c:pt>
                <c:pt idx="7">
                  <c:v>0.73214172880070771</c:v>
                </c:pt>
                <c:pt idx="8">
                  <c:v>0.73379738855691157</c:v>
                </c:pt>
                <c:pt idx="9">
                  <c:v>0.73031529527509209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4E-4589-BD2E-9D84C173F6BD}"/>
            </c:ext>
          </c:extLst>
        </c:ser>
        <c:ser>
          <c:idx val="5"/>
          <c:order val="5"/>
          <c:tx>
            <c:strRef>
              <c:f>Summary!$BF$108</c:f>
              <c:strCache>
                <c:ptCount val="1"/>
                <c:pt idx="0">
                  <c:v>State of Utah</c:v>
                </c:pt>
              </c:strCache>
            </c:strRef>
          </c:tx>
          <c:spPr>
            <a:ln w="50800" cap="rnd">
              <a:solidFill>
                <a:srgbClr val="00B050">
                  <a:alpha val="60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Summary!$BG$102:$BP$102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Summary!$BG$108:$BP$108</c:f>
              <c:numCache>
                <c:formatCode>0.0%</c:formatCode>
                <c:ptCount val="10"/>
                <c:pt idx="0">
                  <c:v>0.75690415724216575</c:v>
                </c:pt>
                <c:pt idx="1">
                  <c:v>0.75875419538544064</c:v>
                </c:pt>
                <c:pt idx="2">
                  <c:v>0.76072132905037537</c:v>
                </c:pt>
                <c:pt idx="3">
                  <c:v>0.76294526329665369</c:v>
                </c:pt>
                <c:pt idx="4">
                  <c:v>0.76311379337504381</c:v>
                </c:pt>
                <c:pt idx="5">
                  <c:v>0.75932236519125051</c:v>
                </c:pt>
                <c:pt idx="6">
                  <c:v>0.75926456049226043</c:v>
                </c:pt>
                <c:pt idx="7">
                  <c:v>0.7603179798118993</c:v>
                </c:pt>
                <c:pt idx="8">
                  <c:v>0.75969134476128819</c:v>
                </c:pt>
                <c:pt idx="9">
                  <c:v>0.76019098744211611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4E-4589-BD2E-9D84C173F6BD}"/>
            </c:ext>
          </c:extLst>
        </c:ser>
        <c:ser>
          <c:idx val="6"/>
          <c:order val="6"/>
          <c:tx>
            <c:strRef>
              <c:f>Summary!$BF$109</c:f>
              <c:strCache>
                <c:ptCount val="1"/>
                <c:pt idx="0">
                  <c:v>USA</c:v>
                </c:pt>
              </c:strCache>
            </c:strRef>
          </c:tx>
          <c:spPr>
            <a:ln w="50800" cap="rnd">
              <a:solidFill>
                <a:schemeClr val="accent5">
                  <a:lumMod val="75000"/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Summary!$BG$102:$BP$102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Summary!$BG$109:$BP$109</c:f>
              <c:numCache>
                <c:formatCode>0.0%</c:formatCode>
                <c:ptCount val="10"/>
                <c:pt idx="0">
                  <c:v>0.76004948043709875</c:v>
                </c:pt>
                <c:pt idx="1">
                  <c:v>0.76091488337013957</c:v>
                </c:pt>
                <c:pt idx="2">
                  <c:v>0.76143422789938286</c:v>
                </c:pt>
                <c:pt idx="3">
                  <c:v>0.76348837602426367</c:v>
                </c:pt>
                <c:pt idx="4">
                  <c:v>0.76406450482501598</c:v>
                </c:pt>
                <c:pt idx="5">
                  <c:v>0.76404720304083862</c:v>
                </c:pt>
                <c:pt idx="6">
                  <c:v>0.76407313222751649</c:v>
                </c:pt>
                <c:pt idx="7">
                  <c:v>0.7644223138828744</c:v>
                </c:pt>
                <c:pt idx="8">
                  <c:v>0.76439507851190835</c:v>
                </c:pt>
                <c:pt idx="9">
                  <c:v>0.76330841559647378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4E-4589-BD2E-9D84C173F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830591"/>
        <c:axId val="1085834335"/>
      </c:lineChart>
      <c:catAx>
        <c:axId val="10858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4335"/>
        <c:crosses val="autoZero"/>
        <c:auto val="1"/>
        <c:lblAlgn val="ctr"/>
        <c:lblOffset val="100"/>
        <c:noMultiLvlLbl val="0"/>
      </c:catAx>
      <c:valAx>
        <c:axId val="1085834335"/>
        <c:scaling>
          <c:orientation val="minMax"/>
          <c:max val="0.85000000000000009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0591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WasatchFront!$D$6:$M$6</c:f>
              <c:numCache>
                <c:formatCode>_(* #,##0_);_(* \(#,##0\);_(* "-"??_);_(@_)</c:formatCode>
                <c:ptCount val="10"/>
                <c:pt idx="0">
                  <c:v>934825</c:v>
                </c:pt>
                <c:pt idx="1">
                  <c:v>949504</c:v>
                </c:pt>
                <c:pt idx="2">
                  <c:v>963815</c:v>
                </c:pt>
                <c:pt idx="3">
                  <c:v>971641</c:v>
                </c:pt>
                <c:pt idx="4">
                  <c:v>991634</c:v>
                </c:pt>
                <c:pt idx="5">
                  <c:v>1021606</c:v>
                </c:pt>
                <c:pt idx="6">
                  <c:v>1051186</c:v>
                </c:pt>
                <c:pt idx="7">
                  <c:v>1080109</c:v>
                </c:pt>
                <c:pt idx="8">
                  <c:v>1110955</c:v>
                </c:pt>
                <c:pt idx="9">
                  <c:v>1145178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0-4C4E-AB9A-3EADD7FB3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inorUnit val="10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WasatchFront!$A$1</c:f>
          <c:strCache>
            <c:ptCount val="1"/>
            <c:pt idx="0">
              <c:v>Wasatch Front</c:v>
            </c:pt>
          </c:strCache>
        </c:strRef>
      </c:tx>
      <c:layout>
        <c:manualLayout>
          <c:xMode val="edge"/>
          <c:yMode val="edge"/>
          <c:x val="0.57886179158160789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WasatchFront!$C$34</c:f>
              <c:strCache>
                <c:ptCount val="1"/>
                <c:pt idx="0">
                  <c:v> Carpooled: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WasatchFront!$D$34:$M$34</c:f>
              <c:numCache>
                <c:formatCode>0.0%</c:formatCode>
                <c:ptCount val="10"/>
                <c:pt idx="0">
                  <c:v>0.11908752975155777</c:v>
                </c:pt>
                <c:pt idx="1">
                  <c:v>0.11833652096252359</c:v>
                </c:pt>
                <c:pt idx="2">
                  <c:v>0.11749765255780414</c:v>
                </c:pt>
                <c:pt idx="3">
                  <c:v>0.11667375090182486</c:v>
                </c:pt>
                <c:pt idx="4">
                  <c:v>0.11797800398130762</c:v>
                </c:pt>
                <c:pt idx="5">
                  <c:v>0.11790259650002055</c:v>
                </c:pt>
                <c:pt idx="6">
                  <c:v>0.11452587838879133</c:v>
                </c:pt>
                <c:pt idx="7">
                  <c:v>0.11128413891560944</c:v>
                </c:pt>
                <c:pt idx="8">
                  <c:v>0.10995854917615926</c:v>
                </c:pt>
                <c:pt idx="9">
                  <c:v>0.10629875879557589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13-498D-B907-FFF1AF6D2535}"/>
            </c:ext>
          </c:extLst>
        </c:ser>
        <c:ser>
          <c:idx val="4"/>
          <c:order val="1"/>
          <c:tx>
            <c:strRef>
              <c:f>WasatchFront!$C$35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WasatchFront!$D$35:$M$35</c:f>
              <c:numCache>
                <c:formatCode>0.0%</c:formatCode>
                <c:ptCount val="10"/>
                <c:pt idx="0">
                  <c:v>2.8543310245233065E-2</c:v>
                </c:pt>
                <c:pt idx="1">
                  <c:v>2.7351122270153679E-2</c:v>
                </c:pt>
                <c:pt idx="2">
                  <c:v>2.775221385846869E-2</c:v>
                </c:pt>
                <c:pt idx="3">
                  <c:v>2.771908554702817E-2</c:v>
                </c:pt>
                <c:pt idx="4">
                  <c:v>2.804462130181095E-2</c:v>
                </c:pt>
                <c:pt idx="5">
                  <c:v>2.9159969694774697E-2</c:v>
                </c:pt>
                <c:pt idx="6">
                  <c:v>3.0253447058845914E-2</c:v>
                </c:pt>
                <c:pt idx="7">
                  <c:v>2.9647007848281979E-2</c:v>
                </c:pt>
                <c:pt idx="8">
                  <c:v>2.9126292244060291E-2</c:v>
                </c:pt>
                <c:pt idx="9">
                  <c:v>2.8806875437704882E-2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13-498D-B907-FFF1AF6D2535}"/>
            </c:ext>
          </c:extLst>
        </c:ser>
        <c:ser>
          <c:idx val="3"/>
          <c:order val="2"/>
          <c:tx>
            <c:strRef>
              <c:f>WasatchFront!$C$36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WasatchFront!$D$36:$M$36</c:f>
              <c:numCache>
                <c:formatCode>0.0%</c:formatCode>
                <c:ptCount val="10"/>
                <c:pt idx="0">
                  <c:v>6.9863343406519939E-3</c:v>
                </c:pt>
                <c:pt idx="1">
                  <c:v>7.0879111620382853E-3</c:v>
                </c:pt>
                <c:pt idx="2">
                  <c:v>7.5678423763896599E-3</c:v>
                </c:pt>
                <c:pt idx="3">
                  <c:v>7.9134165808153415E-3</c:v>
                </c:pt>
                <c:pt idx="4">
                  <c:v>7.9787502243771399E-3</c:v>
                </c:pt>
                <c:pt idx="5">
                  <c:v>8.6383596024298993E-3</c:v>
                </c:pt>
                <c:pt idx="6">
                  <c:v>8.4675785255891919E-3</c:v>
                </c:pt>
                <c:pt idx="7">
                  <c:v>7.9890085167330337E-3</c:v>
                </c:pt>
                <c:pt idx="8">
                  <c:v>7.6951811729548004E-3</c:v>
                </c:pt>
                <c:pt idx="9">
                  <c:v>7.3569349044428026E-3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13-498D-B907-FFF1AF6D2535}"/>
            </c:ext>
          </c:extLst>
        </c:ser>
        <c:ser>
          <c:idx val="2"/>
          <c:order val="3"/>
          <c:tx>
            <c:strRef>
              <c:f>WasatchFront!$C$37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WasatchFront!$D$37:$M$37</c:f>
              <c:numCache>
                <c:formatCode>0.0%</c:formatCode>
                <c:ptCount val="10"/>
                <c:pt idx="0">
                  <c:v>2.5900034765865269E-2</c:v>
                </c:pt>
                <c:pt idx="1">
                  <c:v>2.668972431922351E-2</c:v>
                </c:pt>
                <c:pt idx="2">
                  <c:v>2.6385769053189668E-2</c:v>
                </c:pt>
                <c:pt idx="3">
                  <c:v>2.5030849871506038E-2</c:v>
                </c:pt>
                <c:pt idx="4">
                  <c:v>2.3776917693423178E-2</c:v>
                </c:pt>
                <c:pt idx="5">
                  <c:v>2.393779989545872E-2</c:v>
                </c:pt>
                <c:pt idx="6">
                  <c:v>2.4791996849273107E-2</c:v>
                </c:pt>
                <c:pt idx="7">
                  <c:v>2.4481788412095445E-2</c:v>
                </c:pt>
                <c:pt idx="8">
                  <c:v>2.4928102398386973E-2</c:v>
                </c:pt>
                <c:pt idx="9">
                  <c:v>2.4155196834029294E-2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13-498D-B907-FFF1AF6D2535}"/>
            </c:ext>
          </c:extLst>
        </c:ser>
        <c:ser>
          <c:idx val="1"/>
          <c:order val="4"/>
          <c:tx>
            <c:strRef>
              <c:f>WasatchFront!$C$38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WasatchFront!$D$38:$M$38</c:f>
              <c:numCache>
                <c:formatCode>0.0%</c:formatCode>
                <c:ptCount val="10"/>
                <c:pt idx="0">
                  <c:v>1.0666167464498702E-2</c:v>
                </c:pt>
                <c:pt idx="1">
                  <c:v>1.1017331153949851E-2</c:v>
                </c:pt>
                <c:pt idx="2">
                  <c:v>1.1467968437926366E-2</c:v>
                </c:pt>
                <c:pt idx="3">
                  <c:v>1.16267222153038E-2</c:v>
                </c:pt>
                <c:pt idx="4">
                  <c:v>1.1109945806618168E-2</c:v>
                </c:pt>
                <c:pt idx="5">
                  <c:v>1.1146175727237312E-2</c:v>
                </c:pt>
                <c:pt idx="6">
                  <c:v>1.1176899235720414E-2</c:v>
                </c:pt>
                <c:pt idx="7">
                  <c:v>1.0367472171790069E-2</c:v>
                </c:pt>
                <c:pt idx="8">
                  <c:v>9.6439549756740829E-3</c:v>
                </c:pt>
                <c:pt idx="9">
                  <c:v>9.5993810569186631E-3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13-498D-B907-FFF1AF6D2535}"/>
            </c:ext>
          </c:extLst>
        </c:ser>
        <c:ser>
          <c:idx val="0"/>
          <c:order val="5"/>
          <c:tx>
            <c:strRef>
              <c:f>WasatchFront!$C$39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WasatchFront!$D$39:$M$39</c:f>
              <c:numCache>
                <c:formatCode>0.0%</c:formatCode>
                <c:ptCount val="10"/>
                <c:pt idx="0">
                  <c:v>4.6040702805337896E-2</c:v>
                </c:pt>
                <c:pt idx="1">
                  <c:v>4.6933978161229441E-2</c:v>
                </c:pt>
                <c:pt idx="2">
                  <c:v>4.5984965994511393E-2</c:v>
                </c:pt>
                <c:pt idx="3">
                  <c:v>4.7455799003953109E-2</c:v>
                </c:pt>
                <c:pt idx="4">
                  <c:v>4.884866795612091E-2</c:v>
                </c:pt>
                <c:pt idx="5">
                  <c:v>5.1658858698950476E-2</c:v>
                </c:pt>
                <c:pt idx="6">
                  <c:v>5.3139977130593444E-2</c:v>
                </c:pt>
                <c:pt idx="7">
                  <c:v>5.719422761961987E-2</c:v>
                </c:pt>
                <c:pt idx="8">
                  <c:v>6.0327375996327481E-2</c:v>
                </c:pt>
                <c:pt idx="9">
                  <c:v>6.3161360068041822E-2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13-498D-B907-FFF1AF6D2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WasatchFront!$A$1</c:f>
          <c:strCache>
            <c:ptCount val="1"/>
            <c:pt idx="0">
              <c:v>Wasatch Front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WasatchFront!$C$34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WasatchFront!$D$34:$M$34</c:f>
              <c:numCache>
                <c:formatCode>0.0%</c:formatCode>
                <c:ptCount val="10"/>
                <c:pt idx="0">
                  <c:v>0.11908752975155777</c:v>
                </c:pt>
                <c:pt idx="1">
                  <c:v>0.11833652096252359</c:v>
                </c:pt>
                <c:pt idx="2">
                  <c:v>0.11749765255780414</c:v>
                </c:pt>
                <c:pt idx="3">
                  <c:v>0.11667375090182486</c:v>
                </c:pt>
                <c:pt idx="4">
                  <c:v>0.11797800398130762</c:v>
                </c:pt>
                <c:pt idx="5">
                  <c:v>0.11790259650002055</c:v>
                </c:pt>
                <c:pt idx="6">
                  <c:v>0.11452587838879133</c:v>
                </c:pt>
                <c:pt idx="7">
                  <c:v>0.11128413891560944</c:v>
                </c:pt>
                <c:pt idx="8">
                  <c:v>0.10995854917615926</c:v>
                </c:pt>
                <c:pt idx="9">
                  <c:v>0.10629875879557589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3-43DF-B232-923B399AC0BF}"/>
            </c:ext>
          </c:extLst>
        </c:ser>
        <c:ser>
          <c:idx val="1"/>
          <c:order val="1"/>
          <c:tx>
            <c:strRef>
              <c:f>WasatchFront!$C$35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WasatchFront!$D$35:$M$35</c:f>
              <c:numCache>
                <c:formatCode>0.0%</c:formatCode>
                <c:ptCount val="10"/>
                <c:pt idx="0">
                  <c:v>2.8543310245233065E-2</c:v>
                </c:pt>
                <c:pt idx="1">
                  <c:v>2.7351122270153679E-2</c:v>
                </c:pt>
                <c:pt idx="2">
                  <c:v>2.775221385846869E-2</c:v>
                </c:pt>
                <c:pt idx="3">
                  <c:v>2.771908554702817E-2</c:v>
                </c:pt>
                <c:pt idx="4">
                  <c:v>2.804462130181095E-2</c:v>
                </c:pt>
                <c:pt idx="5">
                  <c:v>2.9159969694774697E-2</c:v>
                </c:pt>
                <c:pt idx="6">
                  <c:v>3.0253447058845914E-2</c:v>
                </c:pt>
                <c:pt idx="7">
                  <c:v>2.9647007848281979E-2</c:v>
                </c:pt>
                <c:pt idx="8">
                  <c:v>2.9126292244060291E-2</c:v>
                </c:pt>
                <c:pt idx="9">
                  <c:v>2.8806875437704882E-2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3-43DF-B232-923B399AC0BF}"/>
            </c:ext>
          </c:extLst>
        </c:ser>
        <c:ser>
          <c:idx val="2"/>
          <c:order val="2"/>
          <c:tx>
            <c:strRef>
              <c:f>WasatchFront!$C$36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WasatchFront!$D$36:$M$36</c:f>
              <c:numCache>
                <c:formatCode>0.0%</c:formatCode>
                <c:ptCount val="10"/>
                <c:pt idx="0">
                  <c:v>6.9863343406519939E-3</c:v>
                </c:pt>
                <c:pt idx="1">
                  <c:v>7.0879111620382853E-3</c:v>
                </c:pt>
                <c:pt idx="2">
                  <c:v>7.5678423763896599E-3</c:v>
                </c:pt>
                <c:pt idx="3">
                  <c:v>7.9134165808153415E-3</c:v>
                </c:pt>
                <c:pt idx="4">
                  <c:v>7.9787502243771399E-3</c:v>
                </c:pt>
                <c:pt idx="5">
                  <c:v>8.6383596024298993E-3</c:v>
                </c:pt>
                <c:pt idx="6">
                  <c:v>8.4675785255891919E-3</c:v>
                </c:pt>
                <c:pt idx="7">
                  <c:v>7.9890085167330337E-3</c:v>
                </c:pt>
                <c:pt idx="8">
                  <c:v>7.6951811729548004E-3</c:v>
                </c:pt>
                <c:pt idx="9">
                  <c:v>7.3569349044428026E-3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03-43DF-B232-923B399AC0BF}"/>
            </c:ext>
          </c:extLst>
        </c:ser>
        <c:ser>
          <c:idx val="3"/>
          <c:order val="3"/>
          <c:tx>
            <c:strRef>
              <c:f>WasatchFront!$C$37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WasatchFront!$D$37:$M$37</c:f>
              <c:numCache>
                <c:formatCode>0.0%</c:formatCode>
                <c:ptCount val="10"/>
                <c:pt idx="0">
                  <c:v>2.5900034765865269E-2</c:v>
                </c:pt>
                <c:pt idx="1">
                  <c:v>2.668972431922351E-2</c:v>
                </c:pt>
                <c:pt idx="2">
                  <c:v>2.6385769053189668E-2</c:v>
                </c:pt>
                <c:pt idx="3">
                  <c:v>2.5030849871506038E-2</c:v>
                </c:pt>
                <c:pt idx="4">
                  <c:v>2.3776917693423178E-2</c:v>
                </c:pt>
                <c:pt idx="5">
                  <c:v>2.393779989545872E-2</c:v>
                </c:pt>
                <c:pt idx="6">
                  <c:v>2.4791996849273107E-2</c:v>
                </c:pt>
                <c:pt idx="7">
                  <c:v>2.4481788412095445E-2</c:v>
                </c:pt>
                <c:pt idx="8">
                  <c:v>2.4928102398386973E-2</c:v>
                </c:pt>
                <c:pt idx="9">
                  <c:v>2.4155196834029294E-2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03-43DF-B232-923B399AC0BF}"/>
            </c:ext>
          </c:extLst>
        </c:ser>
        <c:ser>
          <c:idx val="4"/>
          <c:order val="4"/>
          <c:tx>
            <c:strRef>
              <c:f>WasatchFront!$C$38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WasatchFront!$D$38:$M$38</c:f>
              <c:numCache>
                <c:formatCode>0.0%</c:formatCode>
                <c:ptCount val="10"/>
                <c:pt idx="0">
                  <c:v>1.0666167464498702E-2</c:v>
                </c:pt>
                <c:pt idx="1">
                  <c:v>1.1017331153949851E-2</c:v>
                </c:pt>
                <c:pt idx="2">
                  <c:v>1.1467968437926366E-2</c:v>
                </c:pt>
                <c:pt idx="3">
                  <c:v>1.16267222153038E-2</c:v>
                </c:pt>
                <c:pt idx="4">
                  <c:v>1.1109945806618168E-2</c:v>
                </c:pt>
                <c:pt idx="5">
                  <c:v>1.1146175727237312E-2</c:v>
                </c:pt>
                <c:pt idx="6">
                  <c:v>1.1176899235720414E-2</c:v>
                </c:pt>
                <c:pt idx="7">
                  <c:v>1.0367472171790069E-2</c:v>
                </c:pt>
                <c:pt idx="8">
                  <c:v>9.6439549756740829E-3</c:v>
                </c:pt>
                <c:pt idx="9">
                  <c:v>9.5993810569186631E-3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3-43DF-B232-923B399AC0BF}"/>
            </c:ext>
          </c:extLst>
        </c:ser>
        <c:ser>
          <c:idx val="5"/>
          <c:order val="5"/>
          <c:tx>
            <c:strRef>
              <c:f>WasatchFront!$C$39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WasatchFront!$D$31:$M$31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WasatchFront!$D$39:$M$39</c:f>
              <c:numCache>
                <c:formatCode>0.0%</c:formatCode>
                <c:ptCount val="10"/>
                <c:pt idx="0">
                  <c:v>4.6040702805337896E-2</c:v>
                </c:pt>
                <c:pt idx="1">
                  <c:v>4.6933978161229441E-2</c:v>
                </c:pt>
                <c:pt idx="2">
                  <c:v>4.5984965994511393E-2</c:v>
                </c:pt>
                <c:pt idx="3">
                  <c:v>4.7455799003953109E-2</c:v>
                </c:pt>
                <c:pt idx="4">
                  <c:v>4.884866795612091E-2</c:v>
                </c:pt>
                <c:pt idx="5">
                  <c:v>5.1658858698950476E-2</c:v>
                </c:pt>
                <c:pt idx="6">
                  <c:v>5.3139977130593444E-2</c:v>
                </c:pt>
                <c:pt idx="7">
                  <c:v>5.719422761961987E-2</c:v>
                </c:pt>
                <c:pt idx="8">
                  <c:v>6.0327375996327481E-2</c:v>
                </c:pt>
                <c:pt idx="9">
                  <c:v>6.3161360068041822E-2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03-43DF-B232-923B399AC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Weber!$D$6:$M$6</c:f>
              <c:numCache>
                <c:formatCode>_(* #,##0_);_(* \(#,##0\);_(* "-"??_);_(@_)</c:formatCode>
                <c:ptCount val="10"/>
                <c:pt idx="0">
                  <c:v>102828</c:v>
                </c:pt>
                <c:pt idx="1">
                  <c:v>103369</c:v>
                </c:pt>
                <c:pt idx="2">
                  <c:v>105169</c:v>
                </c:pt>
                <c:pt idx="3">
                  <c:v>105102</c:v>
                </c:pt>
                <c:pt idx="4">
                  <c:v>107214</c:v>
                </c:pt>
                <c:pt idx="5">
                  <c:v>108557</c:v>
                </c:pt>
                <c:pt idx="6">
                  <c:v>111359</c:v>
                </c:pt>
                <c:pt idx="7">
                  <c:v>114200</c:v>
                </c:pt>
                <c:pt idx="8">
                  <c:v>117743</c:v>
                </c:pt>
                <c:pt idx="9">
                  <c:v>121331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1-406D-A247-B7C85773B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20000"/>
        <c:minorUnit val="1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Weber!$A$1</c:f>
          <c:strCache>
            <c:ptCount val="1"/>
            <c:pt idx="0">
              <c:v>Weber</c:v>
            </c:pt>
          </c:strCache>
        </c:strRef>
      </c:tx>
      <c:layout>
        <c:manualLayout>
          <c:xMode val="edge"/>
          <c:yMode val="edge"/>
          <c:x val="0.57886179158160789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Weber!$C$34</c:f>
              <c:strCache>
                <c:ptCount val="1"/>
                <c:pt idx="0">
                  <c:v> Carpooled: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Weber!$D$34:$M$34</c:f>
              <c:numCache>
                <c:formatCode>0.0%</c:formatCode>
                <c:ptCount val="10"/>
                <c:pt idx="0">
                  <c:v>0.12232076866223207</c:v>
                </c:pt>
                <c:pt idx="1">
                  <c:v>0.12149677369424101</c:v>
                </c:pt>
                <c:pt idx="2">
                  <c:v>0.12631098517624015</c:v>
                </c:pt>
                <c:pt idx="3">
                  <c:v>0.12498334950809689</c:v>
                </c:pt>
                <c:pt idx="4">
                  <c:v>0.12992706176432181</c:v>
                </c:pt>
                <c:pt idx="5">
                  <c:v>0.12006595613364407</c:v>
                </c:pt>
                <c:pt idx="6">
                  <c:v>0.11112707549457161</c:v>
                </c:pt>
                <c:pt idx="7">
                  <c:v>0.10381786339754816</c:v>
                </c:pt>
                <c:pt idx="8">
                  <c:v>9.9615263752409908E-2</c:v>
                </c:pt>
                <c:pt idx="9">
                  <c:v>9.7147472616231634E-2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CB-4384-942B-00983387BDCC}"/>
            </c:ext>
          </c:extLst>
        </c:ser>
        <c:ser>
          <c:idx val="4"/>
          <c:order val="1"/>
          <c:tx>
            <c:strRef>
              <c:f>Weber!$C$35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Weber!$D$35:$M$35</c:f>
              <c:numCache>
                <c:formatCode>0.0%</c:formatCode>
                <c:ptCount val="10"/>
                <c:pt idx="0">
                  <c:v>2.0539152759948651E-2</c:v>
                </c:pt>
                <c:pt idx="1">
                  <c:v>1.6600721686385666E-2</c:v>
                </c:pt>
                <c:pt idx="2">
                  <c:v>1.7952058115984749E-2</c:v>
                </c:pt>
                <c:pt idx="3">
                  <c:v>1.8182337158189187E-2</c:v>
                </c:pt>
                <c:pt idx="4">
                  <c:v>1.8644953084485234E-2</c:v>
                </c:pt>
                <c:pt idx="5">
                  <c:v>1.8322171762299989E-2</c:v>
                </c:pt>
                <c:pt idx="6">
                  <c:v>1.8444849540674754E-2</c:v>
                </c:pt>
                <c:pt idx="7">
                  <c:v>1.8274956217162873E-2</c:v>
                </c:pt>
                <c:pt idx="8">
                  <c:v>1.5397942977501848E-2</c:v>
                </c:pt>
                <c:pt idx="9">
                  <c:v>1.674757481599921E-2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CB-4384-942B-00983387BDCC}"/>
            </c:ext>
          </c:extLst>
        </c:ser>
        <c:ser>
          <c:idx val="3"/>
          <c:order val="2"/>
          <c:tx>
            <c:strRef>
              <c:f>Weber!$C$36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Weber!$D$36:$M$36</c:f>
              <c:numCache>
                <c:formatCode>0.0%</c:formatCode>
                <c:ptCount val="10"/>
                <c:pt idx="0">
                  <c:v>3.5009919477185202E-3</c:v>
                </c:pt>
                <c:pt idx="1">
                  <c:v>3.26016503980884E-3</c:v>
                </c:pt>
                <c:pt idx="2">
                  <c:v>3.6988085842786372E-3</c:v>
                </c:pt>
                <c:pt idx="3">
                  <c:v>4.148351125573253E-3</c:v>
                </c:pt>
                <c:pt idx="4">
                  <c:v>4.2531758912082379E-3</c:v>
                </c:pt>
                <c:pt idx="5">
                  <c:v>5.3612387962084437E-3</c:v>
                </c:pt>
                <c:pt idx="6">
                  <c:v>5.5316588690631201E-3</c:v>
                </c:pt>
                <c:pt idx="7">
                  <c:v>4.9299474605954468E-3</c:v>
                </c:pt>
                <c:pt idx="8">
                  <c:v>4.4248915009809497E-3</c:v>
                </c:pt>
                <c:pt idx="9">
                  <c:v>4.5248122903462432E-3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CB-4384-942B-00983387BDCC}"/>
            </c:ext>
          </c:extLst>
        </c:ser>
        <c:ser>
          <c:idx val="2"/>
          <c:order val="3"/>
          <c:tx>
            <c:strRef>
              <c:f>Weber!$C$37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Weber!$D$37:$M$37</c:f>
              <c:numCache>
                <c:formatCode>0.0%</c:formatCode>
                <c:ptCount val="10"/>
                <c:pt idx="0">
                  <c:v>1.3819193215855603E-2</c:v>
                </c:pt>
                <c:pt idx="1">
                  <c:v>1.5884839748860877E-2</c:v>
                </c:pt>
                <c:pt idx="2">
                  <c:v>1.6373646226549649E-2</c:v>
                </c:pt>
                <c:pt idx="3">
                  <c:v>1.4833209643964911E-2</c:v>
                </c:pt>
                <c:pt idx="4">
                  <c:v>1.5380454045180667E-2</c:v>
                </c:pt>
                <c:pt idx="5">
                  <c:v>1.3697873006807484E-2</c:v>
                </c:pt>
                <c:pt idx="6">
                  <c:v>1.3802207275568208E-2</c:v>
                </c:pt>
                <c:pt idx="7">
                  <c:v>1.2697022767075307E-2</c:v>
                </c:pt>
                <c:pt idx="8">
                  <c:v>1.3563439015482874E-2</c:v>
                </c:pt>
                <c:pt idx="9">
                  <c:v>1.2709035613322234E-2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CB-4384-942B-00983387BDCC}"/>
            </c:ext>
          </c:extLst>
        </c:ser>
        <c:ser>
          <c:idx val="1"/>
          <c:order val="4"/>
          <c:tx>
            <c:strRef>
              <c:f>Weber!$C$38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Weber!$D$38:$M$38</c:f>
              <c:numCache>
                <c:formatCode>0.0%</c:formatCode>
                <c:ptCount val="10"/>
                <c:pt idx="0">
                  <c:v>1.1562998405103669E-2</c:v>
                </c:pt>
                <c:pt idx="1">
                  <c:v>9.9933248846365928E-3</c:v>
                </c:pt>
                <c:pt idx="2">
                  <c:v>1.095379817246527E-2</c:v>
                </c:pt>
                <c:pt idx="3">
                  <c:v>1.1027382923255504E-2</c:v>
                </c:pt>
                <c:pt idx="4">
                  <c:v>1.0558322607122203E-2</c:v>
                </c:pt>
                <c:pt idx="5">
                  <c:v>1.1100159363283804E-2</c:v>
                </c:pt>
                <c:pt idx="6">
                  <c:v>1.0749018938747653E-2</c:v>
                </c:pt>
                <c:pt idx="7">
                  <c:v>9.7022767075306479E-3</c:v>
                </c:pt>
                <c:pt idx="8">
                  <c:v>1.1499622058211529E-2</c:v>
                </c:pt>
                <c:pt idx="9">
                  <c:v>1.2173311025212023E-2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CB-4384-942B-00983387BDCC}"/>
            </c:ext>
          </c:extLst>
        </c:ser>
        <c:ser>
          <c:idx val="0"/>
          <c:order val="5"/>
          <c:tx>
            <c:strRef>
              <c:f>Weber!$C$39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Weber!$D$39:$M$39</c:f>
              <c:numCache>
                <c:formatCode>0.0%</c:formatCode>
                <c:ptCount val="10"/>
                <c:pt idx="0">
                  <c:v>3.1489477574201577E-2</c:v>
                </c:pt>
                <c:pt idx="1">
                  <c:v>3.4236569958111231E-2</c:v>
                </c:pt>
                <c:pt idx="2">
                  <c:v>3.2300392701271288E-2</c:v>
                </c:pt>
                <c:pt idx="3">
                  <c:v>3.3006032235352326E-2</c:v>
                </c:pt>
                <c:pt idx="4">
                  <c:v>3.572294663010428E-2</c:v>
                </c:pt>
                <c:pt idx="5">
                  <c:v>4.1130466022458248E-2</c:v>
                </c:pt>
                <c:pt idx="6">
                  <c:v>4.1244982444167064E-2</c:v>
                </c:pt>
                <c:pt idx="7">
                  <c:v>4.6252189141856394E-2</c:v>
                </c:pt>
                <c:pt idx="8">
                  <c:v>4.8962571023330473E-2</c:v>
                </c:pt>
                <c:pt idx="9">
                  <c:v>5.4330715151115545E-2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CB-4384-942B-00983387B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Weber!$A$1</c:f>
          <c:strCache>
            <c:ptCount val="1"/>
            <c:pt idx="0">
              <c:v>Weber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Weber!$C$34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Weber!$D$34:$M$34</c:f>
              <c:numCache>
                <c:formatCode>0.0%</c:formatCode>
                <c:ptCount val="10"/>
                <c:pt idx="0">
                  <c:v>0.12232076866223207</c:v>
                </c:pt>
                <c:pt idx="1">
                  <c:v>0.12149677369424101</c:v>
                </c:pt>
                <c:pt idx="2">
                  <c:v>0.12631098517624015</c:v>
                </c:pt>
                <c:pt idx="3">
                  <c:v>0.12498334950809689</c:v>
                </c:pt>
                <c:pt idx="4">
                  <c:v>0.12992706176432181</c:v>
                </c:pt>
                <c:pt idx="5">
                  <c:v>0.12006595613364407</c:v>
                </c:pt>
                <c:pt idx="6">
                  <c:v>0.11112707549457161</c:v>
                </c:pt>
                <c:pt idx="7">
                  <c:v>0.10381786339754816</c:v>
                </c:pt>
                <c:pt idx="8">
                  <c:v>9.9615263752409908E-2</c:v>
                </c:pt>
                <c:pt idx="9">
                  <c:v>9.7147472616231634E-2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8-4CE1-AC66-6EEFF98B8A42}"/>
            </c:ext>
          </c:extLst>
        </c:ser>
        <c:ser>
          <c:idx val="1"/>
          <c:order val="1"/>
          <c:tx>
            <c:strRef>
              <c:f>Weber!$C$35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Weber!$D$35:$M$35</c:f>
              <c:numCache>
                <c:formatCode>0.0%</c:formatCode>
                <c:ptCount val="10"/>
                <c:pt idx="0">
                  <c:v>2.0539152759948651E-2</c:v>
                </c:pt>
                <c:pt idx="1">
                  <c:v>1.6600721686385666E-2</c:v>
                </c:pt>
                <c:pt idx="2">
                  <c:v>1.7952058115984749E-2</c:v>
                </c:pt>
                <c:pt idx="3">
                  <c:v>1.8182337158189187E-2</c:v>
                </c:pt>
                <c:pt idx="4">
                  <c:v>1.8644953084485234E-2</c:v>
                </c:pt>
                <c:pt idx="5">
                  <c:v>1.8322171762299989E-2</c:v>
                </c:pt>
                <c:pt idx="6">
                  <c:v>1.8444849540674754E-2</c:v>
                </c:pt>
                <c:pt idx="7">
                  <c:v>1.8274956217162873E-2</c:v>
                </c:pt>
                <c:pt idx="8">
                  <c:v>1.5397942977501848E-2</c:v>
                </c:pt>
                <c:pt idx="9">
                  <c:v>1.674757481599921E-2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8-4CE1-AC66-6EEFF98B8A42}"/>
            </c:ext>
          </c:extLst>
        </c:ser>
        <c:ser>
          <c:idx val="2"/>
          <c:order val="2"/>
          <c:tx>
            <c:strRef>
              <c:f>Weber!$C$36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Weber!$D$36:$M$36</c:f>
              <c:numCache>
                <c:formatCode>0.0%</c:formatCode>
                <c:ptCount val="10"/>
                <c:pt idx="0">
                  <c:v>3.5009919477185202E-3</c:v>
                </c:pt>
                <c:pt idx="1">
                  <c:v>3.26016503980884E-3</c:v>
                </c:pt>
                <c:pt idx="2">
                  <c:v>3.6988085842786372E-3</c:v>
                </c:pt>
                <c:pt idx="3">
                  <c:v>4.148351125573253E-3</c:v>
                </c:pt>
                <c:pt idx="4">
                  <c:v>4.2531758912082379E-3</c:v>
                </c:pt>
                <c:pt idx="5">
                  <c:v>5.3612387962084437E-3</c:v>
                </c:pt>
                <c:pt idx="6">
                  <c:v>5.5316588690631201E-3</c:v>
                </c:pt>
                <c:pt idx="7">
                  <c:v>4.9299474605954468E-3</c:v>
                </c:pt>
                <c:pt idx="8">
                  <c:v>4.4248915009809497E-3</c:v>
                </c:pt>
                <c:pt idx="9">
                  <c:v>4.5248122903462432E-3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8-4CE1-AC66-6EEFF98B8A42}"/>
            </c:ext>
          </c:extLst>
        </c:ser>
        <c:ser>
          <c:idx val="3"/>
          <c:order val="3"/>
          <c:tx>
            <c:strRef>
              <c:f>Weber!$C$37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Weber!$D$37:$M$37</c:f>
              <c:numCache>
                <c:formatCode>0.0%</c:formatCode>
                <c:ptCount val="10"/>
                <c:pt idx="0">
                  <c:v>1.3819193215855603E-2</c:v>
                </c:pt>
                <c:pt idx="1">
                  <c:v>1.5884839748860877E-2</c:v>
                </c:pt>
                <c:pt idx="2">
                  <c:v>1.6373646226549649E-2</c:v>
                </c:pt>
                <c:pt idx="3">
                  <c:v>1.4833209643964911E-2</c:v>
                </c:pt>
                <c:pt idx="4">
                  <c:v>1.5380454045180667E-2</c:v>
                </c:pt>
                <c:pt idx="5">
                  <c:v>1.3697873006807484E-2</c:v>
                </c:pt>
                <c:pt idx="6">
                  <c:v>1.3802207275568208E-2</c:v>
                </c:pt>
                <c:pt idx="7">
                  <c:v>1.2697022767075307E-2</c:v>
                </c:pt>
                <c:pt idx="8">
                  <c:v>1.3563439015482874E-2</c:v>
                </c:pt>
                <c:pt idx="9">
                  <c:v>1.2709035613322234E-2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38-4CE1-AC66-6EEFF98B8A42}"/>
            </c:ext>
          </c:extLst>
        </c:ser>
        <c:ser>
          <c:idx val="4"/>
          <c:order val="4"/>
          <c:tx>
            <c:strRef>
              <c:f>Weber!$C$38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Weber!$D$38:$M$38</c:f>
              <c:numCache>
                <c:formatCode>0.0%</c:formatCode>
                <c:ptCount val="10"/>
                <c:pt idx="0">
                  <c:v>1.1562998405103669E-2</c:v>
                </c:pt>
                <c:pt idx="1">
                  <c:v>9.9933248846365928E-3</c:v>
                </c:pt>
                <c:pt idx="2">
                  <c:v>1.095379817246527E-2</c:v>
                </c:pt>
                <c:pt idx="3">
                  <c:v>1.1027382923255504E-2</c:v>
                </c:pt>
                <c:pt idx="4">
                  <c:v>1.0558322607122203E-2</c:v>
                </c:pt>
                <c:pt idx="5">
                  <c:v>1.1100159363283804E-2</c:v>
                </c:pt>
                <c:pt idx="6">
                  <c:v>1.0749018938747653E-2</c:v>
                </c:pt>
                <c:pt idx="7">
                  <c:v>9.7022767075306479E-3</c:v>
                </c:pt>
                <c:pt idx="8">
                  <c:v>1.1499622058211529E-2</c:v>
                </c:pt>
                <c:pt idx="9">
                  <c:v>1.2173311025212023E-2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38-4CE1-AC66-6EEFF98B8A42}"/>
            </c:ext>
          </c:extLst>
        </c:ser>
        <c:ser>
          <c:idx val="5"/>
          <c:order val="5"/>
          <c:tx>
            <c:strRef>
              <c:f>Weber!$C$39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Weber!$D$31:$M$31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Weber!$D$39:$M$39</c:f>
              <c:numCache>
                <c:formatCode>0.0%</c:formatCode>
                <c:ptCount val="10"/>
                <c:pt idx="0">
                  <c:v>3.1489477574201577E-2</c:v>
                </c:pt>
                <c:pt idx="1">
                  <c:v>3.4236569958111231E-2</c:v>
                </c:pt>
                <c:pt idx="2">
                  <c:v>3.2300392701271288E-2</c:v>
                </c:pt>
                <c:pt idx="3">
                  <c:v>3.3006032235352326E-2</c:v>
                </c:pt>
                <c:pt idx="4">
                  <c:v>3.572294663010428E-2</c:v>
                </c:pt>
                <c:pt idx="5">
                  <c:v>4.1130466022458248E-2</c:v>
                </c:pt>
                <c:pt idx="6">
                  <c:v>4.1244982444167064E-2</c:v>
                </c:pt>
                <c:pt idx="7">
                  <c:v>4.6252189141856394E-2</c:v>
                </c:pt>
                <c:pt idx="8">
                  <c:v>4.8962571023330473E-2</c:v>
                </c:pt>
                <c:pt idx="9">
                  <c:v>5.4330715151115545E-2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38-4CE1-AC66-6EEFF98B8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Davis!$D$6:$M$6</c:f>
              <c:numCache>
                <c:formatCode>_(* #,##0_);_(* \(#,##0\);_(* "-"??_);_(@_)</c:formatCode>
                <c:ptCount val="10"/>
                <c:pt idx="0">
                  <c:v>134109</c:v>
                </c:pt>
                <c:pt idx="1">
                  <c:v>137168</c:v>
                </c:pt>
                <c:pt idx="2">
                  <c:v>139515</c:v>
                </c:pt>
                <c:pt idx="3">
                  <c:v>140788</c:v>
                </c:pt>
                <c:pt idx="4">
                  <c:v>143686</c:v>
                </c:pt>
                <c:pt idx="5">
                  <c:v>148155</c:v>
                </c:pt>
                <c:pt idx="6">
                  <c:v>151810</c:v>
                </c:pt>
                <c:pt idx="7">
                  <c:v>155740</c:v>
                </c:pt>
                <c:pt idx="8">
                  <c:v>158992</c:v>
                </c:pt>
                <c:pt idx="9">
                  <c:v>164394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D-43F1-B404-8D39C6C38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0000"/>
        <c:minorUnit val="25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Davis!$A$1</c:f>
          <c:strCache>
            <c:ptCount val="1"/>
            <c:pt idx="0">
              <c:v>Davis</c:v>
            </c:pt>
          </c:strCache>
        </c:strRef>
      </c:tx>
      <c:layout>
        <c:manualLayout>
          <c:xMode val="edge"/>
          <c:yMode val="edge"/>
          <c:x val="0.57886179158160789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Davis!$C$34</c:f>
              <c:strCache>
                <c:ptCount val="1"/>
                <c:pt idx="0">
                  <c:v> Carpooled: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Davis!$D$34:$M$34</c:f>
              <c:numCache>
                <c:formatCode>0.0%</c:formatCode>
                <c:ptCount val="10"/>
                <c:pt idx="0">
                  <c:v>0.11005972753506477</c:v>
                </c:pt>
                <c:pt idx="1">
                  <c:v>0.10751049807535286</c:v>
                </c:pt>
                <c:pt idx="2">
                  <c:v>0.10702075045694011</c:v>
                </c:pt>
                <c:pt idx="3">
                  <c:v>9.9539733500014202E-2</c:v>
                </c:pt>
                <c:pt idx="4">
                  <c:v>9.3599933187645284E-2</c:v>
                </c:pt>
                <c:pt idx="5">
                  <c:v>9.3962404238803962E-2</c:v>
                </c:pt>
                <c:pt idx="6">
                  <c:v>9.8359791845069489E-2</c:v>
                </c:pt>
                <c:pt idx="7">
                  <c:v>9.5023757544625664E-2</c:v>
                </c:pt>
                <c:pt idx="8">
                  <c:v>9.5652611452148539E-2</c:v>
                </c:pt>
                <c:pt idx="9">
                  <c:v>9.0800150857087245E-2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C-43DD-8F4D-E720102B46E0}"/>
            </c:ext>
          </c:extLst>
        </c:ser>
        <c:ser>
          <c:idx val="4"/>
          <c:order val="1"/>
          <c:tx>
            <c:strRef>
              <c:f>Davis!$C$35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Davis!$D$35:$M$35</c:f>
              <c:numCache>
                <c:formatCode>0.0%</c:formatCode>
                <c:ptCount val="10"/>
                <c:pt idx="0">
                  <c:v>2.7514931883766192E-2</c:v>
                </c:pt>
                <c:pt idx="1">
                  <c:v>2.7754286714102416E-2</c:v>
                </c:pt>
                <c:pt idx="2">
                  <c:v>2.6463104325699746E-2</c:v>
                </c:pt>
                <c:pt idx="3">
                  <c:v>2.7495241071682247E-2</c:v>
                </c:pt>
                <c:pt idx="4">
                  <c:v>2.6328243531032948E-2</c:v>
                </c:pt>
                <c:pt idx="5">
                  <c:v>2.7511727582599305E-2</c:v>
                </c:pt>
                <c:pt idx="6">
                  <c:v>2.553191489361702E-2</c:v>
                </c:pt>
                <c:pt idx="7">
                  <c:v>2.5009631437010401E-2</c:v>
                </c:pt>
                <c:pt idx="8">
                  <c:v>2.2818758176512025E-2</c:v>
                </c:pt>
                <c:pt idx="9">
                  <c:v>2.0286628465759092E-2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4C-43DD-8F4D-E720102B46E0}"/>
            </c:ext>
          </c:extLst>
        </c:ser>
        <c:ser>
          <c:idx val="3"/>
          <c:order val="2"/>
          <c:tx>
            <c:strRef>
              <c:f>Davis!$C$36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Davis!$D$36:$M$36</c:f>
              <c:numCache>
                <c:formatCode>0.0%</c:formatCode>
                <c:ptCount val="10"/>
                <c:pt idx="0">
                  <c:v>2.2444429531202231E-3</c:v>
                </c:pt>
                <c:pt idx="1">
                  <c:v>2.3620669543916949E-3</c:v>
                </c:pt>
                <c:pt idx="2">
                  <c:v>2.4513493172777122E-3</c:v>
                </c:pt>
                <c:pt idx="3">
                  <c:v>2.9974145523766231E-3</c:v>
                </c:pt>
                <c:pt idx="4">
                  <c:v>3.2919003939145082E-3</c:v>
                </c:pt>
                <c:pt idx="5">
                  <c:v>4.4682933414329591E-3</c:v>
                </c:pt>
                <c:pt idx="6">
                  <c:v>4.7032474804031355E-3</c:v>
                </c:pt>
                <c:pt idx="7">
                  <c:v>4.0837292924104278E-3</c:v>
                </c:pt>
                <c:pt idx="8">
                  <c:v>3.3963973030089563E-3</c:v>
                </c:pt>
                <c:pt idx="9">
                  <c:v>3.9356667518279254E-3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4C-43DD-8F4D-E720102B46E0}"/>
            </c:ext>
          </c:extLst>
        </c:ser>
        <c:ser>
          <c:idx val="2"/>
          <c:order val="3"/>
          <c:tx>
            <c:strRef>
              <c:f>Davis!$C$37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Davis!$D$37:$M$37</c:f>
              <c:numCache>
                <c:formatCode>0.0%</c:formatCode>
                <c:ptCount val="10"/>
                <c:pt idx="0">
                  <c:v>1.2519666838168951E-2</c:v>
                </c:pt>
                <c:pt idx="1">
                  <c:v>1.4850402426221859E-2</c:v>
                </c:pt>
                <c:pt idx="2">
                  <c:v>1.4077339354191306E-2</c:v>
                </c:pt>
                <c:pt idx="3">
                  <c:v>1.277097479898855E-2</c:v>
                </c:pt>
                <c:pt idx="4">
                  <c:v>1.3425107526133373E-2</c:v>
                </c:pt>
                <c:pt idx="5">
                  <c:v>1.6098005467247139E-2</c:v>
                </c:pt>
                <c:pt idx="6">
                  <c:v>1.5499637705026019E-2</c:v>
                </c:pt>
                <c:pt idx="7">
                  <c:v>1.4273789649415693E-2</c:v>
                </c:pt>
                <c:pt idx="8">
                  <c:v>1.3227080607829326E-2</c:v>
                </c:pt>
                <c:pt idx="9">
                  <c:v>1.2847184203803059E-2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4C-43DD-8F4D-E720102B46E0}"/>
            </c:ext>
          </c:extLst>
        </c:ser>
        <c:ser>
          <c:idx val="1"/>
          <c:order val="4"/>
          <c:tx>
            <c:strRef>
              <c:f>Davis!$C$38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Davis!$D$38:$M$38</c:f>
              <c:numCache>
                <c:formatCode>0.0%</c:formatCode>
                <c:ptCount val="10"/>
                <c:pt idx="0">
                  <c:v>1.2176662267260214E-2</c:v>
                </c:pt>
                <c:pt idx="1">
                  <c:v>1.273620669543917E-2</c:v>
                </c:pt>
                <c:pt idx="2">
                  <c:v>1.3417912052467477E-2</c:v>
                </c:pt>
                <c:pt idx="3">
                  <c:v>1.1932835184816888E-2</c:v>
                </c:pt>
                <c:pt idx="4">
                  <c:v>1.2415962585081357E-2</c:v>
                </c:pt>
                <c:pt idx="5">
                  <c:v>1.2054942458911276E-2</c:v>
                </c:pt>
                <c:pt idx="6">
                  <c:v>1.1040115934391673E-2</c:v>
                </c:pt>
                <c:pt idx="7">
                  <c:v>9.8818543726724023E-3</c:v>
                </c:pt>
                <c:pt idx="8">
                  <c:v>8.3966488879943652E-3</c:v>
                </c:pt>
                <c:pt idx="9">
                  <c:v>8.1146513863036372E-3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4C-43DD-8F4D-E720102B46E0}"/>
            </c:ext>
          </c:extLst>
        </c:ser>
        <c:ser>
          <c:idx val="0"/>
          <c:order val="5"/>
          <c:tx>
            <c:strRef>
              <c:f>Davis!$C$39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Davis!$D$39:$M$39</c:f>
              <c:numCache>
                <c:formatCode>0.0%</c:formatCode>
                <c:ptCount val="10"/>
                <c:pt idx="0">
                  <c:v>4.4575680975922571E-2</c:v>
                </c:pt>
                <c:pt idx="1">
                  <c:v>4.7153855126560132E-2</c:v>
                </c:pt>
                <c:pt idx="2">
                  <c:v>4.5106260975522346E-2</c:v>
                </c:pt>
                <c:pt idx="3">
                  <c:v>4.7290962297923116E-2</c:v>
                </c:pt>
                <c:pt idx="4">
                  <c:v>4.9455061731831909E-2</c:v>
                </c:pt>
                <c:pt idx="5">
                  <c:v>5.2148088150923019E-2</c:v>
                </c:pt>
                <c:pt idx="6">
                  <c:v>5.199920953823859E-2</c:v>
                </c:pt>
                <c:pt idx="7">
                  <c:v>5.548349813792218E-2</c:v>
                </c:pt>
                <c:pt idx="8">
                  <c:v>5.8273372245144409E-2</c:v>
                </c:pt>
                <c:pt idx="9">
                  <c:v>5.8858595812499241E-2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4C-43DD-8F4D-E720102B4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Davis!$A$1</c:f>
          <c:strCache>
            <c:ptCount val="1"/>
            <c:pt idx="0">
              <c:v>Davis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Davis!$C$34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Davis!$D$34:$M$34</c:f>
              <c:numCache>
                <c:formatCode>0.0%</c:formatCode>
                <c:ptCount val="10"/>
                <c:pt idx="0">
                  <c:v>0.11005972753506477</c:v>
                </c:pt>
                <c:pt idx="1">
                  <c:v>0.10751049807535286</c:v>
                </c:pt>
                <c:pt idx="2">
                  <c:v>0.10702075045694011</c:v>
                </c:pt>
                <c:pt idx="3">
                  <c:v>9.9539733500014202E-2</c:v>
                </c:pt>
                <c:pt idx="4">
                  <c:v>9.3599933187645284E-2</c:v>
                </c:pt>
                <c:pt idx="5">
                  <c:v>9.3962404238803962E-2</c:v>
                </c:pt>
                <c:pt idx="6">
                  <c:v>9.8359791845069489E-2</c:v>
                </c:pt>
                <c:pt idx="7">
                  <c:v>9.5023757544625664E-2</c:v>
                </c:pt>
                <c:pt idx="8">
                  <c:v>9.5652611452148539E-2</c:v>
                </c:pt>
                <c:pt idx="9">
                  <c:v>9.0800150857087245E-2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F-47AE-8971-45F9F21DFCB4}"/>
            </c:ext>
          </c:extLst>
        </c:ser>
        <c:ser>
          <c:idx val="1"/>
          <c:order val="1"/>
          <c:tx>
            <c:strRef>
              <c:f>Davis!$C$35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Davis!$D$35:$M$35</c:f>
              <c:numCache>
                <c:formatCode>0.0%</c:formatCode>
                <c:ptCount val="10"/>
                <c:pt idx="0">
                  <c:v>2.7514931883766192E-2</c:v>
                </c:pt>
                <c:pt idx="1">
                  <c:v>2.7754286714102416E-2</c:v>
                </c:pt>
                <c:pt idx="2">
                  <c:v>2.6463104325699746E-2</c:v>
                </c:pt>
                <c:pt idx="3">
                  <c:v>2.7495241071682247E-2</c:v>
                </c:pt>
                <c:pt idx="4">
                  <c:v>2.6328243531032948E-2</c:v>
                </c:pt>
                <c:pt idx="5">
                  <c:v>2.7511727582599305E-2</c:v>
                </c:pt>
                <c:pt idx="6">
                  <c:v>2.553191489361702E-2</c:v>
                </c:pt>
                <c:pt idx="7">
                  <c:v>2.5009631437010401E-2</c:v>
                </c:pt>
                <c:pt idx="8">
                  <c:v>2.2818758176512025E-2</c:v>
                </c:pt>
                <c:pt idx="9">
                  <c:v>2.0286628465759092E-2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F-47AE-8971-45F9F21DFCB4}"/>
            </c:ext>
          </c:extLst>
        </c:ser>
        <c:ser>
          <c:idx val="2"/>
          <c:order val="2"/>
          <c:tx>
            <c:strRef>
              <c:f>Davis!$C$36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Davis!$D$36:$M$36</c:f>
              <c:numCache>
                <c:formatCode>0.0%</c:formatCode>
                <c:ptCount val="10"/>
                <c:pt idx="0">
                  <c:v>2.2444429531202231E-3</c:v>
                </c:pt>
                <c:pt idx="1">
                  <c:v>2.3620669543916949E-3</c:v>
                </c:pt>
                <c:pt idx="2">
                  <c:v>2.4513493172777122E-3</c:v>
                </c:pt>
                <c:pt idx="3">
                  <c:v>2.9974145523766231E-3</c:v>
                </c:pt>
                <c:pt idx="4">
                  <c:v>3.2919003939145082E-3</c:v>
                </c:pt>
                <c:pt idx="5">
                  <c:v>4.4682933414329591E-3</c:v>
                </c:pt>
                <c:pt idx="6">
                  <c:v>4.7032474804031355E-3</c:v>
                </c:pt>
                <c:pt idx="7">
                  <c:v>4.0837292924104278E-3</c:v>
                </c:pt>
                <c:pt idx="8">
                  <c:v>3.3963973030089563E-3</c:v>
                </c:pt>
                <c:pt idx="9">
                  <c:v>3.9356667518279254E-3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2F-47AE-8971-45F9F21DFCB4}"/>
            </c:ext>
          </c:extLst>
        </c:ser>
        <c:ser>
          <c:idx val="3"/>
          <c:order val="3"/>
          <c:tx>
            <c:strRef>
              <c:f>Davis!$C$37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Davis!$D$37:$M$37</c:f>
              <c:numCache>
                <c:formatCode>0.0%</c:formatCode>
                <c:ptCount val="10"/>
                <c:pt idx="0">
                  <c:v>1.2519666838168951E-2</c:v>
                </c:pt>
                <c:pt idx="1">
                  <c:v>1.4850402426221859E-2</c:v>
                </c:pt>
                <c:pt idx="2">
                  <c:v>1.4077339354191306E-2</c:v>
                </c:pt>
                <c:pt idx="3">
                  <c:v>1.277097479898855E-2</c:v>
                </c:pt>
                <c:pt idx="4">
                  <c:v>1.3425107526133373E-2</c:v>
                </c:pt>
                <c:pt idx="5">
                  <c:v>1.6098005467247139E-2</c:v>
                </c:pt>
                <c:pt idx="6">
                  <c:v>1.5499637705026019E-2</c:v>
                </c:pt>
                <c:pt idx="7">
                  <c:v>1.4273789649415693E-2</c:v>
                </c:pt>
                <c:pt idx="8">
                  <c:v>1.3227080607829326E-2</c:v>
                </c:pt>
                <c:pt idx="9">
                  <c:v>1.2847184203803059E-2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2F-47AE-8971-45F9F21DFCB4}"/>
            </c:ext>
          </c:extLst>
        </c:ser>
        <c:ser>
          <c:idx val="4"/>
          <c:order val="4"/>
          <c:tx>
            <c:strRef>
              <c:f>Davis!$C$38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Davis!$D$38:$M$38</c:f>
              <c:numCache>
                <c:formatCode>0.0%</c:formatCode>
                <c:ptCount val="10"/>
                <c:pt idx="0">
                  <c:v>1.2176662267260214E-2</c:v>
                </c:pt>
                <c:pt idx="1">
                  <c:v>1.273620669543917E-2</c:v>
                </c:pt>
                <c:pt idx="2">
                  <c:v>1.3417912052467477E-2</c:v>
                </c:pt>
                <c:pt idx="3">
                  <c:v>1.1932835184816888E-2</c:v>
                </c:pt>
                <c:pt idx="4">
                  <c:v>1.2415962585081357E-2</c:v>
                </c:pt>
                <c:pt idx="5">
                  <c:v>1.2054942458911276E-2</c:v>
                </c:pt>
                <c:pt idx="6">
                  <c:v>1.1040115934391673E-2</c:v>
                </c:pt>
                <c:pt idx="7">
                  <c:v>9.8818543726724023E-3</c:v>
                </c:pt>
                <c:pt idx="8">
                  <c:v>8.3966488879943652E-3</c:v>
                </c:pt>
                <c:pt idx="9">
                  <c:v>8.1146513863036372E-3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2F-47AE-8971-45F9F21DFCB4}"/>
            </c:ext>
          </c:extLst>
        </c:ser>
        <c:ser>
          <c:idx val="5"/>
          <c:order val="5"/>
          <c:tx>
            <c:strRef>
              <c:f>Davis!$C$39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Davis!$D$31:$M$31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Davis!$D$39:$M$39</c:f>
              <c:numCache>
                <c:formatCode>0.0%</c:formatCode>
                <c:ptCount val="10"/>
                <c:pt idx="0">
                  <c:v>4.4575680975922571E-2</c:v>
                </c:pt>
                <c:pt idx="1">
                  <c:v>4.7153855126560132E-2</c:v>
                </c:pt>
                <c:pt idx="2">
                  <c:v>4.5106260975522346E-2</c:v>
                </c:pt>
                <c:pt idx="3">
                  <c:v>4.7290962297923116E-2</c:v>
                </c:pt>
                <c:pt idx="4">
                  <c:v>4.9455061731831909E-2</c:v>
                </c:pt>
                <c:pt idx="5">
                  <c:v>5.2148088150923019E-2</c:v>
                </c:pt>
                <c:pt idx="6">
                  <c:v>5.199920953823859E-2</c:v>
                </c:pt>
                <c:pt idx="7">
                  <c:v>5.548349813792218E-2</c:v>
                </c:pt>
                <c:pt idx="8">
                  <c:v>5.8273372245144409E-2</c:v>
                </c:pt>
                <c:pt idx="9">
                  <c:v>5.8858595812499241E-2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2F-47AE-8971-45F9F21DF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SaltLake!$D$6:$M$6</c:f>
              <c:numCache>
                <c:formatCode>_(* #,##0_);_(* \(#,##0\);_(* "-"??_);_(@_)</c:formatCode>
                <c:ptCount val="10"/>
                <c:pt idx="0">
                  <c:v>490265</c:v>
                </c:pt>
                <c:pt idx="1">
                  <c:v>494348</c:v>
                </c:pt>
                <c:pt idx="2">
                  <c:v>499823</c:v>
                </c:pt>
                <c:pt idx="3">
                  <c:v>504160</c:v>
                </c:pt>
                <c:pt idx="4">
                  <c:v>513504</c:v>
                </c:pt>
                <c:pt idx="5">
                  <c:v>528726</c:v>
                </c:pt>
                <c:pt idx="6">
                  <c:v>542042</c:v>
                </c:pt>
                <c:pt idx="7">
                  <c:v>556953</c:v>
                </c:pt>
                <c:pt idx="8">
                  <c:v>569309</c:v>
                </c:pt>
                <c:pt idx="9">
                  <c:v>582982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5-40C4-A4DA-AE908E93E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inorUnit val="5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SaltLake!$A$1</c:f>
          <c:strCache>
            <c:ptCount val="1"/>
            <c:pt idx="0">
              <c:v>Salt Lake</c:v>
            </c:pt>
          </c:strCache>
        </c:strRef>
      </c:tx>
      <c:layout>
        <c:manualLayout>
          <c:xMode val="edge"/>
          <c:yMode val="edge"/>
          <c:x val="0.57886179158160789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SaltLake!$C$34</c:f>
              <c:strCache>
                <c:ptCount val="1"/>
                <c:pt idx="0">
                  <c:v> Carpooled: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SaltLake!$D$34:$M$34</c:f>
              <c:numCache>
                <c:formatCode>0.0%</c:formatCode>
                <c:ptCount val="10"/>
                <c:pt idx="0">
                  <c:v>0.1177567234046893</c:v>
                </c:pt>
                <c:pt idx="1">
                  <c:v>0.11690752263587594</c:v>
                </c:pt>
                <c:pt idx="2">
                  <c:v>0.11623914865862515</c:v>
                </c:pt>
                <c:pt idx="3">
                  <c:v>0.11643724214535069</c:v>
                </c:pt>
                <c:pt idx="4">
                  <c:v>0.11823471676948963</c:v>
                </c:pt>
                <c:pt idx="5">
                  <c:v>0.1197614643501549</c:v>
                </c:pt>
                <c:pt idx="6">
                  <c:v>0.1170038484102708</c:v>
                </c:pt>
                <c:pt idx="7">
                  <c:v>0.11452851497343582</c:v>
                </c:pt>
                <c:pt idx="8">
                  <c:v>0.11455114884886766</c:v>
                </c:pt>
                <c:pt idx="9">
                  <c:v>0.10910456926628953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C-4A00-B0CD-E31943FE6F74}"/>
            </c:ext>
          </c:extLst>
        </c:ser>
        <c:ser>
          <c:idx val="4"/>
          <c:order val="1"/>
          <c:tx>
            <c:strRef>
              <c:f>SaltLake!$C$35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SaltLake!$D$35:$M$35</c:f>
              <c:numCache>
                <c:formatCode>0.0%</c:formatCode>
                <c:ptCount val="10"/>
                <c:pt idx="0">
                  <c:v>3.3622632657848303E-2</c:v>
                </c:pt>
                <c:pt idx="1">
                  <c:v>3.2632882099249923E-2</c:v>
                </c:pt>
                <c:pt idx="2">
                  <c:v>3.4416183328898432E-2</c:v>
                </c:pt>
                <c:pt idx="3">
                  <c:v>3.4336321802602349E-2</c:v>
                </c:pt>
                <c:pt idx="4">
                  <c:v>3.5475867763444878E-2</c:v>
                </c:pt>
                <c:pt idx="5">
                  <c:v>3.703430510321036E-2</c:v>
                </c:pt>
                <c:pt idx="6">
                  <c:v>3.9358573689861669E-2</c:v>
                </c:pt>
                <c:pt idx="7">
                  <c:v>3.7789544180568201E-2</c:v>
                </c:pt>
                <c:pt idx="8">
                  <c:v>3.7740488908483791E-2</c:v>
                </c:pt>
                <c:pt idx="9">
                  <c:v>3.676785904196013E-2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C-4A00-B0CD-E31943FE6F74}"/>
            </c:ext>
          </c:extLst>
        </c:ser>
        <c:ser>
          <c:idx val="3"/>
          <c:order val="2"/>
          <c:tx>
            <c:strRef>
              <c:f>SaltLake!$C$36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SaltLake!$D$36:$M$36</c:f>
              <c:numCache>
                <c:formatCode>0.0%</c:formatCode>
                <c:ptCount val="10"/>
                <c:pt idx="0">
                  <c:v>7.9365241247080654E-3</c:v>
                </c:pt>
                <c:pt idx="1">
                  <c:v>7.593840776133412E-3</c:v>
                </c:pt>
                <c:pt idx="2">
                  <c:v>7.9888280451279759E-3</c:v>
                </c:pt>
                <c:pt idx="3">
                  <c:v>8.1382894319263731E-3</c:v>
                </c:pt>
                <c:pt idx="4">
                  <c:v>8.2160995824764761E-3</c:v>
                </c:pt>
                <c:pt idx="5">
                  <c:v>8.6604403793269103E-3</c:v>
                </c:pt>
                <c:pt idx="6">
                  <c:v>8.7410200685555731E-3</c:v>
                </c:pt>
                <c:pt idx="7">
                  <c:v>8.4675008483660209E-3</c:v>
                </c:pt>
                <c:pt idx="8">
                  <c:v>8.3012915657402226E-3</c:v>
                </c:pt>
                <c:pt idx="9">
                  <c:v>7.8938972386797535E-3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9C-4A00-B0CD-E31943FE6F74}"/>
            </c:ext>
          </c:extLst>
        </c:ser>
        <c:ser>
          <c:idx val="2"/>
          <c:order val="3"/>
          <c:tx>
            <c:strRef>
              <c:f>SaltLake!$C$37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SaltLake!$D$37:$M$37</c:f>
              <c:numCache>
                <c:formatCode>0.0%</c:formatCode>
                <c:ptCount val="10"/>
                <c:pt idx="0">
                  <c:v>2.2583704731114804E-2</c:v>
                </c:pt>
                <c:pt idx="1">
                  <c:v>2.2811865325641046E-2</c:v>
                </c:pt>
                <c:pt idx="2">
                  <c:v>2.2766059184951472E-2</c:v>
                </c:pt>
                <c:pt idx="3">
                  <c:v>2.152292922881625E-2</c:v>
                </c:pt>
                <c:pt idx="4">
                  <c:v>2.0685330591387798E-2</c:v>
                </c:pt>
                <c:pt idx="5">
                  <c:v>2.1281344212314129E-2</c:v>
                </c:pt>
                <c:pt idx="6">
                  <c:v>2.215326487615351E-2</c:v>
                </c:pt>
                <c:pt idx="7">
                  <c:v>2.2301702298039513E-2</c:v>
                </c:pt>
                <c:pt idx="8">
                  <c:v>2.3078855243813114E-2</c:v>
                </c:pt>
                <c:pt idx="9">
                  <c:v>2.1703929109303546E-2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9C-4A00-B0CD-E31943FE6F74}"/>
            </c:ext>
          </c:extLst>
        </c:ser>
        <c:ser>
          <c:idx val="1"/>
          <c:order val="4"/>
          <c:tx>
            <c:strRef>
              <c:f>SaltLake!$C$38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SaltLake!$D$38:$M$38</c:f>
              <c:numCache>
                <c:formatCode>0.0%</c:formatCode>
                <c:ptCount val="10"/>
                <c:pt idx="0">
                  <c:v>1.0463728799730758E-2</c:v>
                </c:pt>
                <c:pt idx="1">
                  <c:v>1.1441332826268136E-2</c:v>
                </c:pt>
                <c:pt idx="2">
                  <c:v>1.1668130518203444E-2</c:v>
                </c:pt>
                <c:pt idx="3">
                  <c:v>1.224016185337988E-2</c:v>
                </c:pt>
                <c:pt idx="4">
                  <c:v>1.0934676263476039E-2</c:v>
                </c:pt>
                <c:pt idx="5">
                  <c:v>1.0504495712334933E-2</c:v>
                </c:pt>
                <c:pt idx="6">
                  <c:v>1.0257507720803923E-2</c:v>
                </c:pt>
                <c:pt idx="7">
                  <c:v>9.684838756591669E-3</c:v>
                </c:pt>
                <c:pt idx="8">
                  <c:v>8.5278820464809099E-3</c:v>
                </c:pt>
                <c:pt idx="9">
                  <c:v>8.7241115506139118E-3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9C-4A00-B0CD-E31943FE6F74}"/>
            </c:ext>
          </c:extLst>
        </c:ser>
        <c:ser>
          <c:idx val="0"/>
          <c:order val="5"/>
          <c:tx>
            <c:strRef>
              <c:f>SaltLake!$C$39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SaltLake!$D$39:$M$39</c:f>
              <c:numCache>
                <c:formatCode>0.0%</c:formatCode>
                <c:ptCount val="10"/>
                <c:pt idx="0">
                  <c:v>4.2931883777140932E-2</c:v>
                </c:pt>
                <c:pt idx="1">
                  <c:v>4.3507812310356268E-2</c:v>
                </c:pt>
                <c:pt idx="2">
                  <c:v>4.3455383205654799E-2</c:v>
                </c:pt>
                <c:pt idx="3">
                  <c:v>4.4799270072992697E-2</c:v>
                </c:pt>
                <c:pt idx="4">
                  <c:v>4.6272278307471805E-2</c:v>
                </c:pt>
                <c:pt idx="5">
                  <c:v>4.9433922296236617E-2</c:v>
                </c:pt>
                <c:pt idx="6">
                  <c:v>5.1318901487338621E-2</c:v>
                </c:pt>
                <c:pt idx="7">
                  <c:v>5.5654606403053759E-2</c:v>
                </c:pt>
                <c:pt idx="8">
                  <c:v>5.918754138789304E-2</c:v>
                </c:pt>
                <c:pt idx="9">
                  <c:v>6.2058519817078397E-2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9C-4A00-B0CD-E31943FE6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SaltLake!$A$1</c:f>
          <c:strCache>
            <c:ptCount val="1"/>
            <c:pt idx="0">
              <c:v>Salt Lake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SaltLake!$C$34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SaltLake!$D$34:$M$34</c:f>
              <c:numCache>
                <c:formatCode>0.0%</c:formatCode>
                <c:ptCount val="10"/>
                <c:pt idx="0">
                  <c:v>0.1177567234046893</c:v>
                </c:pt>
                <c:pt idx="1">
                  <c:v>0.11690752263587594</c:v>
                </c:pt>
                <c:pt idx="2">
                  <c:v>0.11623914865862515</c:v>
                </c:pt>
                <c:pt idx="3">
                  <c:v>0.11643724214535069</c:v>
                </c:pt>
                <c:pt idx="4">
                  <c:v>0.11823471676948963</c:v>
                </c:pt>
                <c:pt idx="5">
                  <c:v>0.1197614643501549</c:v>
                </c:pt>
                <c:pt idx="6">
                  <c:v>0.1170038484102708</c:v>
                </c:pt>
                <c:pt idx="7">
                  <c:v>0.11452851497343582</c:v>
                </c:pt>
                <c:pt idx="8">
                  <c:v>0.11455114884886766</c:v>
                </c:pt>
                <c:pt idx="9">
                  <c:v>0.10910456926628953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F-4784-818E-95BED806B625}"/>
            </c:ext>
          </c:extLst>
        </c:ser>
        <c:ser>
          <c:idx val="1"/>
          <c:order val="1"/>
          <c:tx>
            <c:strRef>
              <c:f>SaltLake!$C$35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SaltLake!$D$35:$M$35</c:f>
              <c:numCache>
                <c:formatCode>0.0%</c:formatCode>
                <c:ptCount val="10"/>
                <c:pt idx="0">
                  <c:v>3.3622632657848303E-2</c:v>
                </c:pt>
                <c:pt idx="1">
                  <c:v>3.2632882099249923E-2</c:v>
                </c:pt>
                <c:pt idx="2">
                  <c:v>3.4416183328898432E-2</c:v>
                </c:pt>
                <c:pt idx="3">
                  <c:v>3.4336321802602349E-2</c:v>
                </c:pt>
                <c:pt idx="4">
                  <c:v>3.5475867763444878E-2</c:v>
                </c:pt>
                <c:pt idx="5">
                  <c:v>3.703430510321036E-2</c:v>
                </c:pt>
                <c:pt idx="6">
                  <c:v>3.9358573689861669E-2</c:v>
                </c:pt>
                <c:pt idx="7">
                  <c:v>3.7789544180568201E-2</c:v>
                </c:pt>
                <c:pt idx="8">
                  <c:v>3.7740488908483791E-2</c:v>
                </c:pt>
                <c:pt idx="9">
                  <c:v>3.676785904196013E-2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F-4784-818E-95BED806B625}"/>
            </c:ext>
          </c:extLst>
        </c:ser>
        <c:ser>
          <c:idx val="2"/>
          <c:order val="2"/>
          <c:tx>
            <c:strRef>
              <c:f>SaltLake!$C$36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SaltLake!$D$36:$M$36</c:f>
              <c:numCache>
                <c:formatCode>0.0%</c:formatCode>
                <c:ptCount val="10"/>
                <c:pt idx="0">
                  <c:v>7.9365241247080654E-3</c:v>
                </c:pt>
                <c:pt idx="1">
                  <c:v>7.593840776133412E-3</c:v>
                </c:pt>
                <c:pt idx="2">
                  <c:v>7.9888280451279759E-3</c:v>
                </c:pt>
                <c:pt idx="3">
                  <c:v>8.1382894319263731E-3</c:v>
                </c:pt>
                <c:pt idx="4">
                  <c:v>8.2160995824764761E-3</c:v>
                </c:pt>
                <c:pt idx="5">
                  <c:v>8.6604403793269103E-3</c:v>
                </c:pt>
                <c:pt idx="6">
                  <c:v>8.7410200685555731E-3</c:v>
                </c:pt>
                <c:pt idx="7">
                  <c:v>8.4675008483660209E-3</c:v>
                </c:pt>
                <c:pt idx="8">
                  <c:v>8.3012915657402226E-3</c:v>
                </c:pt>
                <c:pt idx="9">
                  <c:v>7.8938972386797535E-3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6F-4784-818E-95BED806B625}"/>
            </c:ext>
          </c:extLst>
        </c:ser>
        <c:ser>
          <c:idx val="3"/>
          <c:order val="3"/>
          <c:tx>
            <c:strRef>
              <c:f>SaltLake!$C$37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SaltLake!$D$37:$M$37</c:f>
              <c:numCache>
                <c:formatCode>0.0%</c:formatCode>
                <c:ptCount val="10"/>
                <c:pt idx="0">
                  <c:v>2.2583704731114804E-2</c:v>
                </c:pt>
                <c:pt idx="1">
                  <c:v>2.2811865325641046E-2</c:v>
                </c:pt>
                <c:pt idx="2">
                  <c:v>2.2766059184951472E-2</c:v>
                </c:pt>
                <c:pt idx="3">
                  <c:v>2.152292922881625E-2</c:v>
                </c:pt>
                <c:pt idx="4">
                  <c:v>2.0685330591387798E-2</c:v>
                </c:pt>
                <c:pt idx="5">
                  <c:v>2.1281344212314129E-2</c:v>
                </c:pt>
                <c:pt idx="6">
                  <c:v>2.215326487615351E-2</c:v>
                </c:pt>
                <c:pt idx="7">
                  <c:v>2.2301702298039513E-2</c:v>
                </c:pt>
                <c:pt idx="8">
                  <c:v>2.3078855243813114E-2</c:v>
                </c:pt>
                <c:pt idx="9">
                  <c:v>2.1703929109303546E-2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6F-4784-818E-95BED806B625}"/>
            </c:ext>
          </c:extLst>
        </c:ser>
        <c:ser>
          <c:idx val="4"/>
          <c:order val="4"/>
          <c:tx>
            <c:strRef>
              <c:f>SaltLake!$C$38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SaltLake!$D$38:$M$38</c:f>
              <c:numCache>
                <c:formatCode>0.0%</c:formatCode>
                <c:ptCount val="10"/>
                <c:pt idx="0">
                  <c:v>1.0463728799730758E-2</c:v>
                </c:pt>
                <c:pt idx="1">
                  <c:v>1.1441332826268136E-2</c:v>
                </c:pt>
                <c:pt idx="2">
                  <c:v>1.1668130518203444E-2</c:v>
                </c:pt>
                <c:pt idx="3">
                  <c:v>1.224016185337988E-2</c:v>
                </c:pt>
                <c:pt idx="4">
                  <c:v>1.0934676263476039E-2</c:v>
                </c:pt>
                <c:pt idx="5">
                  <c:v>1.0504495712334933E-2</c:v>
                </c:pt>
                <c:pt idx="6">
                  <c:v>1.0257507720803923E-2</c:v>
                </c:pt>
                <c:pt idx="7">
                  <c:v>9.684838756591669E-3</c:v>
                </c:pt>
                <c:pt idx="8">
                  <c:v>8.5278820464809099E-3</c:v>
                </c:pt>
                <c:pt idx="9">
                  <c:v>8.7241115506139118E-3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6F-4784-818E-95BED806B625}"/>
            </c:ext>
          </c:extLst>
        </c:ser>
        <c:ser>
          <c:idx val="5"/>
          <c:order val="5"/>
          <c:tx>
            <c:strRef>
              <c:f>SaltLake!$C$39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SaltLake!$D$31:$M$31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SaltLake!$D$39:$M$39</c:f>
              <c:numCache>
                <c:formatCode>0.0%</c:formatCode>
                <c:ptCount val="10"/>
                <c:pt idx="0">
                  <c:v>4.2931883777140932E-2</c:v>
                </c:pt>
                <c:pt idx="1">
                  <c:v>4.3507812310356268E-2</c:v>
                </c:pt>
                <c:pt idx="2">
                  <c:v>4.3455383205654799E-2</c:v>
                </c:pt>
                <c:pt idx="3">
                  <c:v>4.4799270072992697E-2</c:v>
                </c:pt>
                <c:pt idx="4">
                  <c:v>4.6272278307471805E-2</c:v>
                </c:pt>
                <c:pt idx="5">
                  <c:v>4.9433922296236617E-2</c:v>
                </c:pt>
                <c:pt idx="6">
                  <c:v>5.1318901487338621E-2</c:v>
                </c:pt>
                <c:pt idx="7">
                  <c:v>5.5654606403053759E-2</c:v>
                </c:pt>
                <c:pt idx="8">
                  <c:v>5.918754138789304E-2</c:v>
                </c:pt>
                <c:pt idx="9">
                  <c:v>6.2058519817078397E-2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6F-4784-818E-95BED806B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Utah!$D$6:$M$6</c:f>
              <c:numCache>
                <c:formatCode>_(* #,##0_);_(* \(#,##0\);_(* "-"??_);_(@_)</c:formatCode>
                <c:ptCount val="10"/>
                <c:pt idx="0">
                  <c:v>207623</c:v>
                </c:pt>
                <c:pt idx="1">
                  <c:v>214619</c:v>
                </c:pt>
                <c:pt idx="2">
                  <c:v>219308</c:v>
                </c:pt>
                <c:pt idx="3">
                  <c:v>221591</c:v>
                </c:pt>
                <c:pt idx="4">
                  <c:v>227230</c:v>
                </c:pt>
                <c:pt idx="5">
                  <c:v>236168</c:v>
                </c:pt>
                <c:pt idx="6">
                  <c:v>245975</c:v>
                </c:pt>
                <c:pt idx="7">
                  <c:v>253216</c:v>
                </c:pt>
                <c:pt idx="8">
                  <c:v>264911</c:v>
                </c:pt>
                <c:pt idx="9">
                  <c:v>276471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D-4A31-8E29-0C287EC63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inorUnit val="25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Utah!$A$1</c:f>
          <c:strCache>
            <c:ptCount val="1"/>
            <c:pt idx="0">
              <c:v>Utah</c:v>
            </c:pt>
          </c:strCache>
        </c:strRef>
      </c:tx>
      <c:layout>
        <c:manualLayout>
          <c:xMode val="edge"/>
          <c:yMode val="edge"/>
          <c:x val="0.57886179158160789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Utah!$C$34</c:f>
              <c:strCache>
                <c:ptCount val="1"/>
                <c:pt idx="0">
                  <c:v> Carpooled: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Utah!$D$34:$M$34</c:f>
              <c:numCache>
                <c:formatCode>0.0%</c:formatCode>
                <c:ptCount val="10"/>
                <c:pt idx="0">
                  <c:v>0.12645997794078689</c:v>
                </c:pt>
                <c:pt idx="1">
                  <c:v>0.12702510029400937</c:v>
                </c:pt>
                <c:pt idx="2">
                  <c:v>0.12280445765772338</c:v>
                </c:pt>
                <c:pt idx="3">
                  <c:v>0.12415666701264944</c:v>
                </c:pt>
                <c:pt idx="4">
                  <c:v>0.12717510892047704</c:v>
                </c:pt>
                <c:pt idx="5">
                  <c:v>0.12776498086108193</c:v>
                </c:pt>
                <c:pt idx="6">
                  <c:v>0.1205813598942982</c:v>
                </c:pt>
                <c:pt idx="7">
                  <c:v>0.11751627069379503</c:v>
                </c:pt>
                <c:pt idx="8">
                  <c:v>0.11327200456002204</c:v>
                </c:pt>
                <c:pt idx="9">
                  <c:v>0.11361408610668026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3-4183-B031-1951DBE8D18A}"/>
            </c:ext>
          </c:extLst>
        </c:ser>
        <c:ser>
          <c:idx val="4"/>
          <c:order val="1"/>
          <c:tx>
            <c:strRef>
              <c:f>Utah!$C$35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Utah!$D$35:$M$35</c:f>
              <c:numCache>
                <c:formatCode>0.0%</c:formatCode>
                <c:ptCount val="10"/>
                <c:pt idx="0">
                  <c:v>2.1177807853657832E-2</c:v>
                </c:pt>
                <c:pt idx="1">
                  <c:v>2.0105396073972947E-2</c:v>
                </c:pt>
                <c:pt idx="2">
                  <c:v>1.8084155616758166E-2</c:v>
                </c:pt>
                <c:pt idx="3">
                  <c:v>1.7329223659805677E-2</c:v>
                </c:pt>
                <c:pt idx="4">
                  <c:v>1.6771553051973771E-2</c:v>
                </c:pt>
                <c:pt idx="5">
                  <c:v>1.7546831069408218E-2</c:v>
                </c:pt>
                <c:pt idx="6">
                  <c:v>1.8449029372903752E-2</c:v>
                </c:pt>
                <c:pt idx="7">
                  <c:v>1.9718343232655124E-2</c:v>
                </c:pt>
                <c:pt idx="8">
                  <c:v>2.0501224939696729E-2</c:v>
                </c:pt>
                <c:pt idx="9">
                  <c:v>2.2378477308650817E-2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3-4183-B031-1951DBE8D18A}"/>
            </c:ext>
          </c:extLst>
        </c:ser>
        <c:ser>
          <c:idx val="3"/>
          <c:order val="2"/>
          <c:tx>
            <c:strRef>
              <c:f>Utah!$C$36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Utah!$D$36:$M$36</c:f>
              <c:numCache>
                <c:formatCode>0.0%</c:formatCode>
                <c:ptCount val="10"/>
                <c:pt idx="0">
                  <c:v>9.5316992818714683E-3</c:v>
                </c:pt>
                <c:pt idx="1">
                  <c:v>1.0786556642235776E-2</c:v>
                </c:pt>
                <c:pt idx="2">
                  <c:v>1.171867875316906E-2</c:v>
                </c:pt>
                <c:pt idx="3">
                  <c:v>1.2310969308320284E-2</c:v>
                </c:pt>
                <c:pt idx="4">
                  <c:v>1.2163886810720415E-2</c:v>
                </c:pt>
                <c:pt idx="5">
                  <c:v>1.2711290267944852E-2</c:v>
                </c:pt>
                <c:pt idx="6">
                  <c:v>1.151743063319443E-2</c:v>
                </c:pt>
                <c:pt idx="7">
                  <c:v>1.0718122077593832E-2</c:v>
                </c:pt>
                <c:pt idx="8">
                  <c:v>1.0426143119764751E-2</c:v>
                </c:pt>
                <c:pt idx="9">
                  <c:v>9.5019007418499588E-3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03-4183-B031-1951DBE8D18A}"/>
            </c:ext>
          </c:extLst>
        </c:ser>
        <c:ser>
          <c:idx val="2"/>
          <c:order val="3"/>
          <c:tx>
            <c:strRef>
              <c:f>Utah!$C$37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Utah!$D$37:$M$37</c:f>
              <c:numCache>
                <c:formatCode>0.0%</c:formatCode>
                <c:ptCount val="10"/>
                <c:pt idx="0">
                  <c:v>4.8356877609898707E-2</c:v>
                </c:pt>
                <c:pt idx="1">
                  <c:v>4.8392733169011132E-2</c:v>
                </c:pt>
                <c:pt idx="2">
                  <c:v>4.7266857570175277E-2</c:v>
                </c:pt>
                <c:pt idx="3">
                  <c:v>4.5638135122816358E-2</c:v>
                </c:pt>
                <c:pt idx="4">
                  <c:v>4.1270958940280773E-2</c:v>
                </c:pt>
                <c:pt idx="5">
                  <c:v>3.9510009823515463E-2</c:v>
                </c:pt>
                <c:pt idx="6">
                  <c:v>4.1317207033235083E-2</c:v>
                </c:pt>
                <c:pt idx="7">
                  <c:v>4.0870245166182234E-2</c:v>
                </c:pt>
                <c:pt idx="8">
                  <c:v>4.097602591058884E-2</c:v>
                </c:pt>
                <c:pt idx="9">
                  <c:v>4.1071215425849364E-2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03-4183-B031-1951DBE8D18A}"/>
            </c:ext>
          </c:extLst>
        </c:ser>
        <c:ser>
          <c:idx val="1"/>
          <c:order val="4"/>
          <c:tx>
            <c:strRef>
              <c:f>Utah!$C$38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Utah!$D$38:$M$38</c:f>
              <c:numCache>
                <c:formatCode>0.0%</c:formatCode>
                <c:ptCount val="10"/>
                <c:pt idx="0">
                  <c:v>9.7243561647794314E-3</c:v>
                </c:pt>
                <c:pt idx="1">
                  <c:v>9.435324924633887E-3</c:v>
                </c:pt>
                <c:pt idx="2">
                  <c:v>1.0017874404946468E-2</c:v>
                </c:pt>
                <c:pt idx="3">
                  <c:v>1.0320816278639476E-2</c:v>
                </c:pt>
                <c:pt idx="4">
                  <c:v>1.0940456805879505E-2</c:v>
                </c:pt>
                <c:pt idx="5">
                  <c:v>1.2033806442871177E-2</c:v>
                </c:pt>
                <c:pt idx="6">
                  <c:v>1.3481044821628214E-2</c:v>
                </c:pt>
                <c:pt idx="7">
                  <c:v>1.246761658031088E-2</c:v>
                </c:pt>
                <c:pt idx="8">
                  <c:v>1.1966283015805308E-2</c:v>
                </c:pt>
                <c:pt idx="9">
                  <c:v>1.1198281194049286E-2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03-4183-B031-1951DBE8D18A}"/>
            </c:ext>
          </c:extLst>
        </c:ser>
        <c:ser>
          <c:idx val="0"/>
          <c:order val="5"/>
          <c:tx>
            <c:strRef>
              <c:f>Utah!$C$39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Utah!$D$39:$M$39</c:f>
              <c:numCache>
                <c:formatCode>0.0%</c:formatCode>
                <c:ptCount val="10"/>
                <c:pt idx="0">
                  <c:v>6.1534608400803381E-2</c:v>
                </c:pt>
                <c:pt idx="1">
                  <c:v>6.0800767872369176E-2</c:v>
                </c:pt>
                <c:pt idx="2">
                  <c:v>5.8871541393838801E-2</c:v>
                </c:pt>
                <c:pt idx="3">
                  <c:v>6.045823160687934E-2</c:v>
                </c:pt>
                <c:pt idx="4">
                  <c:v>6.0480570347225281E-2</c:v>
                </c:pt>
                <c:pt idx="5">
                  <c:v>6.1172555130246269E-2</c:v>
                </c:pt>
                <c:pt idx="6">
                  <c:v>6.3242199410509195E-2</c:v>
                </c:pt>
                <c:pt idx="7">
                  <c:v>6.6567673448755207E-2</c:v>
                </c:pt>
                <c:pt idx="8">
                  <c:v>6.9060929897210757E-2</c:v>
                </c:pt>
                <c:pt idx="9">
                  <c:v>7.1920743947828158E-2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03-4183-B031-1951DBE8D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Utah!$A$1</c:f>
          <c:strCache>
            <c:ptCount val="1"/>
            <c:pt idx="0">
              <c:v>Utah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Utah!$C$34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Utah!$D$34:$M$34</c:f>
              <c:numCache>
                <c:formatCode>0.0%</c:formatCode>
                <c:ptCount val="10"/>
                <c:pt idx="0">
                  <c:v>0.12645997794078689</c:v>
                </c:pt>
                <c:pt idx="1">
                  <c:v>0.12702510029400937</c:v>
                </c:pt>
                <c:pt idx="2">
                  <c:v>0.12280445765772338</c:v>
                </c:pt>
                <c:pt idx="3">
                  <c:v>0.12415666701264944</c:v>
                </c:pt>
                <c:pt idx="4">
                  <c:v>0.12717510892047704</c:v>
                </c:pt>
                <c:pt idx="5">
                  <c:v>0.12776498086108193</c:v>
                </c:pt>
                <c:pt idx="6">
                  <c:v>0.1205813598942982</c:v>
                </c:pt>
                <c:pt idx="7">
                  <c:v>0.11751627069379503</c:v>
                </c:pt>
                <c:pt idx="8">
                  <c:v>0.11327200456002204</c:v>
                </c:pt>
                <c:pt idx="9">
                  <c:v>0.11361408610668026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2-4631-BEF5-381DE994F761}"/>
            </c:ext>
          </c:extLst>
        </c:ser>
        <c:ser>
          <c:idx val="1"/>
          <c:order val="1"/>
          <c:tx>
            <c:strRef>
              <c:f>Utah!$C$35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Utah!$D$35:$M$35</c:f>
              <c:numCache>
                <c:formatCode>0.0%</c:formatCode>
                <c:ptCount val="10"/>
                <c:pt idx="0">
                  <c:v>2.1177807853657832E-2</c:v>
                </c:pt>
                <c:pt idx="1">
                  <c:v>2.0105396073972947E-2</c:v>
                </c:pt>
                <c:pt idx="2">
                  <c:v>1.8084155616758166E-2</c:v>
                </c:pt>
                <c:pt idx="3">
                  <c:v>1.7329223659805677E-2</c:v>
                </c:pt>
                <c:pt idx="4">
                  <c:v>1.6771553051973771E-2</c:v>
                </c:pt>
                <c:pt idx="5">
                  <c:v>1.7546831069408218E-2</c:v>
                </c:pt>
                <c:pt idx="6">
                  <c:v>1.8449029372903752E-2</c:v>
                </c:pt>
                <c:pt idx="7">
                  <c:v>1.9718343232655124E-2</c:v>
                </c:pt>
                <c:pt idx="8">
                  <c:v>2.0501224939696729E-2</c:v>
                </c:pt>
                <c:pt idx="9">
                  <c:v>2.2378477308650817E-2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B2-4631-BEF5-381DE994F761}"/>
            </c:ext>
          </c:extLst>
        </c:ser>
        <c:ser>
          <c:idx val="2"/>
          <c:order val="2"/>
          <c:tx>
            <c:strRef>
              <c:f>Utah!$C$36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Utah!$D$36:$M$36</c:f>
              <c:numCache>
                <c:formatCode>0.0%</c:formatCode>
                <c:ptCount val="10"/>
                <c:pt idx="0">
                  <c:v>9.5316992818714683E-3</c:v>
                </c:pt>
                <c:pt idx="1">
                  <c:v>1.0786556642235776E-2</c:v>
                </c:pt>
                <c:pt idx="2">
                  <c:v>1.171867875316906E-2</c:v>
                </c:pt>
                <c:pt idx="3">
                  <c:v>1.2310969308320284E-2</c:v>
                </c:pt>
                <c:pt idx="4">
                  <c:v>1.2163886810720415E-2</c:v>
                </c:pt>
                <c:pt idx="5">
                  <c:v>1.2711290267944852E-2</c:v>
                </c:pt>
                <c:pt idx="6">
                  <c:v>1.151743063319443E-2</c:v>
                </c:pt>
                <c:pt idx="7">
                  <c:v>1.0718122077593832E-2</c:v>
                </c:pt>
                <c:pt idx="8">
                  <c:v>1.0426143119764751E-2</c:v>
                </c:pt>
                <c:pt idx="9">
                  <c:v>9.5019007418499588E-3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B2-4631-BEF5-381DE994F761}"/>
            </c:ext>
          </c:extLst>
        </c:ser>
        <c:ser>
          <c:idx val="3"/>
          <c:order val="3"/>
          <c:tx>
            <c:strRef>
              <c:f>Utah!$C$37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Utah!$D$37:$M$37</c:f>
              <c:numCache>
                <c:formatCode>0.0%</c:formatCode>
                <c:ptCount val="10"/>
                <c:pt idx="0">
                  <c:v>4.8356877609898707E-2</c:v>
                </c:pt>
                <c:pt idx="1">
                  <c:v>4.8392733169011132E-2</c:v>
                </c:pt>
                <c:pt idx="2">
                  <c:v>4.7266857570175277E-2</c:v>
                </c:pt>
                <c:pt idx="3">
                  <c:v>4.5638135122816358E-2</c:v>
                </c:pt>
                <c:pt idx="4">
                  <c:v>4.1270958940280773E-2</c:v>
                </c:pt>
                <c:pt idx="5">
                  <c:v>3.9510009823515463E-2</c:v>
                </c:pt>
                <c:pt idx="6">
                  <c:v>4.1317207033235083E-2</c:v>
                </c:pt>
                <c:pt idx="7">
                  <c:v>4.0870245166182234E-2</c:v>
                </c:pt>
                <c:pt idx="8">
                  <c:v>4.097602591058884E-2</c:v>
                </c:pt>
                <c:pt idx="9">
                  <c:v>4.1071215425849364E-2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B2-4631-BEF5-381DE994F761}"/>
            </c:ext>
          </c:extLst>
        </c:ser>
        <c:ser>
          <c:idx val="4"/>
          <c:order val="4"/>
          <c:tx>
            <c:strRef>
              <c:f>Utah!$C$38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Utah!$D$38:$M$38</c:f>
              <c:numCache>
                <c:formatCode>0.0%</c:formatCode>
                <c:ptCount val="10"/>
                <c:pt idx="0">
                  <c:v>9.7243561647794314E-3</c:v>
                </c:pt>
                <c:pt idx="1">
                  <c:v>9.435324924633887E-3</c:v>
                </c:pt>
                <c:pt idx="2">
                  <c:v>1.0017874404946468E-2</c:v>
                </c:pt>
                <c:pt idx="3">
                  <c:v>1.0320816278639476E-2</c:v>
                </c:pt>
                <c:pt idx="4">
                  <c:v>1.0940456805879505E-2</c:v>
                </c:pt>
                <c:pt idx="5">
                  <c:v>1.2033806442871177E-2</c:v>
                </c:pt>
                <c:pt idx="6">
                  <c:v>1.3481044821628214E-2</c:v>
                </c:pt>
                <c:pt idx="7">
                  <c:v>1.246761658031088E-2</c:v>
                </c:pt>
                <c:pt idx="8">
                  <c:v>1.1966283015805308E-2</c:v>
                </c:pt>
                <c:pt idx="9">
                  <c:v>1.1198281194049286E-2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B2-4631-BEF5-381DE994F761}"/>
            </c:ext>
          </c:extLst>
        </c:ser>
        <c:ser>
          <c:idx val="5"/>
          <c:order val="5"/>
          <c:tx>
            <c:strRef>
              <c:f>Utah!$C$39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Utah!$D$39:$M$39</c:f>
              <c:numCache>
                <c:formatCode>0.0%</c:formatCode>
                <c:ptCount val="10"/>
                <c:pt idx="0">
                  <c:v>6.1534608400803381E-2</c:v>
                </c:pt>
                <c:pt idx="1">
                  <c:v>6.0800767872369176E-2</c:v>
                </c:pt>
                <c:pt idx="2">
                  <c:v>5.8871541393838801E-2</c:v>
                </c:pt>
                <c:pt idx="3">
                  <c:v>6.045823160687934E-2</c:v>
                </c:pt>
                <c:pt idx="4">
                  <c:v>6.0480570347225281E-2</c:v>
                </c:pt>
                <c:pt idx="5">
                  <c:v>6.1172555130246269E-2</c:v>
                </c:pt>
                <c:pt idx="6">
                  <c:v>6.3242199410509195E-2</c:v>
                </c:pt>
                <c:pt idx="7">
                  <c:v>6.6567673448755207E-2</c:v>
                </c:pt>
                <c:pt idx="8">
                  <c:v>6.9060929897210757E-2</c:v>
                </c:pt>
                <c:pt idx="9">
                  <c:v>7.1920743947828158E-2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B2-4631-BEF5-381DE994F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StateOfUtah!$D$6:$M$6</c:f>
              <c:numCache>
                <c:formatCode>_(* #,##0_);_(* \(#,##0\);_(* "-"??_);_(@_)</c:formatCode>
                <c:ptCount val="10"/>
                <c:pt idx="0">
                  <c:v>1217129</c:v>
                </c:pt>
                <c:pt idx="1">
                  <c:v>1234094</c:v>
                </c:pt>
                <c:pt idx="2">
                  <c:v>1249915</c:v>
                </c:pt>
                <c:pt idx="3">
                  <c:v>1259283</c:v>
                </c:pt>
                <c:pt idx="4">
                  <c:v>1282333</c:v>
                </c:pt>
                <c:pt idx="5">
                  <c:v>1319944</c:v>
                </c:pt>
                <c:pt idx="6">
                  <c:v>1355380</c:v>
                </c:pt>
                <c:pt idx="7">
                  <c:v>1393296</c:v>
                </c:pt>
                <c:pt idx="8">
                  <c:v>1433444</c:v>
                </c:pt>
                <c:pt idx="9">
                  <c:v>1479469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5-42D7-9D3D-480E6AC4C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inorUnit val="10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StateOfUtah!$A$1</c:f>
          <c:strCache>
            <c:ptCount val="1"/>
            <c:pt idx="0">
              <c:v>State of Utah</c:v>
            </c:pt>
          </c:strCache>
        </c:strRef>
      </c:tx>
      <c:layout>
        <c:manualLayout>
          <c:xMode val="edge"/>
          <c:yMode val="edge"/>
          <c:x val="0.57886179158160789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StateOfUtah!$C$34</c:f>
              <c:strCache>
                <c:ptCount val="1"/>
                <c:pt idx="0">
                  <c:v> Carpooled: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StateOfUtah!$D$34:$M$34</c:f>
              <c:numCache>
                <c:formatCode>0.0%</c:formatCode>
                <c:ptCount val="10"/>
                <c:pt idx="0">
                  <c:v>0.12382828771642118</c:v>
                </c:pt>
                <c:pt idx="1">
                  <c:v>0.12212927054179017</c:v>
                </c:pt>
                <c:pt idx="2">
                  <c:v>0.12047539232667821</c:v>
                </c:pt>
                <c:pt idx="3">
                  <c:v>0.11814500791323317</c:v>
                </c:pt>
                <c:pt idx="4">
                  <c:v>0.11900341019064471</c:v>
                </c:pt>
                <c:pt idx="5">
                  <c:v>0.11915505506294206</c:v>
                </c:pt>
                <c:pt idx="6">
                  <c:v>0.11619545810031136</c:v>
                </c:pt>
                <c:pt idx="7">
                  <c:v>0.11327384848589245</c:v>
                </c:pt>
                <c:pt idx="8">
                  <c:v>0.11155092211485067</c:v>
                </c:pt>
                <c:pt idx="9">
                  <c:v>0.1081246041654134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6-4AF7-9D94-07C712B9D3E7}"/>
            </c:ext>
          </c:extLst>
        </c:ser>
        <c:ser>
          <c:idx val="4"/>
          <c:order val="1"/>
          <c:tx>
            <c:strRef>
              <c:f>StateOfUtah!$C$35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StateOfUtah!$D$35:$M$35</c:f>
              <c:numCache>
                <c:formatCode>0.0%</c:formatCode>
                <c:ptCount val="10"/>
                <c:pt idx="0">
                  <c:v>2.4005672365049226E-2</c:v>
                </c:pt>
                <c:pt idx="1">
                  <c:v>2.3371801499723684E-2</c:v>
                </c:pt>
                <c:pt idx="2">
                  <c:v>2.3844821447858454E-2</c:v>
                </c:pt>
                <c:pt idx="3">
                  <c:v>2.3599143322033254E-2</c:v>
                </c:pt>
                <c:pt idx="4">
                  <c:v>2.4036658184730487E-2</c:v>
                </c:pt>
                <c:pt idx="5">
                  <c:v>2.5166976780833128E-2</c:v>
                </c:pt>
                <c:pt idx="6">
                  <c:v>2.5623072496274109E-2</c:v>
                </c:pt>
                <c:pt idx="7">
                  <c:v>2.5037752207714658E-2</c:v>
                </c:pt>
                <c:pt idx="8">
                  <c:v>2.4660189027265803E-2</c:v>
                </c:pt>
                <c:pt idx="9">
                  <c:v>2.4353332175260176E-2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26-4AF7-9D94-07C712B9D3E7}"/>
            </c:ext>
          </c:extLst>
        </c:ser>
        <c:ser>
          <c:idx val="3"/>
          <c:order val="2"/>
          <c:tx>
            <c:strRef>
              <c:f>StateOfUtah!$C$36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StateOfUtah!$D$36:$M$36</c:f>
              <c:numCache>
                <c:formatCode>0.0%</c:formatCode>
                <c:ptCount val="10"/>
                <c:pt idx="0">
                  <c:v>7.5291937009142008E-3</c:v>
                </c:pt>
                <c:pt idx="1">
                  <c:v>7.6169238323822979E-3</c:v>
                </c:pt>
                <c:pt idx="2">
                  <c:v>8.1741558425972964E-3</c:v>
                </c:pt>
                <c:pt idx="3">
                  <c:v>8.4325763152524099E-3</c:v>
                </c:pt>
                <c:pt idx="4">
                  <c:v>8.2615046169754666E-3</c:v>
                </c:pt>
                <c:pt idx="5">
                  <c:v>8.5905159612832058E-3</c:v>
                </c:pt>
                <c:pt idx="6">
                  <c:v>8.2943528752084279E-3</c:v>
                </c:pt>
                <c:pt idx="7">
                  <c:v>7.7313076331231839E-3</c:v>
                </c:pt>
                <c:pt idx="8">
                  <c:v>7.3633849665560702E-3</c:v>
                </c:pt>
                <c:pt idx="9">
                  <c:v>7.1674364248253937E-3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26-4AF7-9D94-07C712B9D3E7}"/>
            </c:ext>
          </c:extLst>
        </c:ser>
        <c:ser>
          <c:idx val="2"/>
          <c:order val="3"/>
          <c:tx>
            <c:strRef>
              <c:f>StateOfUtah!$C$37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StateOfUtah!$D$37:$M$37</c:f>
              <c:numCache>
                <c:formatCode>0.0%</c:formatCode>
                <c:ptCount val="10"/>
                <c:pt idx="0">
                  <c:v>2.8419337637998931E-2</c:v>
                </c:pt>
                <c:pt idx="1">
                  <c:v>2.8468657979051838E-2</c:v>
                </c:pt>
                <c:pt idx="2">
                  <c:v>2.776188780837097E-2</c:v>
                </c:pt>
                <c:pt idx="3">
                  <c:v>2.6692967347292072E-2</c:v>
                </c:pt>
                <c:pt idx="4">
                  <c:v>2.5475442026369127E-2</c:v>
                </c:pt>
                <c:pt idx="5">
                  <c:v>2.5301073378870619E-2</c:v>
                </c:pt>
                <c:pt idx="6">
                  <c:v>2.6036978559518364E-2</c:v>
                </c:pt>
                <c:pt idx="7">
                  <c:v>2.5400919833258689E-2</c:v>
                </c:pt>
                <c:pt idx="8">
                  <c:v>2.5321533314172022E-2</c:v>
                </c:pt>
                <c:pt idx="9">
                  <c:v>2.4573681503296117E-2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26-4AF7-9D94-07C712B9D3E7}"/>
            </c:ext>
          </c:extLst>
        </c:ser>
        <c:ser>
          <c:idx val="1"/>
          <c:order val="4"/>
          <c:tx>
            <c:strRef>
              <c:f>StateOfUtah!$C$38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StateOfUtah!$D$38:$M$38</c:f>
              <c:numCache>
                <c:formatCode>0.0%</c:formatCode>
                <c:ptCount val="10"/>
                <c:pt idx="0">
                  <c:v>1.1065384195101752E-2</c:v>
                </c:pt>
                <c:pt idx="1">
                  <c:v>1.1512899341541243E-2</c:v>
                </c:pt>
                <c:pt idx="2">
                  <c:v>1.1852005936403676E-2</c:v>
                </c:pt>
                <c:pt idx="3">
                  <c:v>1.1942510142676428E-2</c:v>
                </c:pt>
                <c:pt idx="4">
                  <c:v>1.129113888514138E-2</c:v>
                </c:pt>
                <c:pt idx="5">
                  <c:v>1.1162594776748105E-2</c:v>
                </c:pt>
                <c:pt idx="6">
                  <c:v>1.0931251752276114E-2</c:v>
                </c:pt>
                <c:pt idx="7">
                  <c:v>1.0526119360135965E-2</c:v>
                </c:pt>
                <c:pt idx="8">
                  <c:v>9.8364498368963132E-3</c:v>
                </c:pt>
                <c:pt idx="9">
                  <c:v>9.9488397526409818E-3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26-4AF7-9D94-07C712B9D3E7}"/>
            </c:ext>
          </c:extLst>
        </c:ser>
        <c:ser>
          <c:idx val="0"/>
          <c:order val="5"/>
          <c:tx>
            <c:strRef>
              <c:f>StateOfUtah!$C$39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StateOfUtah!$D$39:$M$39</c:f>
              <c:numCache>
                <c:formatCode>0.0%</c:formatCode>
                <c:ptCount val="10"/>
                <c:pt idx="0">
                  <c:v>4.824796714234892E-2</c:v>
                </c:pt>
                <c:pt idx="1">
                  <c:v>4.8146251420070105E-2</c:v>
                </c:pt>
                <c:pt idx="2">
                  <c:v>4.7170407587715964E-2</c:v>
                </c:pt>
                <c:pt idx="3">
                  <c:v>4.8242531662858947E-2</c:v>
                </c:pt>
                <c:pt idx="4">
                  <c:v>4.8818052721095066E-2</c:v>
                </c:pt>
                <c:pt idx="5">
                  <c:v>5.1301418848072343E-2</c:v>
                </c:pt>
                <c:pt idx="6">
                  <c:v>5.3654325724151158E-2</c:v>
                </c:pt>
                <c:pt idx="7">
                  <c:v>5.7712072667975796E-2</c:v>
                </c:pt>
                <c:pt idx="8">
                  <c:v>6.1576175978970929E-2</c:v>
                </c:pt>
                <c:pt idx="9">
                  <c:v>6.5641118536447871E-2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26-4AF7-9D94-07C712B9D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StateOfUtah!$A$1</c:f>
          <c:strCache>
            <c:ptCount val="1"/>
            <c:pt idx="0">
              <c:v>State of Utah</c:v>
            </c:pt>
          </c:strCache>
        </c:strRef>
      </c:tx>
      <c:layout>
        <c:manualLayout>
          <c:xMode val="edge"/>
          <c:yMode val="edge"/>
          <c:x val="0.5510840138038301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StateOfUtah!$C$34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StateOfUtah!$D$34:$M$34</c:f>
              <c:numCache>
                <c:formatCode>0.0%</c:formatCode>
                <c:ptCount val="10"/>
                <c:pt idx="0">
                  <c:v>0.12382828771642118</c:v>
                </c:pt>
                <c:pt idx="1">
                  <c:v>0.12212927054179017</c:v>
                </c:pt>
                <c:pt idx="2">
                  <c:v>0.12047539232667821</c:v>
                </c:pt>
                <c:pt idx="3">
                  <c:v>0.11814500791323317</c:v>
                </c:pt>
                <c:pt idx="4">
                  <c:v>0.11900341019064471</c:v>
                </c:pt>
                <c:pt idx="5">
                  <c:v>0.11915505506294206</c:v>
                </c:pt>
                <c:pt idx="6">
                  <c:v>0.11619545810031136</c:v>
                </c:pt>
                <c:pt idx="7">
                  <c:v>0.11327384848589245</c:v>
                </c:pt>
                <c:pt idx="8">
                  <c:v>0.11155092211485067</c:v>
                </c:pt>
                <c:pt idx="9">
                  <c:v>0.1081246041654134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6-42C6-9117-086ACC21B47C}"/>
            </c:ext>
          </c:extLst>
        </c:ser>
        <c:ser>
          <c:idx val="1"/>
          <c:order val="1"/>
          <c:tx>
            <c:strRef>
              <c:f>StateOfUtah!$C$35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StateOfUtah!$D$35:$M$35</c:f>
              <c:numCache>
                <c:formatCode>0.0%</c:formatCode>
                <c:ptCount val="10"/>
                <c:pt idx="0">
                  <c:v>2.4005672365049226E-2</c:v>
                </c:pt>
                <c:pt idx="1">
                  <c:v>2.3371801499723684E-2</c:v>
                </c:pt>
                <c:pt idx="2">
                  <c:v>2.3844821447858454E-2</c:v>
                </c:pt>
                <c:pt idx="3">
                  <c:v>2.3599143322033254E-2</c:v>
                </c:pt>
                <c:pt idx="4">
                  <c:v>2.4036658184730487E-2</c:v>
                </c:pt>
                <c:pt idx="5">
                  <c:v>2.5166976780833128E-2</c:v>
                </c:pt>
                <c:pt idx="6">
                  <c:v>2.5623072496274109E-2</c:v>
                </c:pt>
                <c:pt idx="7">
                  <c:v>2.5037752207714658E-2</c:v>
                </c:pt>
                <c:pt idx="8">
                  <c:v>2.4660189027265803E-2</c:v>
                </c:pt>
                <c:pt idx="9">
                  <c:v>2.4353332175260176E-2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6-42C6-9117-086ACC21B47C}"/>
            </c:ext>
          </c:extLst>
        </c:ser>
        <c:ser>
          <c:idx val="2"/>
          <c:order val="2"/>
          <c:tx>
            <c:strRef>
              <c:f>StateOfUtah!$C$36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StateOfUtah!$D$36:$M$36</c:f>
              <c:numCache>
                <c:formatCode>0.0%</c:formatCode>
                <c:ptCount val="10"/>
                <c:pt idx="0">
                  <c:v>7.5291937009142008E-3</c:v>
                </c:pt>
                <c:pt idx="1">
                  <c:v>7.6169238323822979E-3</c:v>
                </c:pt>
                <c:pt idx="2">
                  <c:v>8.1741558425972964E-3</c:v>
                </c:pt>
                <c:pt idx="3">
                  <c:v>8.4325763152524099E-3</c:v>
                </c:pt>
                <c:pt idx="4">
                  <c:v>8.2615046169754666E-3</c:v>
                </c:pt>
                <c:pt idx="5">
                  <c:v>8.5905159612832058E-3</c:v>
                </c:pt>
                <c:pt idx="6">
                  <c:v>8.2943528752084279E-3</c:v>
                </c:pt>
                <c:pt idx="7">
                  <c:v>7.7313076331231839E-3</c:v>
                </c:pt>
                <c:pt idx="8">
                  <c:v>7.3633849665560702E-3</c:v>
                </c:pt>
                <c:pt idx="9">
                  <c:v>7.1674364248253937E-3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A6-42C6-9117-086ACC21B47C}"/>
            </c:ext>
          </c:extLst>
        </c:ser>
        <c:ser>
          <c:idx val="3"/>
          <c:order val="3"/>
          <c:tx>
            <c:strRef>
              <c:f>StateOfUtah!$C$37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StateOfUtah!$D$37:$M$37</c:f>
              <c:numCache>
                <c:formatCode>0.0%</c:formatCode>
                <c:ptCount val="10"/>
                <c:pt idx="0">
                  <c:v>2.8419337637998931E-2</c:v>
                </c:pt>
                <c:pt idx="1">
                  <c:v>2.8468657979051838E-2</c:v>
                </c:pt>
                <c:pt idx="2">
                  <c:v>2.776188780837097E-2</c:v>
                </c:pt>
                <c:pt idx="3">
                  <c:v>2.6692967347292072E-2</c:v>
                </c:pt>
                <c:pt idx="4">
                  <c:v>2.5475442026369127E-2</c:v>
                </c:pt>
                <c:pt idx="5">
                  <c:v>2.5301073378870619E-2</c:v>
                </c:pt>
                <c:pt idx="6">
                  <c:v>2.6036978559518364E-2</c:v>
                </c:pt>
                <c:pt idx="7">
                  <c:v>2.5400919833258689E-2</c:v>
                </c:pt>
                <c:pt idx="8">
                  <c:v>2.5321533314172022E-2</c:v>
                </c:pt>
                <c:pt idx="9">
                  <c:v>2.4573681503296117E-2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A6-42C6-9117-086ACC21B47C}"/>
            </c:ext>
          </c:extLst>
        </c:ser>
        <c:ser>
          <c:idx val="4"/>
          <c:order val="4"/>
          <c:tx>
            <c:strRef>
              <c:f>StateOfUtah!$C$38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StateOfUtah!$D$38:$M$38</c:f>
              <c:numCache>
                <c:formatCode>0.0%</c:formatCode>
                <c:ptCount val="10"/>
                <c:pt idx="0">
                  <c:v>1.1065384195101752E-2</c:v>
                </c:pt>
                <c:pt idx="1">
                  <c:v>1.1512899341541243E-2</c:v>
                </c:pt>
                <c:pt idx="2">
                  <c:v>1.1852005936403676E-2</c:v>
                </c:pt>
                <c:pt idx="3">
                  <c:v>1.1942510142676428E-2</c:v>
                </c:pt>
                <c:pt idx="4">
                  <c:v>1.129113888514138E-2</c:v>
                </c:pt>
                <c:pt idx="5">
                  <c:v>1.1162594776748105E-2</c:v>
                </c:pt>
                <c:pt idx="6">
                  <c:v>1.0931251752276114E-2</c:v>
                </c:pt>
                <c:pt idx="7">
                  <c:v>1.0526119360135965E-2</c:v>
                </c:pt>
                <c:pt idx="8">
                  <c:v>9.8364498368963132E-3</c:v>
                </c:pt>
                <c:pt idx="9">
                  <c:v>9.9488397526409818E-3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A6-42C6-9117-086ACC21B47C}"/>
            </c:ext>
          </c:extLst>
        </c:ser>
        <c:ser>
          <c:idx val="5"/>
          <c:order val="5"/>
          <c:tx>
            <c:strRef>
              <c:f>StateOfUtah!$C$39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StateOfUtah!$D$31:$M$31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StateOfUtah!$D$39:$M$39</c:f>
              <c:numCache>
                <c:formatCode>0.0%</c:formatCode>
                <c:ptCount val="10"/>
                <c:pt idx="0">
                  <c:v>4.824796714234892E-2</c:v>
                </c:pt>
                <c:pt idx="1">
                  <c:v>4.8146251420070105E-2</c:v>
                </c:pt>
                <c:pt idx="2">
                  <c:v>4.7170407587715964E-2</c:v>
                </c:pt>
                <c:pt idx="3">
                  <c:v>4.8242531662858947E-2</c:v>
                </c:pt>
                <c:pt idx="4">
                  <c:v>4.8818052721095066E-2</c:v>
                </c:pt>
                <c:pt idx="5">
                  <c:v>5.1301418848072343E-2</c:v>
                </c:pt>
                <c:pt idx="6">
                  <c:v>5.3654325724151158E-2</c:v>
                </c:pt>
                <c:pt idx="7">
                  <c:v>5.7712072667975796E-2</c:v>
                </c:pt>
                <c:pt idx="8">
                  <c:v>6.1576175978970929E-2</c:v>
                </c:pt>
                <c:pt idx="9">
                  <c:v>6.5641118536447871E-2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A6-42C6-9117-086ACC21B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USA!$D$6:$M$6</c:f>
              <c:numCache>
                <c:formatCode>_(* #,##0_);_(* \(#,##0\);_(* "-"??_);_(@_)</c:formatCode>
                <c:ptCount val="10"/>
                <c:pt idx="0">
                  <c:v>139255035</c:v>
                </c:pt>
                <c:pt idx="1">
                  <c:v>139488206</c:v>
                </c:pt>
                <c:pt idx="2">
                  <c:v>139893639</c:v>
                </c:pt>
                <c:pt idx="3">
                  <c:v>139786639</c:v>
                </c:pt>
                <c:pt idx="4">
                  <c:v>141337148</c:v>
                </c:pt>
                <c:pt idx="5">
                  <c:v>143621171</c:v>
                </c:pt>
                <c:pt idx="6">
                  <c:v>145861221</c:v>
                </c:pt>
                <c:pt idx="7">
                  <c:v>148432042</c:v>
                </c:pt>
                <c:pt idx="8">
                  <c:v>150571044</c:v>
                </c:pt>
                <c:pt idx="9">
                  <c:v>152735781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1-4B6A-B588-34E24953C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inorUnit val="10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USA!$A$1</c:f>
          <c:strCache>
            <c:ptCount val="1"/>
            <c:pt idx="0">
              <c:v>USA</c:v>
            </c:pt>
          </c:strCache>
        </c:strRef>
      </c:tx>
      <c:layout>
        <c:manualLayout>
          <c:xMode val="edge"/>
          <c:yMode val="edge"/>
          <c:x val="0.6143556187421016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USA!$C$34</c:f>
              <c:strCache>
                <c:ptCount val="1"/>
                <c:pt idx="0">
                  <c:v> Carpooled: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USA!$D$34:$M$34</c:f>
              <c:numCache>
                <c:formatCode>0.0%</c:formatCode>
                <c:ptCount val="10"/>
                <c:pt idx="0">
                  <c:v>0.10353884870302894</c:v>
                </c:pt>
                <c:pt idx="1">
                  <c:v>0.10163435609746103</c:v>
                </c:pt>
                <c:pt idx="2">
                  <c:v>0.10030548279611198</c:v>
                </c:pt>
                <c:pt idx="3">
                  <c:v>9.751477750316323E-2</c:v>
                </c:pt>
                <c:pt idx="4">
                  <c:v>9.5900923372247468E-2</c:v>
                </c:pt>
                <c:pt idx="5">
                  <c:v>9.4521461602621246E-2</c:v>
                </c:pt>
                <c:pt idx="6">
                  <c:v>9.3161163103111552E-2</c:v>
                </c:pt>
                <c:pt idx="7">
                  <c:v>9.1549990264231496E-2</c:v>
                </c:pt>
                <c:pt idx="8">
                  <c:v>9.0800851457203152E-2</c:v>
                </c:pt>
                <c:pt idx="9">
                  <c:v>9.0113344167860709E-2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A64-B17D-160048D2AE6F}"/>
            </c:ext>
          </c:extLst>
        </c:ser>
        <c:ser>
          <c:idx val="4"/>
          <c:order val="1"/>
          <c:tx>
            <c:strRef>
              <c:f>USA!$C$35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USA!$D$35:$M$35</c:f>
              <c:numCache>
                <c:formatCode>0.0%</c:formatCode>
                <c:ptCount val="10"/>
                <c:pt idx="0">
                  <c:v>4.9353547611402343E-2</c:v>
                </c:pt>
                <c:pt idx="1">
                  <c:v>4.9575015682687899E-2</c:v>
                </c:pt>
                <c:pt idx="2">
                  <c:v>4.9807046623470852E-2</c:v>
                </c:pt>
                <c:pt idx="3">
                  <c:v>5.0081481678660292E-2</c:v>
                </c:pt>
                <c:pt idx="4">
                  <c:v>5.0642531714309109E-2</c:v>
                </c:pt>
                <c:pt idx="5">
                  <c:v>5.1260116797125964E-2</c:v>
                </c:pt>
                <c:pt idx="6">
                  <c:v>5.1256337693758917E-2</c:v>
                </c:pt>
                <c:pt idx="7">
                  <c:v>5.1255152846310638E-2</c:v>
                </c:pt>
                <c:pt idx="8">
                  <c:v>5.0488757984569727E-2</c:v>
                </c:pt>
                <c:pt idx="9">
                  <c:v>5.00286177212136E-2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A64-B17D-160048D2AE6F}"/>
            </c:ext>
          </c:extLst>
        </c:ser>
        <c:ser>
          <c:idx val="3"/>
          <c:order val="2"/>
          <c:tx>
            <c:strRef>
              <c:f>USA!$C$36</c:f>
              <c:strCache>
                <c:ptCount val="1"/>
                <c:pt idx="0">
                  <c:v> Bicycle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USA!$D$36:$M$36</c:f>
              <c:numCache>
                <c:formatCode>0.0%</c:formatCode>
                <c:ptCount val="10"/>
                <c:pt idx="0">
                  <c:v>5.1454871990804498E-3</c:v>
                </c:pt>
                <c:pt idx="1">
                  <c:v>5.3377989534111577E-3</c:v>
                </c:pt>
                <c:pt idx="2">
                  <c:v>5.6161595739174387E-3</c:v>
                </c:pt>
                <c:pt idx="3">
                  <c:v>5.7405343296078534E-3</c:v>
                </c:pt>
                <c:pt idx="4">
                  <c:v>5.8919400298073086E-3</c:v>
                </c:pt>
                <c:pt idx="5">
                  <c:v>5.9904956491407526E-3</c:v>
                </c:pt>
                <c:pt idx="6">
                  <c:v>6.0193860573812142E-3</c:v>
                </c:pt>
                <c:pt idx="7">
                  <c:v>5.8726875158127924E-3</c:v>
                </c:pt>
                <c:pt idx="8">
                  <c:v>5.7046426536034381E-3</c:v>
                </c:pt>
                <c:pt idx="9">
                  <c:v>5.4842813813221671E-3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A64-B17D-160048D2AE6F}"/>
            </c:ext>
          </c:extLst>
        </c:ser>
        <c:ser>
          <c:idx val="2"/>
          <c:order val="3"/>
          <c:tx>
            <c:strRef>
              <c:f>USA!$C$37</c:f>
              <c:strCache>
                <c:ptCount val="1"/>
                <c:pt idx="0">
                  <c:v> Walked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USA!$D$37:$M$37</c:f>
              <c:numCache>
                <c:formatCode>0.0%</c:formatCode>
                <c:ptCount val="10"/>
                <c:pt idx="0">
                  <c:v>2.8451897627974457E-2</c:v>
                </c:pt>
                <c:pt idx="1">
                  <c:v>2.8304916331062427E-2</c:v>
                </c:pt>
                <c:pt idx="2">
                  <c:v>2.815294553886042E-2</c:v>
                </c:pt>
                <c:pt idx="3">
                  <c:v>2.8062775012424469E-2</c:v>
                </c:pt>
                <c:pt idx="4">
                  <c:v>2.7820838722456744E-2</c:v>
                </c:pt>
                <c:pt idx="5">
                  <c:v>2.7841501166983244E-2</c:v>
                </c:pt>
                <c:pt idx="6">
                  <c:v>2.7634006985311058E-2</c:v>
                </c:pt>
                <c:pt idx="7">
                  <c:v>2.7280747104456059E-2</c:v>
                </c:pt>
                <c:pt idx="8">
                  <c:v>2.6895456738680778E-2</c:v>
                </c:pt>
                <c:pt idx="9">
                  <c:v>2.6672800396391728E-2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A64-B17D-160048D2AE6F}"/>
            </c:ext>
          </c:extLst>
        </c:ser>
        <c:ser>
          <c:idx val="1"/>
          <c:order val="4"/>
          <c:tx>
            <c:strRef>
              <c:f>USA!$C$38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USA!$D$38:$M$38</c:f>
              <c:numCache>
                <c:formatCode>0.0%</c:formatCode>
                <c:ptCount val="10"/>
                <c:pt idx="0">
                  <c:v>1.2099763574078309E-2</c:v>
                </c:pt>
                <c:pt idx="1">
                  <c:v>1.2008900594792938E-2</c:v>
                </c:pt>
                <c:pt idx="2">
                  <c:v>1.1954324813868055E-2</c:v>
                </c:pt>
                <c:pt idx="3">
                  <c:v>1.1857671175569219E-2</c:v>
                </c:pt>
                <c:pt idx="4">
                  <c:v>1.2013522446342274E-2</c:v>
                </c:pt>
                <c:pt idx="5">
                  <c:v>1.2106627371809968E-2</c:v>
                </c:pt>
                <c:pt idx="6">
                  <c:v>1.2183162788689394E-2</c:v>
                </c:pt>
                <c:pt idx="7">
                  <c:v>1.2274815972686006E-2</c:v>
                </c:pt>
                <c:pt idx="8">
                  <c:v>1.2416670233089438E-2</c:v>
                </c:pt>
                <c:pt idx="9">
                  <c:v>1.267855500080888E-2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E2-4A64-B17D-160048D2AE6F}"/>
            </c:ext>
          </c:extLst>
        </c:ser>
        <c:ser>
          <c:idx val="0"/>
          <c:order val="5"/>
          <c:tx>
            <c:strRef>
              <c:f>USA!$C$39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USA!$D$39:$M$39</c:f>
              <c:numCache>
                <c:formatCode>0.0%</c:formatCode>
                <c:ptCount val="10"/>
                <c:pt idx="0">
                  <c:v>4.1360974847336758E-2</c:v>
                </c:pt>
                <c:pt idx="1">
                  <c:v>4.2224128970445002E-2</c:v>
                </c:pt>
                <c:pt idx="2">
                  <c:v>4.2729812754388356E-2</c:v>
                </c:pt>
                <c:pt idx="3">
                  <c:v>4.3254384276311272E-2</c:v>
                </c:pt>
                <c:pt idx="4">
                  <c:v>4.3665738889821094E-2</c:v>
                </c:pt>
                <c:pt idx="5">
                  <c:v>4.4232594371480236E-2</c:v>
                </c:pt>
                <c:pt idx="6">
                  <c:v>4.5672811144231405E-2</c:v>
                </c:pt>
                <c:pt idx="7">
                  <c:v>4.7344292413628586E-2</c:v>
                </c:pt>
                <c:pt idx="8">
                  <c:v>4.9298542420945161E-2</c:v>
                </c:pt>
                <c:pt idx="9">
                  <c:v>5.1713985735929162E-2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E2-4A64-B17D-160048D2A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USA!$A$1</c:f>
          <c:strCache>
            <c:ptCount val="1"/>
            <c:pt idx="0">
              <c:v>USA</c:v>
            </c:pt>
          </c:strCache>
        </c:strRef>
      </c:tx>
      <c:layout>
        <c:manualLayout>
          <c:xMode val="edge"/>
          <c:yMode val="edge"/>
          <c:x val="0.60355314960629924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USA!$C$34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USA!$D$34:$M$34</c:f>
              <c:numCache>
                <c:formatCode>0.0%</c:formatCode>
                <c:ptCount val="10"/>
                <c:pt idx="0">
                  <c:v>0.10353884870302894</c:v>
                </c:pt>
                <c:pt idx="1">
                  <c:v>0.10163435609746103</c:v>
                </c:pt>
                <c:pt idx="2">
                  <c:v>0.10030548279611198</c:v>
                </c:pt>
                <c:pt idx="3">
                  <c:v>9.751477750316323E-2</c:v>
                </c:pt>
                <c:pt idx="4">
                  <c:v>9.5900923372247468E-2</c:v>
                </c:pt>
                <c:pt idx="5">
                  <c:v>9.4521461602621246E-2</c:v>
                </c:pt>
                <c:pt idx="6">
                  <c:v>9.3161163103111552E-2</c:v>
                </c:pt>
                <c:pt idx="7">
                  <c:v>9.1549990264231496E-2</c:v>
                </c:pt>
                <c:pt idx="8">
                  <c:v>9.0800851457203152E-2</c:v>
                </c:pt>
                <c:pt idx="9">
                  <c:v>9.0113344167860709E-2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D-43A4-A0A0-6A05E792B479}"/>
            </c:ext>
          </c:extLst>
        </c:ser>
        <c:ser>
          <c:idx val="1"/>
          <c:order val="1"/>
          <c:tx>
            <c:strRef>
              <c:f>USA!$C$35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USA!$D$35:$M$35</c:f>
              <c:numCache>
                <c:formatCode>0.0%</c:formatCode>
                <c:ptCount val="10"/>
                <c:pt idx="0">
                  <c:v>4.9353547611402343E-2</c:v>
                </c:pt>
                <c:pt idx="1">
                  <c:v>4.9575015682687899E-2</c:v>
                </c:pt>
                <c:pt idx="2">
                  <c:v>4.9807046623470852E-2</c:v>
                </c:pt>
                <c:pt idx="3">
                  <c:v>5.0081481678660292E-2</c:v>
                </c:pt>
                <c:pt idx="4">
                  <c:v>5.0642531714309109E-2</c:v>
                </c:pt>
                <c:pt idx="5">
                  <c:v>5.1260116797125964E-2</c:v>
                </c:pt>
                <c:pt idx="6">
                  <c:v>5.1256337693758917E-2</c:v>
                </c:pt>
                <c:pt idx="7">
                  <c:v>5.1255152846310638E-2</c:v>
                </c:pt>
                <c:pt idx="8">
                  <c:v>5.0488757984569727E-2</c:v>
                </c:pt>
                <c:pt idx="9">
                  <c:v>5.00286177212136E-2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D-43A4-A0A0-6A05E792B479}"/>
            </c:ext>
          </c:extLst>
        </c:ser>
        <c:ser>
          <c:idx val="2"/>
          <c:order val="2"/>
          <c:tx>
            <c:strRef>
              <c:f>USA!$C$36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USA!$D$36:$M$36</c:f>
              <c:numCache>
                <c:formatCode>0.0%</c:formatCode>
                <c:ptCount val="10"/>
                <c:pt idx="0">
                  <c:v>5.1454871990804498E-3</c:v>
                </c:pt>
                <c:pt idx="1">
                  <c:v>5.3377989534111577E-3</c:v>
                </c:pt>
                <c:pt idx="2">
                  <c:v>5.6161595739174387E-3</c:v>
                </c:pt>
                <c:pt idx="3">
                  <c:v>5.7405343296078534E-3</c:v>
                </c:pt>
                <c:pt idx="4">
                  <c:v>5.8919400298073086E-3</c:v>
                </c:pt>
                <c:pt idx="5">
                  <c:v>5.9904956491407526E-3</c:v>
                </c:pt>
                <c:pt idx="6">
                  <c:v>6.0193860573812142E-3</c:v>
                </c:pt>
                <c:pt idx="7">
                  <c:v>5.8726875158127924E-3</c:v>
                </c:pt>
                <c:pt idx="8">
                  <c:v>5.7046426536034381E-3</c:v>
                </c:pt>
                <c:pt idx="9">
                  <c:v>5.4842813813221671E-3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BD-43A4-A0A0-6A05E792B479}"/>
            </c:ext>
          </c:extLst>
        </c:ser>
        <c:ser>
          <c:idx val="3"/>
          <c:order val="3"/>
          <c:tx>
            <c:strRef>
              <c:f>USA!$C$37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USA!$D$37:$M$37</c:f>
              <c:numCache>
                <c:formatCode>0.0%</c:formatCode>
                <c:ptCount val="10"/>
                <c:pt idx="0">
                  <c:v>2.8451897627974457E-2</c:v>
                </c:pt>
                <c:pt idx="1">
                  <c:v>2.8304916331062427E-2</c:v>
                </c:pt>
                <c:pt idx="2">
                  <c:v>2.815294553886042E-2</c:v>
                </c:pt>
                <c:pt idx="3">
                  <c:v>2.8062775012424469E-2</c:v>
                </c:pt>
                <c:pt idx="4">
                  <c:v>2.7820838722456744E-2</c:v>
                </c:pt>
                <c:pt idx="5">
                  <c:v>2.7841501166983244E-2</c:v>
                </c:pt>
                <c:pt idx="6">
                  <c:v>2.7634006985311058E-2</c:v>
                </c:pt>
                <c:pt idx="7">
                  <c:v>2.7280747104456059E-2</c:v>
                </c:pt>
                <c:pt idx="8">
                  <c:v>2.6895456738680778E-2</c:v>
                </c:pt>
                <c:pt idx="9">
                  <c:v>2.6672800396391728E-2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BD-43A4-A0A0-6A05E792B479}"/>
            </c:ext>
          </c:extLst>
        </c:ser>
        <c:ser>
          <c:idx val="4"/>
          <c:order val="4"/>
          <c:tx>
            <c:strRef>
              <c:f>USA!$C$38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USA!$D$38:$M$38</c:f>
              <c:numCache>
                <c:formatCode>0.0%</c:formatCode>
                <c:ptCount val="10"/>
                <c:pt idx="0">
                  <c:v>1.2099763574078309E-2</c:v>
                </c:pt>
                <c:pt idx="1">
                  <c:v>1.2008900594792938E-2</c:v>
                </c:pt>
                <c:pt idx="2">
                  <c:v>1.1954324813868055E-2</c:v>
                </c:pt>
                <c:pt idx="3">
                  <c:v>1.1857671175569219E-2</c:v>
                </c:pt>
                <c:pt idx="4">
                  <c:v>1.2013522446342274E-2</c:v>
                </c:pt>
                <c:pt idx="5">
                  <c:v>1.2106627371809968E-2</c:v>
                </c:pt>
                <c:pt idx="6">
                  <c:v>1.2183162788689394E-2</c:v>
                </c:pt>
                <c:pt idx="7">
                  <c:v>1.2274815972686006E-2</c:v>
                </c:pt>
                <c:pt idx="8">
                  <c:v>1.2416670233089438E-2</c:v>
                </c:pt>
                <c:pt idx="9">
                  <c:v>1.267855500080888E-2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BD-43A4-A0A0-6A05E792B479}"/>
            </c:ext>
          </c:extLst>
        </c:ser>
        <c:ser>
          <c:idx val="5"/>
          <c:order val="5"/>
          <c:tx>
            <c:strRef>
              <c:f>USA!$C$39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USA!$D$31:$M$31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USA!$D$39:$M$39</c:f>
              <c:numCache>
                <c:formatCode>0.0%</c:formatCode>
                <c:ptCount val="10"/>
                <c:pt idx="0">
                  <c:v>4.1360974847336758E-2</c:v>
                </c:pt>
                <c:pt idx="1">
                  <c:v>4.2224128970445002E-2</c:v>
                </c:pt>
                <c:pt idx="2">
                  <c:v>4.2729812754388356E-2</c:v>
                </c:pt>
                <c:pt idx="3">
                  <c:v>4.3254384276311272E-2</c:v>
                </c:pt>
                <c:pt idx="4">
                  <c:v>4.3665738889821094E-2</c:v>
                </c:pt>
                <c:pt idx="5">
                  <c:v>4.4232594371480236E-2</c:v>
                </c:pt>
                <c:pt idx="6">
                  <c:v>4.5672811144231405E-2</c:v>
                </c:pt>
                <c:pt idx="7">
                  <c:v>4.7344292413628586E-2</c:v>
                </c:pt>
                <c:pt idx="8">
                  <c:v>4.9298542420945161E-2</c:v>
                </c:pt>
                <c:pt idx="9">
                  <c:v>5.1713985735929162E-2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BD-43A4-A0A0-6A05E792B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Cache!$C$34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Cache!$D$31:$M$31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Cache!$D$34:$M$34</c:f>
              <c:numCache>
                <c:formatCode>0.0%</c:formatCode>
                <c:ptCount val="10"/>
                <c:pt idx="0">
                  <c:v>0.1219153071441192</c:v>
                </c:pt>
                <c:pt idx="1">
                  <c:v>0.12322412293418382</c:v>
                </c:pt>
                <c:pt idx="2">
                  <c:v>0.11968941717791411</c:v>
                </c:pt>
                <c:pt idx="3">
                  <c:v>0.11648393555153018</c:v>
                </c:pt>
                <c:pt idx="4">
                  <c:v>0.11239672546461725</c:v>
                </c:pt>
                <c:pt idx="5">
                  <c:v>0.11646066168307305</c:v>
                </c:pt>
                <c:pt idx="6">
                  <c:v>0.11279629461447643</c:v>
                </c:pt>
                <c:pt idx="7">
                  <c:v>0.1153223366963825</c:v>
                </c:pt>
                <c:pt idx="8">
                  <c:v>0.11361881060671072</c:v>
                </c:pt>
                <c:pt idx="9">
                  <c:v>0.11587375570130173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1-4857-83C8-3050A34333E1}"/>
            </c:ext>
          </c:extLst>
        </c:ser>
        <c:ser>
          <c:idx val="1"/>
          <c:order val="1"/>
          <c:tx>
            <c:strRef>
              <c:f>Cache!$C$35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Cache!$D$31:$M$31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Cache!$D$35:$M$35</c:f>
              <c:numCache>
                <c:formatCode>0.0%</c:formatCode>
                <c:ptCount val="10"/>
                <c:pt idx="0">
                  <c:v>1.9749887115456347E-2</c:v>
                </c:pt>
                <c:pt idx="1">
                  <c:v>2.0315067169227794E-2</c:v>
                </c:pt>
                <c:pt idx="2">
                  <c:v>1.8673312883435583E-2</c:v>
                </c:pt>
                <c:pt idx="3">
                  <c:v>1.8037944513299646E-2</c:v>
                </c:pt>
                <c:pt idx="4">
                  <c:v>1.8282192350594598E-2</c:v>
                </c:pt>
                <c:pt idx="5">
                  <c:v>2.0945895936644216E-2</c:v>
                </c:pt>
                <c:pt idx="6">
                  <c:v>2.2359458723095086E-2</c:v>
                </c:pt>
                <c:pt idx="7">
                  <c:v>2.1156960088257799E-2</c:v>
                </c:pt>
                <c:pt idx="8">
                  <c:v>2.0647043679739123E-2</c:v>
                </c:pt>
                <c:pt idx="9">
                  <c:v>2.1773146452708326E-2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01-4857-83C8-3050A34333E1}"/>
            </c:ext>
          </c:extLst>
        </c:ser>
        <c:ser>
          <c:idx val="2"/>
          <c:order val="2"/>
          <c:tx>
            <c:strRef>
              <c:f>Cache!$C$36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Cache!$D$31:$M$31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Cache!$D$36:$M$36</c:f>
              <c:numCache>
                <c:formatCode>0.0%</c:formatCode>
                <c:ptCount val="10"/>
                <c:pt idx="0">
                  <c:v>2.0613699275575711E-2</c:v>
                </c:pt>
                <c:pt idx="1">
                  <c:v>2.2016043297574176E-2</c:v>
                </c:pt>
                <c:pt idx="2">
                  <c:v>2.3178680981595094E-2</c:v>
                </c:pt>
                <c:pt idx="3">
                  <c:v>2.2652302412050719E-2</c:v>
                </c:pt>
                <c:pt idx="4">
                  <c:v>1.7469230332936306E-2</c:v>
                </c:pt>
                <c:pt idx="5">
                  <c:v>1.7522759233217378E-2</c:v>
                </c:pt>
                <c:pt idx="6">
                  <c:v>1.6220143492870764E-2</c:v>
                </c:pt>
                <c:pt idx="7">
                  <c:v>1.551629032545063E-2</c:v>
                </c:pt>
                <c:pt idx="8">
                  <c:v>1.4588517978203038E-2</c:v>
                </c:pt>
                <c:pt idx="9">
                  <c:v>1.5763891200852281E-2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01-4857-83C8-3050A34333E1}"/>
            </c:ext>
          </c:extLst>
        </c:ser>
        <c:ser>
          <c:idx val="3"/>
          <c:order val="3"/>
          <c:tx>
            <c:strRef>
              <c:f>Cache!$C$37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Cache!$D$31:$M$31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Cache!$D$37:$M$37</c:f>
              <c:numCache>
                <c:formatCode>0.0%</c:formatCode>
                <c:ptCount val="10"/>
                <c:pt idx="0">
                  <c:v>5.0218897854212068E-2</c:v>
                </c:pt>
                <c:pt idx="1">
                  <c:v>4.9115685706001742E-2</c:v>
                </c:pt>
                <c:pt idx="2">
                  <c:v>4.4746932515337422E-2</c:v>
                </c:pt>
                <c:pt idx="3">
                  <c:v>4.3855467632758126E-2</c:v>
                </c:pt>
                <c:pt idx="4">
                  <c:v>4.2803395534380728E-2</c:v>
                </c:pt>
                <c:pt idx="5">
                  <c:v>4.2150840056250465E-2</c:v>
                </c:pt>
                <c:pt idx="6">
                  <c:v>4.1285986740532195E-2</c:v>
                </c:pt>
                <c:pt idx="7">
                  <c:v>4.0036299578284314E-2</c:v>
                </c:pt>
                <c:pt idx="8">
                  <c:v>3.7775680082382218E-2</c:v>
                </c:pt>
                <c:pt idx="9">
                  <c:v>3.7004361287745112E-2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01-4857-83C8-3050A34333E1}"/>
            </c:ext>
          </c:extLst>
        </c:ser>
        <c:ser>
          <c:idx val="4"/>
          <c:order val="4"/>
          <c:tx>
            <c:strRef>
              <c:f>Cache!$C$38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Cache!$D$31:$M$31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Cache!$D$38:$M$38</c:f>
              <c:numCache>
                <c:formatCode>0.0%</c:formatCode>
                <c:ptCount val="10"/>
                <c:pt idx="0">
                  <c:v>1.0954708757877378E-2</c:v>
                </c:pt>
                <c:pt idx="1">
                  <c:v>1.3781772494442833E-2</c:v>
                </c:pt>
                <c:pt idx="2">
                  <c:v>1.3554447852760736E-2</c:v>
                </c:pt>
                <c:pt idx="3">
                  <c:v>1.3919344074744971E-2</c:v>
                </c:pt>
                <c:pt idx="4">
                  <c:v>1.3215359310305711E-2</c:v>
                </c:pt>
                <c:pt idx="5">
                  <c:v>1.2230774924135889E-2</c:v>
                </c:pt>
                <c:pt idx="6">
                  <c:v>1.0916356370901825E-2</c:v>
                </c:pt>
                <c:pt idx="7">
                  <c:v>1.142369081300379E-2</c:v>
                </c:pt>
                <c:pt idx="8">
                  <c:v>1.0074658886123746E-2</c:v>
                </c:pt>
                <c:pt idx="9">
                  <c:v>9.6714052668375669E-3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01-4857-83C8-3050A34333E1}"/>
            </c:ext>
          </c:extLst>
        </c:ser>
        <c:ser>
          <c:idx val="5"/>
          <c:order val="5"/>
          <c:tx>
            <c:strRef>
              <c:f>Cache!$C$39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Cache!$D$31:$M$31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Cache!$D$39:$M$39</c:f>
              <c:numCache>
                <c:formatCode>0.0%</c:formatCode>
                <c:ptCount val="10"/>
                <c:pt idx="0">
                  <c:v>5.3870467440171189E-2</c:v>
                </c:pt>
                <c:pt idx="1">
                  <c:v>4.5694404175123222E-2</c:v>
                </c:pt>
                <c:pt idx="2">
                  <c:v>4.3328220858895705E-2</c:v>
                </c:pt>
                <c:pt idx="3">
                  <c:v>4.4274954714462772E-2</c:v>
                </c:pt>
                <c:pt idx="4">
                  <c:v>4.1536687274308509E-2</c:v>
                </c:pt>
                <c:pt idx="5">
                  <c:v>4.5870031825919623E-2</c:v>
                </c:pt>
                <c:pt idx="6">
                  <c:v>5.0949050949050952E-2</c:v>
                </c:pt>
                <c:pt idx="7">
                  <c:v>5.1726899055143327E-2</c:v>
                </c:pt>
                <c:pt idx="8">
                  <c:v>5.5470694241826136E-2</c:v>
                </c:pt>
                <c:pt idx="9">
                  <c:v>6.2955687984818723E-2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01-4857-83C8-3050A3433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Cache!$C$39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Cache!$D$31:$M$31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Cache!$D$39:$M$39</c:f>
              <c:numCache>
                <c:formatCode>0.0%</c:formatCode>
                <c:ptCount val="10"/>
                <c:pt idx="0">
                  <c:v>5.3870467440171189E-2</c:v>
                </c:pt>
                <c:pt idx="1">
                  <c:v>4.5694404175123222E-2</c:v>
                </c:pt>
                <c:pt idx="2">
                  <c:v>4.3328220858895705E-2</c:v>
                </c:pt>
                <c:pt idx="3">
                  <c:v>4.4274954714462772E-2</c:v>
                </c:pt>
                <c:pt idx="4">
                  <c:v>4.1536687274308509E-2</c:v>
                </c:pt>
                <c:pt idx="5">
                  <c:v>4.5870031825919623E-2</c:v>
                </c:pt>
                <c:pt idx="6">
                  <c:v>5.0949050949050952E-2</c:v>
                </c:pt>
                <c:pt idx="7">
                  <c:v>5.1726899055143327E-2</c:v>
                </c:pt>
                <c:pt idx="8">
                  <c:v>5.5470694241826136E-2</c:v>
                </c:pt>
                <c:pt idx="9">
                  <c:v>6.2955687984818723E-2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F-4963-AC8F-9725F8A98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inorUnit val="5.000000000000001E-3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Cache!$D$31:$M$31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Cache!$D$6:$M$6</c:f>
              <c:numCache>
                <c:formatCode>_(* #,##0_);_(* \(#,##0\);_(* "-"??_);_(@_)</c:formatCode>
                <c:ptCount val="10"/>
                <c:pt idx="0">
                  <c:v>50937</c:v>
                </c:pt>
                <c:pt idx="1">
                  <c:v>51735</c:v>
                </c:pt>
                <c:pt idx="2">
                  <c:v>52160</c:v>
                </c:pt>
                <c:pt idx="3">
                  <c:v>52445</c:v>
                </c:pt>
                <c:pt idx="4">
                  <c:v>52893</c:v>
                </c:pt>
                <c:pt idx="5">
                  <c:v>54044</c:v>
                </c:pt>
                <c:pt idx="6">
                  <c:v>55055</c:v>
                </c:pt>
                <c:pt idx="7">
                  <c:v>56199</c:v>
                </c:pt>
                <c:pt idx="8">
                  <c:v>58265</c:v>
                </c:pt>
                <c:pt idx="9">
                  <c:v>60074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4-4E2A-8185-74DCB1AC8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20000"/>
        <c:minorUnit val="1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Washington!$C$34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Washington!$D$31:$M$31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Washington!$D$34:$M$34</c:f>
              <c:numCache>
                <c:formatCode>0.0%</c:formatCode>
                <c:ptCount val="10"/>
                <c:pt idx="0">
                  <c:v>0.13842899721180657</c:v>
                </c:pt>
                <c:pt idx="1">
                  <c:v>0.12399218409121089</c:v>
                </c:pt>
                <c:pt idx="2">
                  <c:v>0.11788859681102136</c:v>
                </c:pt>
                <c:pt idx="3">
                  <c:v>9.9018919483082529E-2</c:v>
                </c:pt>
                <c:pt idx="4">
                  <c:v>0.1104137052557736</c:v>
                </c:pt>
                <c:pt idx="5">
                  <c:v>0.11709436428180357</c:v>
                </c:pt>
                <c:pt idx="6">
                  <c:v>0.1210309033145886</c:v>
                </c:pt>
                <c:pt idx="7">
                  <c:v>0.11398963730569948</c:v>
                </c:pt>
                <c:pt idx="8">
                  <c:v>0.10649014471057884</c:v>
                </c:pt>
                <c:pt idx="9">
                  <c:v>9.78913888561668E-2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3-4855-B1B2-1993FA7495BE}"/>
            </c:ext>
          </c:extLst>
        </c:ser>
        <c:ser>
          <c:idx val="1"/>
          <c:order val="1"/>
          <c:tx>
            <c:strRef>
              <c:f>Washington!$C$35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Washington!$D$31:$M$31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Washington!$D$35:$M$35</c:f>
              <c:numCache>
                <c:formatCode>0.0%</c:formatCode>
                <c:ptCount val="10"/>
                <c:pt idx="0">
                  <c:v>5.5956158061724838E-3</c:v>
                </c:pt>
                <c:pt idx="1">
                  <c:v>4.1545728757611975E-3</c:v>
                </c:pt>
                <c:pt idx="2">
                  <c:v>4.3363969530095742E-3</c:v>
                </c:pt>
                <c:pt idx="3">
                  <c:v>3.1121316203958482E-3</c:v>
                </c:pt>
                <c:pt idx="4">
                  <c:v>3.341394524543558E-3</c:v>
                </c:pt>
                <c:pt idx="5">
                  <c:v>5.2277423570759969E-3</c:v>
                </c:pt>
                <c:pt idx="6">
                  <c:v>5.5044936375528786E-3</c:v>
                </c:pt>
                <c:pt idx="7">
                  <c:v>5.4727979274611397E-3</c:v>
                </c:pt>
                <c:pt idx="8">
                  <c:v>5.270708582834331E-3</c:v>
                </c:pt>
                <c:pt idx="9">
                  <c:v>5.3157026740487693E-3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23-4855-B1B2-1993FA7495BE}"/>
            </c:ext>
          </c:extLst>
        </c:ser>
        <c:ser>
          <c:idx val="2"/>
          <c:order val="2"/>
          <c:tx>
            <c:strRef>
              <c:f>Washington!$C$36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Washington!$D$31:$M$31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Washington!$D$36:$M$36</c:f>
              <c:numCache>
                <c:formatCode>0.0%</c:formatCode>
                <c:ptCount val="10"/>
                <c:pt idx="0">
                  <c:v>3.345832131525815E-3</c:v>
                </c:pt>
                <c:pt idx="1">
                  <c:v>4.8754576669891676E-3</c:v>
                </c:pt>
                <c:pt idx="2">
                  <c:v>6.0824682924957305E-3</c:v>
                </c:pt>
                <c:pt idx="3">
                  <c:v>6.9263904966127103E-3</c:v>
                </c:pt>
                <c:pt idx="4">
                  <c:v>6.7935535084642507E-3</c:v>
                </c:pt>
                <c:pt idx="5">
                  <c:v>6.0754843609261578E-3</c:v>
                </c:pt>
                <c:pt idx="6">
                  <c:v>6.0311581522570126E-3</c:v>
                </c:pt>
                <c:pt idx="7">
                  <c:v>5.9099740932642489E-3</c:v>
                </c:pt>
                <c:pt idx="8">
                  <c:v>4.9276447105788424E-3</c:v>
                </c:pt>
                <c:pt idx="9">
                  <c:v>4.9181293438567558E-3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23-4855-B1B2-1993FA7495BE}"/>
            </c:ext>
          </c:extLst>
        </c:ser>
        <c:ser>
          <c:idx val="3"/>
          <c:order val="3"/>
          <c:tx>
            <c:strRef>
              <c:f>Washington!$C$37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Washington!$D$31:$M$31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Washington!$D$37:$M$37</c:f>
              <c:numCache>
                <c:formatCode>0.0%</c:formatCode>
                <c:ptCount val="10"/>
                <c:pt idx="0">
                  <c:v>2.3247764638015575E-2</c:v>
                </c:pt>
                <c:pt idx="1">
                  <c:v>2.6805531842240056E-2</c:v>
                </c:pt>
                <c:pt idx="2">
                  <c:v>2.5557879386764397E-2</c:v>
                </c:pt>
                <c:pt idx="3">
                  <c:v>2.7990208171243144E-2</c:v>
                </c:pt>
                <c:pt idx="4">
                  <c:v>2.6897302885414167E-2</c:v>
                </c:pt>
                <c:pt idx="5">
                  <c:v>2.2323872768054257E-2</c:v>
                </c:pt>
                <c:pt idx="6">
                  <c:v>2.2918400978576645E-2</c:v>
                </c:pt>
                <c:pt idx="7">
                  <c:v>2.0126295336787565E-2</c:v>
                </c:pt>
                <c:pt idx="8">
                  <c:v>1.5702969061876248E-2</c:v>
                </c:pt>
                <c:pt idx="9">
                  <c:v>1.2648721875368123E-2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23-4855-B1B2-1993FA7495BE}"/>
            </c:ext>
          </c:extLst>
        </c:ser>
        <c:ser>
          <c:idx val="4"/>
          <c:order val="4"/>
          <c:tx>
            <c:strRef>
              <c:f>Washington!$C$38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Washington!$D$31:$M$31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Washington!$D$38:$M$38</c:f>
              <c:numCache>
                <c:formatCode>0.0%</c:formatCode>
                <c:ptCount val="10"/>
                <c:pt idx="0">
                  <c:v>1.0845111047014711E-2</c:v>
                </c:pt>
                <c:pt idx="1">
                  <c:v>1.2881072980099786E-2</c:v>
                </c:pt>
                <c:pt idx="2">
                  <c:v>1.440988545004509E-2</c:v>
                </c:pt>
                <c:pt idx="3">
                  <c:v>1.4858530846158225E-2</c:v>
                </c:pt>
                <c:pt idx="4">
                  <c:v>1.3993243367977994E-2</c:v>
                </c:pt>
                <c:pt idx="5">
                  <c:v>1.5171049610568517E-2</c:v>
                </c:pt>
                <c:pt idx="6">
                  <c:v>1.3336504646540154E-2</c:v>
                </c:pt>
                <c:pt idx="7">
                  <c:v>1.4119170984455958E-2</c:v>
                </c:pt>
                <c:pt idx="8">
                  <c:v>1.2677769461077844E-2</c:v>
                </c:pt>
                <c:pt idx="9">
                  <c:v>1.5284485805159618E-2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23-4855-B1B2-1993FA7495BE}"/>
            </c:ext>
          </c:extLst>
        </c:ser>
        <c:ser>
          <c:idx val="5"/>
          <c:order val="5"/>
          <c:tx>
            <c:strRef>
              <c:f>Washington!$C$39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Washington!$D$31:$M$31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Washington!$D$39:$M$39</c:f>
              <c:numCache>
                <c:formatCode>0.0%</c:formatCode>
                <c:ptCount val="10"/>
                <c:pt idx="0">
                  <c:v>4.9995192769925971E-2</c:v>
                </c:pt>
                <c:pt idx="1">
                  <c:v>4.9627226680325535E-2</c:v>
                </c:pt>
                <c:pt idx="2">
                  <c:v>5.1403572730586947E-2</c:v>
                </c:pt>
                <c:pt idx="3">
                  <c:v>4.7782606220467962E-2</c:v>
                </c:pt>
                <c:pt idx="4">
                  <c:v>4.7665639018626887E-2</c:v>
                </c:pt>
                <c:pt idx="5">
                  <c:v>5.2259762279013085E-2</c:v>
                </c:pt>
                <c:pt idx="6">
                  <c:v>5.6013319515468646E-2</c:v>
                </c:pt>
                <c:pt idx="7">
                  <c:v>6.0573186528497407E-2</c:v>
                </c:pt>
                <c:pt idx="8">
                  <c:v>8.0261352295409177E-2</c:v>
                </c:pt>
                <c:pt idx="9">
                  <c:v>9.5785722699964659E-2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23-4855-B1B2-1993FA749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Washington!$C$39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Washington!$D$31:$M$31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Washington!$D$39:$M$39</c:f>
              <c:numCache>
                <c:formatCode>0.0%</c:formatCode>
                <c:ptCount val="10"/>
                <c:pt idx="0">
                  <c:v>4.9995192769925971E-2</c:v>
                </c:pt>
                <c:pt idx="1">
                  <c:v>4.9627226680325535E-2</c:v>
                </c:pt>
                <c:pt idx="2">
                  <c:v>5.1403572730586947E-2</c:v>
                </c:pt>
                <c:pt idx="3">
                  <c:v>4.7782606220467962E-2</c:v>
                </c:pt>
                <c:pt idx="4">
                  <c:v>4.7665639018626887E-2</c:v>
                </c:pt>
                <c:pt idx="5">
                  <c:v>5.2259762279013085E-2</c:v>
                </c:pt>
                <c:pt idx="6">
                  <c:v>5.6013319515468646E-2</c:v>
                </c:pt>
                <c:pt idx="7">
                  <c:v>6.0573186528497407E-2</c:v>
                </c:pt>
                <c:pt idx="8">
                  <c:v>8.0261352295409177E-2</c:v>
                </c:pt>
                <c:pt idx="9">
                  <c:v>9.5785722699964659E-2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3-45E0-846C-1CFAD328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Washington!$D$31:$M$31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Washington!$D$6:$M$6</c:f>
              <c:numCache>
                <c:formatCode>_(* #,##0_);_(* \(#,##0\);_(* "-"??_);_(@_)</c:formatCode>
                <c:ptCount val="10"/>
                <c:pt idx="0">
                  <c:v>52005</c:v>
                </c:pt>
                <c:pt idx="1">
                  <c:v>52713</c:v>
                </c:pt>
                <c:pt idx="2">
                  <c:v>52117</c:v>
                </c:pt>
                <c:pt idx="3">
                  <c:v>52697</c:v>
                </c:pt>
                <c:pt idx="4">
                  <c:v>54169</c:v>
                </c:pt>
                <c:pt idx="5">
                  <c:v>56621</c:v>
                </c:pt>
                <c:pt idx="6">
                  <c:v>58861</c:v>
                </c:pt>
                <c:pt idx="7">
                  <c:v>61760</c:v>
                </c:pt>
                <c:pt idx="8">
                  <c:v>64128</c:v>
                </c:pt>
                <c:pt idx="9">
                  <c:v>67912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B-4F82-8395-91529110E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20000"/>
        <c:minorUnit val="1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SuWs!$C$34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SuWs!$D$31:$M$31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SuWs!$D$34:$M$34</c:f>
              <c:numCache>
                <c:formatCode>0.0%</c:formatCode>
                <c:ptCount val="10"/>
                <c:pt idx="0">
                  <c:v>0.10247663232585114</c:v>
                </c:pt>
                <c:pt idx="1">
                  <c:v>0.10096823509427552</c:v>
                </c:pt>
                <c:pt idx="2">
                  <c:v>9.7255945451521705E-2</c:v>
                </c:pt>
                <c:pt idx="3">
                  <c:v>8.3080474934036933E-2</c:v>
                </c:pt>
                <c:pt idx="4">
                  <c:v>8.365421640354255E-2</c:v>
                </c:pt>
                <c:pt idx="5">
                  <c:v>7.5444102501599677E-2</c:v>
                </c:pt>
                <c:pt idx="6">
                  <c:v>8.2667696053686499E-2</c:v>
                </c:pt>
                <c:pt idx="7">
                  <c:v>8.7718803731995379E-2</c:v>
                </c:pt>
                <c:pt idx="8">
                  <c:v>9.1470884490784859E-2</c:v>
                </c:pt>
                <c:pt idx="9">
                  <c:v>9.2200829305654597E-2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0-4B57-828A-291BFA245C30}"/>
            </c:ext>
          </c:extLst>
        </c:ser>
        <c:ser>
          <c:idx val="1"/>
          <c:order val="1"/>
          <c:tx>
            <c:strRef>
              <c:f>SuWs!$C$35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SuWs!$D$31:$M$31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SuWs!$D$35:$M$35</c:f>
              <c:numCache>
                <c:formatCode>0.0%</c:formatCode>
                <c:ptCount val="10"/>
                <c:pt idx="0">
                  <c:v>8.6989151941052056E-3</c:v>
                </c:pt>
                <c:pt idx="1">
                  <c:v>1.3759130287073212E-2</c:v>
                </c:pt>
                <c:pt idx="2">
                  <c:v>1.1508398469981706E-2</c:v>
                </c:pt>
                <c:pt idx="3">
                  <c:v>1.3291556728232189E-2</c:v>
                </c:pt>
                <c:pt idx="4">
                  <c:v>1.508150429983314E-2</c:v>
                </c:pt>
                <c:pt idx="5">
                  <c:v>1.4686614461135318E-2</c:v>
                </c:pt>
                <c:pt idx="6">
                  <c:v>6.3841791133414493E-3</c:v>
                </c:pt>
                <c:pt idx="7">
                  <c:v>9.9782957972771088E-3</c:v>
                </c:pt>
                <c:pt idx="8">
                  <c:v>1.32578335556584E-2</c:v>
                </c:pt>
                <c:pt idx="9">
                  <c:v>1.3258326070306104E-2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0-4B57-828A-291BFA245C30}"/>
            </c:ext>
          </c:extLst>
        </c:ser>
        <c:ser>
          <c:idx val="2"/>
          <c:order val="2"/>
          <c:tx>
            <c:strRef>
              <c:f>SuWs!$C$36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SuWs!$D$31:$M$31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SuWs!$D$36:$M$36</c:f>
              <c:numCache>
                <c:formatCode>0.0%</c:formatCode>
                <c:ptCount val="10"/>
                <c:pt idx="0">
                  <c:v>1.3713583953059971E-2</c:v>
                </c:pt>
                <c:pt idx="1">
                  <c:v>9.9541362323764225E-3</c:v>
                </c:pt>
                <c:pt idx="2">
                  <c:v>9.7788125727590221E-3</c:v>
                </c:pt>
                <c:pt idx="3">
                  <c:v>6.5633245382585755E-3</c:v>
                </c:pt>
                <c:pt idx="4">
                  <c:v>5.1341291233474523E-3</c:v>
                </c:pt>
                <c:pt idx="5">
                  <c:v>4.9971053353240497E-3</c:v>
                </c:pt>
                <c:pt idx="6">
                  <c:v>7.0077500965050332E-3</c:v>
                </c:pt>
                <c:pt idx="7">
                  <c:v>6.1730135017053298E-3</c:v>
                </c:pt>
                <c:pt idx="8">
                  <c:v>5.4446955054038605E-3</c:v>
                </c:pt>
                <c:pt idx="9">
                  <c:v>4.0672952486596409E-3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30-4B57-828A-291BFA245C30}"/>
            </c:ext>
          </c:extLst>
        </c:ser>
        <c:ser>
          <c:idx val="3"/>
          <c:order val="3"/>
          <c:tx>
            <c:strRef>
              <c:f>SuWs!$C$37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SuWs!$D$31:$M$31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SuWs!$D$37:$M$37</c:f>
              <c:numCache>
                <c:formatCode>0.0%</c:formatCode>
                <c:ptCount val="10"/>
                <c:pt idx="0">
                  <c:v>2.0843283072934433E-2</c:v>
                </c:pt>
                <c:pt idx="1">
                  <c:v>1.5967385765245454E-2</c:v>
                </c:pt>
                <c:pt idx="2">
                  <c:v>1.5666056876767004E-2</c:v>
                </c:pt>
                <c:pt idx="3">
                  <c:v>1.3819261213720317E-2</c:v>
                </c:pt>
                <c:pt idx="4">
                  <c:v>1.4054678475163651E-2</c:v>
                </c:pt>
                <c:pt idx="5">
                  <c:v>1.7124226819829978E-2</c:v>
                </c:pt>
                <c:pt idx="6">
                  <c:v>2.1052944145856223E-2</c:v>
                </c:pt>
                <c:pt idx="7">
                  <c:v>1.9251909687966851E-2</c:v>
                </c:pt>
                <c:pt idx="8">
                  <c:v>2.1506547246345247E-2</c:v>
                </c:pt>
                <c:pt idx="9">
                  <c:v>2.4773525605472361E-2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30-4B57-828A-291BFA245C30}"/>
            </c:ext>
          </c:extLst>
        </c:ser>
        <c:ser>
          <c:idx val="4"/>
          <c:order val="4"/>
          <c:tx>
            <c:strRef>
              <c:f>SuWs!$C$38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SuWs!$D$31:$M$31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SuWs!$D$38:$M$38</c:f>
              <c:numCache>
                <c:formatCode>0.0%</c:formatCode>
                <c:ptCount val="10"/>
                <c:pt idx="0">
                  <c:v>1.8387118782834142E-2</c:v>
                </c:pt>
                <c:pt idx="1">
                  <c:v>1.7258365890946151E-2</c:v>
                </c:pt>
                <c:pt idx="2">
                  <c:v>1.420256111757858E-2</c:v>
                </c:pt>
                <c:pt idx="3">
                  <c:v>1.533641160949868E-2</c:v>
                </c:pt>
                <c:pt idx="4">
                  <c:v>1.5274034141958671E-2</c:v>
                </c:pt>
                <c:pt idx="5">
                  <c:v>1.3650629208690089E-2</c:v>
                </c:pt>
                <c:pt idx="6">
                  <c:v>1.2560501232295037E-2</c:v>
                </c:pt>
                <c:pt idx="7">
                  <c:v>1.3727203540321899E-2</c:v>
                </c:pt>
                <c:pt idx="8">
                  <c:v>1.8076389077940815E-2</c:v>
                </c:pt>
                <c:pt idx="9">
                  <c:v>1.6612524100044899E-2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30-4B57-828A-291BFA245C30}"/>
            </c:ext>
          </c:extLst>
        </c:ser>
        <c:ser>
          <c:idx val="5"/>
          <c:order val="5"/>
          <c:tx>
            <c:strRef>
              <c:f>SuWs!$C$39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SuWs!$D$31:$M$31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SuWs!$D$39:$M$39</c:f>
              <c:numCache>
                <c:formatCode>0.0%</c:formatCode>
                <c:ptCount val="10"/>
                <c:pt idx="0">
                  <c:v>0.10046394214368561</c:v>
                </c:pt>
                <c:pt idx="1">
                  <c:v>9.8318328520468831E-2</c:v>
                </c:pt>
                <c:pt idx="2">
                  <c:v>0.10417428904041244</c:v>
                </c:pt>
                <c:pt idx="3">
                  <c:v>0.10441952506596307</c:v>
                </c:pt>
                <c:pt idx="4">
                  <c:v>0.10345270183545116</c:v>
                </c:pt>
                <c:pt idx="5">
                  <c:v>9.9576464852676808E-2</c:v>
                </c:pt>
                <c:pt idx="6">
                  <c:v>0.10713543367877186</c:v>
                </c:pt>
                <c:pt idx="7">
                  <c:v>0.1102404374665276</c:v>
                </c:pt>
                <c:pt idx="8">
                  <c:v>0.10001905643426891</c:v>
                </c:pt>
                <c:pt idx="9">
                  <c:v>0.11153368724084198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30-4B57-828A-291BFA245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SuWs!$C$39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SuWs!$D$31:$M$31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SuWs!$D$39:$M$39</c:f>
              <c:numCache>
                <c:formatCode>0.0%</c:formatCode>
                <c:ptCount val="10"/>
                <c:pt idx="0">
                  <c:v>0.10046394214368561</c:v>
                </c:pt>
                <c:pt idx="1">
                  <c:v>9.8318328520468831E-2</c:v>
                </c:pt>
                <c:pt idx="2">
                  <c:v>0.10417428904041244</c:v>
                </c:pt>
                <c:pt idx="3">
                  <c:v>0.10441952506596307</c:v>
                </c:pt>
                <c:pt idx="4">
                  <c:v>0.10345270183545116</c:v>
                </c:pt>
                <c:pt idx="5">
                  <c:v>9.9576464852676808E-2</c:v>
                </c:pt>
                <c:pt idx="6">
                  <c:v>0.10713543367877186</c:v>
                </c:pt>
                <c:pt idx="7">
                  <c:v>0.1102404374665276</c:v>
                </c:pt>
                <c:pt idx="8">
                  <c:v>0.10001905643426891</c:v>
                </c:pt>
                <c:pt idx="9">
                  <c:v>0.11153368724084198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98-4E25-9927-989D3613C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SuWs!$D$31:$M$31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SuWs!$D$6:$M$6</c:f>
              <c:numCache>
                <c:formatCode>_(* #,##0_);_(* \(#,##0\);_(* "-"??_);_(@_)</c:formatCode>
                <c:ptCount val="10"/>
                <c:pt idx="0">
                  <c:v>29314</c:v>
                </c:pt>
                <c:pt idx="1">
                  <c:v>29435</c:v>
                </c:pt>
                <c:pt idx="2">
                  <c:v>30065</c:v>
                </c:pt>
                <c:pt idx="3">
                  <c:v>30320</c:v>
                </c:pt>
                <c:pt idx="4">
                  <c:v>31164</c:v>
                </c:pt>
                <c:pt idx="5">
                  <c:v>32819</c:v>
                </c:pt>
                <c:pt idx="6">
                  <c:v>33677</c:v>
                </c:pt>
                <c:pt idx="7">
                  <c:v>35477</c:v>
                </c:pt>
                <c:pt idx="8">
                  <c:v>36733</c:v>
                </c:pt>
                <c:pt idx="9">
                  <c:v>37863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9-4A00-9679-F0AFC18AE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10000"/>
        <c:minorUnit val="5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Summit!$C$34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Summit!$D$31:$M$31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Summit!$D$34:$M$34</c:f>
              <c:numCache>
                <c:formatCode>0.0%</c:formatCode>
                <c:ptCount val="10"/>
                <c:pt idx="0">
                  <c:v>9.2506790222080207E-2</c:v>
                </c:pt>
                <c:pt idx="1">
                  <c:v>8.8213412689977677E-2</c:v>
                </c:pt>
                <c:pt idx="2">
                  <c:v>8.2387557797393859E-2</c:v>
                </c:pt>
                <c:pt idx="3">
                  <c:v>7.4191371164529354E-2</c:v>
                </c:pt>
                <c:pt idx="4">
                  <c:v>7.1836322303612019E-2</c:v>
                </c:pt>
                <c:pt idx="5">
                  <c:v>6.6252185739265598E-2</c:v>
                </c:pt>
                <c:pt idx="6">
                  <c:v>6.1951595795969532E-2</c:v>
                </c:pt>
                <c:pt idx="7">
                  <c:v>6.4797041059974719E-2</c:v>
                </c:pt>
                <c:pt idx="8">
                  <c:v>7.7847320571976797E-2</c:v>
                </c:pt>
                <c:pt idx="9">
                  <c:v>7.8498750446269194E-2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9-42F5-B1F1-F690361B3D47}"/>
            </c:ext>
          </c:extLst>
        </c:ser>
        <c:ser>
          <c:idx val="1"/>
          <c:order val="1"/>
          <c:tx>
            <c:strRef>
              <c:f>Summit!$C$35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Summit!$D$31:$M$31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Summit!$D$35:$M$35</c:f>
              <c:numCache>
                <c:formatCode>0.0%</c:formatCode>
                <c:ptCount val="10"/>
                <c:pt idx="0">
                  <c:v>1.2142514778718645E-2</c:v>
                </c:pt>
                <c:pt idx="1">
                  <c:v>1.7908385588266552E-2</c:v>
                </c:pt>
                <c:pt idx="2">
                  <c:v>1.5184951660361497E-2</c:v>
                </c:pt>
                <c:pt idx="3">
                  <c:v>1.8638699963657131E-2</c:v>
                </c:pt>
                <c:pt idx="4">
                  <c:v>2.1571103814094467E-2</c:v>
                </c:pt>
                <c:pt idx="5">
                  <c:v>2.0497377112881292E-2</c:v>
                </c:pt>
                <c:pt idx="6">
                  <c:v>1.0269019380966155E-2</c:v>
                </c:pt>
                <c:pt idx="7">
                  <c:v>1.6339716278852005E-2</c:v>
                </c:pt>
                <c:pt idx="8">
                  <c:v>2.0558271277810774E-2</c:v>
                </c:pt>
                <c:pt idx="9">
                  <c:v>2.08853980721171E-2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9-42F5-B1F1-F690361B3D47}"/>
            </c:ext>
          </c:extLst>
        </c:ser>
        <c:ser>
          <c:idx val="2"/>
          <c:order val="2"/>
          <c:tx>
            <c:strRef>
              <c:f>Summit!$C$36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Summit!$D$31:$M$31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Summit!$D$36:$M$36</c:f>
              <c:numCache>
                <c:formatCode>0.0%</c:formatCode>
                <c:ptCount val="10"/>
                <c:pt idx="0">
                  <c:v>1.8054002236779037E-2</c:v>
                </c:pt>
                <c:pt idx="1">
                  <c:v>1.2169199702412583E-2</c:v>
                </c:pt>
                <c:pt idx="2">
                  <c:v>1.3556116015132409E-2</c:v>
                </c:pt>
                <c:pt idx="3">
                  <c:v>7.6839208763823273E-3</c:v>
                </c:pt>
                <c:pt idx="4">
                  <c:v>6.1126547107855523E-3</c:v>
                </c:pt>
                <c:pt idx="5">
                  <c:v>6.605789780454634E-3</c:v>
                </c:pt>
                <c:pt idx="6">
                  <c:v>9.6422717192170479E-3</c:v>
                </c:pt>
                <c:pt idx="7">
                  <c:v>8.6146355166440373E-3</c:v>
                </c:pt>
                <c:pt idx="8">
                  <c:v>8.8172141258166196E-3</c:v>
                </c:pt>
                <c:pt idx="9">
                  <c:v>6.8725455194573364E-3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19-42F5-B1F1-F690361B3D47}"/>
            </c:ext>
          </c:extLst>
        </c:ser>
        <c:ser>
          <c:idx val="3"/>
          <c:order val="3"/>
          <c:tx>
            <c:strRef>
              <c:f>Summit!$C$37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Summit!$D$31:$M$31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Summit!$D$37:$M$37</c:f>
              <c:numCache>
                <c:formatCode>0.0%</c:formatCode>
                <c:ptCount val="10"/>
                <c:pt idx="0">
                  <c:v>2.3006870107045854E-2</c:v>
                </c:pt>
                <c:pt idx="1">
                  <c:v>1.5942183016261026E-2</c:v>
                </c:pt>
                <c:pt idx="2">
                  <c:v>1.2347625052543085E-2</c:v>
                </c:pt>
                <c:pt idx="3">
                  <c:v>1.0850942318675044E-2</c:v>
                </c:pt>
                <c:pt idx="4">
                  <c:v>1.1113917655973731E-2</c:v>
                </c:pt>
                <c:pt idx="5">
                  <c:v>1.8408781814649309E-2</c:v>
                </c:pt>
                <c:pt idx="6">
                  <c:v>2.2514704464371805E-2</c:v>
                </c:pt>
                <c:pt idx="7">
                  <c:v>2.1957956833185074E-2</c:v>
                </c:pt>
                <c:pt idx="8">
                  <c:v>2.5081090958929141E-2</c:v>
                </c:pt>
                <c:pt idx="9">
                  <c:v>2.6776151374509102E-2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19-42F5-B1F1-F690361B3D47}"/>
            </c:ext>
          </c:extLst>
        </c:ser>
        <c:ser>
          <c:idx val="4"/>
          <c:order val="4"/>
          <c:tx>
            <c:strRef>
              <c:f>Summit!$C$38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Summit!$D$31:$M$31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Summit!$D$38:$M$38</c:f>
              <c:numCache>
                <c:formatCode>0.0%</c:formatCode>
                <c:ptCount val="10"/>
                <c:pt idx="0">
                  <c:v>2.3592693188475261E-2</c:v>
                </c:pt>
                <c:pt idx="1">
                  <c:v>1.9874588160272079E-2</c:v>
                </c:pt>
                <c:pt idx="2">
                  <c:v>1.4869693148381673E-2</c:v>
                </c:pt>
                <c:pt idx="3">
                  <c:v>1.4225637298167282E-2</c:v>
                </c:pt>
                <c:pt idx="4">
                  <c:v>1.1265471078555191E-2</c:v>
                </c:pt>
                <c:pt idx="5">
                  <c:v>1.0297260540120458E-2</c:v>
                </c:pt>
                <c:pt idx="6">
                  <c:v>1.2534953234982162E-2</c:v>
                </c:pt>
                <c:pt idx="7">
                  <c:v>1.8493375158013015E-2</c:v>
                </c:pt>
                <c:pt idx="8">
                  <c:v>2.1609027365343324E-2</c:v>
                </c:pt>
                <c:pt idx="9">
                  <c:v>2.182256337022492E-2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19-42F5-B1F1-F690361B3D47}"/>
            </c:ext>
          </c:extLst>
        </c:ser>
        <c:ser>
          <c:idx val="5"/>
          <c:order val="5"/>
          <c:tx>
            <c:strRef>
              <c:f>Summit!$C$39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Summit!$D$31:$M$31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Summit!$D$39:$M$39</c:f>
              <c:numCache>
                <c:formatCode>0.0%</c:formatCode>
                <c:ptCount val="10"/>
                <c:pt idx="0">
                  <c:v>0.10736539383288066</c:v>
                </c:pt>
                <c:pt idx="1">
                  <c:v>0.11106387501328516</c:v>
                </c:pt>
                <c:pt idx="2">
                  <c:v>0.11470155527532577</c:v>
                </c:pt>
                <c:pt idx="3">
                  <c:v>0.11692020144333108</c:v>
                </c:pt>
                <c:pt idx="4">
                  <c:v>0.11932306137913615</c:v>
                </c:pt>
                <c:pt idx="5">
                  <c:v>0.12133281523217408</c:v>
                </c:pt>
                <c:pt idx="6">
                  <c:v>0.1335454633111561</c:v>
                </c:pt>
                <c:pt idx="7">
                  <c:v>0.13886417903459899</c:v>
                </c:pt>
                <c:pt idx="8">
                  <c:v>0.13097903056329663</c:v>
                </c:pt>
                <c:pt idx="9">
                  <c:v>0.13687076044269902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19-42F5-B1F1-F690361B3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Summit!$C$39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Summit!$D$31:$M$31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Summit!$D$39:$M$39</c:f>
              <c:numCache>
                <c:formatCode>0.0%</c:formatCode>
                <c:ptCount val="10"/>
                <c:pt idx="0">
                  <c:v>0.10736539383288066</c:v>
                </c:pt>
                <c:pt idx="1">
                  <c:v>0.11106387501328516</c:v>
                </c:pt>
                <c:pt idx="2">
                  <c:v>0.11470155527532577</c:v>
                </c:pt>
                <c:pt idx="3">
                  <c:v>0.11692020144333108</c:v>
                </c:pt>
                <c:pt idx="4">
                  <c:v>0.11932306137913615</c:v>
                </c:pt>
                <c:pt idx="5">
                  <c:v>0.12133281523217408</c:v>
                </c:pt>
                <c:pt idx="6">
                  <c:v>0.1335454633111561</c:v>
                </c:pt>
                <c:pt idx="7">
                  <c:v>0.13886417903459899</c:v>
                </c:pt>
                <c:pt idx="8">
                  <c:v>0.13097903056329663</c:v>
                </c:pt>
                <c:pt idx="9">
                  <c:v>0.13687076044269902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D-4B7C-8780-A8BD196F3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Summit!$D$31:$M$31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Summit!$D$6:$M$6</c:f>
              <c:numCache>
                <c:formatCode>_(* #,##0_);_(* \(#,##0\);_(* "-"??_);_(@_)</c:formatCode>
                <c:ptCount val="10"/>
                <c:pt idx="0">
                  <c:v>18777</c:v>
                </c:pt>
                <c:pt idx="1">
                  <c:v>18818</c:v>
                </c:pt>
                <c:pt idx="2">
                  <c:v>19032</c:v>
                </c:pt>
                <c:pt idx="3">
                  <c:v>19261</c:v>
                </c:pt>
                <c:pt idx="4">
                  <c:v>19795</c:v>
                </c:pt>
                <c:pt idx="5">
                  <c:v>20588</c:v>
                </c:pt>
                <c:pt idx="6">
                  <c:v>20742</c:v>
                </c:pt>
                <c:pt idx="7">
                  <c:v>21359</c:v>
                </c:pt>
                <c:pt idx="8">
                  <c:v>21889</c:v>
                </c:pt>
                <c:pt idx="9">
                  <c:v>22408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3-4F28-A3D3-24B71DC54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inorUnit val="25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Wasatch!$C$34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Wasatch!$D$34:$M$34</c:f>
              <c:numCache>
                <c:formatCode>0.0%</c:formatCode>
                <c:ptCount val="10"/>
                <c:pt idx="0">
                  <c:v>0.12024295340229667</c:v>
                </c:pt>
                <c:pt idx="1">
                  <c:v>0.12357539794668927</c:v>
                </c:pt>
                <c:pt idx="2">
                  <c:v>0.12290401522704614</c:v>
                </c:pt>
                <c:pt idx="3">
                  <c:v>9.8562256985260874E-2</c:v>
                </c:pt>
                <c:pt idx="4">
                  <c:v>0.10423080306095522</c:v>
                </c:pt>
                <c:pt idx="5">
                  <c:v>9.0916523587605269E-2</c:v>
                </c:pt>
                <c:pt idx="6">
                  <c:v>0.11588712794742946</c:v>
                </c:pt>
                <c:pt idx="7">
                  <c:v>0.12239694007649808</c:v>
                </c:pt>
                <c:pt idx="8">
                  <c:v>0.11156022635408246</c:v>
                </c:pt>
                <c:pt idx="9">
                  <c:v>0.11206729213846651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F-447F-A345-06CD7906D4CB}"/>
            </c:ext>
          </c:extLst>
        </c:ser>
        <c:ser>
          <c:idx val="1"/>
          <c:order val="1"/>
          <c:tx>
            <c:strRef>
              <c:f>Wasatch!$C$35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Wasatch!$D$31:$M$31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Wasatch!$D$35:$M$35</c:f>
              <c:numCache>
                <c:formatCode>0.0%</c:formatCode>
                <c:ptCount val="10"/>
                <c:pt idx="0">
                  <c:v>2.5623991648476797E-3</c:v>
                </c:pt>
                <c:pt idx="1">
                  <c:v>6.4048224545540169E-3</c:v>
                </c:pt>
                <c:pt idx="2">
                  <c:v>5.1663192241457444E-3</c:v>
                </c:pt>
                <c:pt idx="3">
                  <c:v>3.9786599150013566E-3</c:v>
                </c:pt>
                <c:pt idx="4">
                  <c:v>3.7822147946169407E-3</c:v>
                </c:pt>
                <c:pt idx="5">
                  <c:v>4.9055678194751045E-3</c:v>
                </c:pt>
                <c:pt idx="6">
                  <c:v>1.5461925009663702E-4</c:v>
                </c:pt>
                <c:pt idx="7">
                  <c:v>3.5415781272134863E-4</c:v>
                </c:pt>
                <c:pt idx="8">
                  <c:v>2.4925895984909728E-3</c:v>
                </c:pt>
                <c:pt idx="9">
                  <c:v>2.1999352960207054E-3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F-447F-A345-06CD7906D4CB}"/>
            </c:ext>
          </c:extLst>
        </c:ser>
        <c:ser>
          <c:idx val="2"/>
          <c:order val="2"/>
          <c:tx>
            <c:strRef>
              <c:f>Wasatch!$C$36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Wasatch!$D$36:$M$36</c:f>
              <c:numCache>
                <c:formatCode>0.0%</c:formatCode>
                <c:ptCount val="10"/>
                <c:pt idx="0">
                  <c:v>5.978931384644586E-3</c:v>
                </c:pt>
                <c:pt idx="1">
                  <c:v>6.0280681925214278E-3</c:v>
                </c:pt>
                <c:pt idx="2">
                  <c:v>3.262938457355207E-3</c:v>
                </c:pt>
                <c:pt idx="3">
                  <c:v>4.6116285378424811E-3</c:v>
                </c:pt>
                <c:pt idx="4">
                  <c:v>3.4303808602339694E-3</c:v>
                </c:pt>
                <c:pt idx="5">
                  <c:v>2.2892649824217152E-3</c:v>
                </c:pt>
                <c:pt idx="6">
                  <c:v>2.7831465017394666E-3</c:v>
                </c:pt>
                <c:pt idx="7">
                  <c:v>2.4791046890494405E-3</c:v>
                </c:pt>
                <c:pt idx="8">
                  <c:v>4.7157100511991377E-4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DF-447F-A345-06CD7906D4CB}"/>
            </c:ext>
          </c:extLst>
        </c:ser>
        <c:ser>
          <c:idx val="3"/>
          <c:order val="3"/>
          <c:tx>
            <c:strRef>
              <c:f>Wasatch!$C$37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Wasatch!$D$37:$M$37</c:f>
              <c:numCache>
                <c:formatCode>0.0%</c:formatCode>
                <c:ptCount val="10"/>
                <c:pt idx="0">
                  <c:v>1.6987757426212394E-2</c:v>
                </c:pt>
                <c:pt idx="1">
                  <c:v>1.6012056136385042E-2</c:v>
                </c:pt>
                <c:pt idx="2">
                  <c:v>2.1390374331550801E-2</c:v>
                </c:pt>
                <c:pt idx="3">
                  <c:v>1.8989058685233748E-2</c:v>
                </c:pt>
                <c:pt idx="4">
                  <c:v>1.9174949423871931E-2</c:v>
                </c:pt>
                <c:pt idx="5">
                  <c:v>1.4961981849399068E-2</c:v>
                </c:pt>
                <c:pt idx="6">
                  <c:v>1.870892926169308E-2</c:v>
                </c:pt>
                <c:pt idx="7">
                  <c:v>1.5157954384473721E-2</c:v>
                </c:pt>
                <c:pt idx="8">
                  <c:v>1.6235516033414173E-2</c:v>
                </c:pt>
                <c:pt idx="9">
                  <c:v>2.18699450016176E-2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DF-447F-A345-06CD7906D4CB}"/>
            </c:ext>
          </c:extLst>
        </c:ser>
        <c:ser>
          <c:idx val="4"/>
          <c:order val="4"/>
          <c:tx>
            <c:strRef>
              <c:f>Wasatch!$C$38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Wasatch!$D$38:$M$38</c:f>
              <c:numCache>
                <c:formatCode>0.0%</c:formatCode>
                <c:ptCount val="10"/>
                <c:pt idx="0">
                  <c:v>9.1107525861250822E-3</c:v>
                </c:pt>
                <c:pt idx="1">
                  <c:v>1.2621267778091739E-2</c:v>
                </c:pt>
                <c:pt idx="2">
                  <c:v>1.3051753829420828E-2</c:v>
                </c:pt>
                <c:pt idx="3">
                  <c:v>1.727100099466498E-2</c:v>
                </c:pt>
                <c:pt idx="4">
                  <c:v>2.2253496349722932E-2</c:v>
                </c:pt>
                <c:pt idx="5">
                  <c:v>1.9295233423268745E-2</c:v>
                </c:pt>
                <c:pt idx="6">
                  <c:v>1.2601468882875918E-2</c:v>
                </c:pt>
                <c:pt idx="7">
                  <c:v>6.5165037540728145E-3</c:v>
                </c:pt>
                <c:pt idx="8">
                  <c:v>1.2867151711129076E-2</c:v>
                </c:pt>
                <c:pt idx="9">
                  <c:v>9.0585571012617282E-3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DF-447F-A345-06CD7906D4CB}"/>
            </c:ext>
          </c:extLst>
        </c:ser>
        <c:ser>
          <c:idx val="5"/>
          <c:order val="5"/>
          <c:tx>
            <c:strRef>
              <c:f>Wasatch!$C$39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Wasatch!$D$31:$M$31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Wasatch!$D$39:$M$39</c:f>
              <c:numCache>
                <c:formatCode>0.0%</c:formatCode>
                <c:ptCount val="10"/>
                <c:pt idx="0">
                  <c:v>8.8165512005314611E-2</c:v>
                </c:pt>
                <c:pt idx="1">
                  <c:v>7.572760666855044E-2</c:v>
                </c:pt>
                <c:pt idx="2">
                  <c:v>8.6014683223058094E-2</c:v>
                </c:pt>
                <c:pt idx="3">
                  <c:v>8.2647617325255454E-2</c:v>
                </c:pt>
                <c:pt idx="4">
                  <c:v>7.5820212859530306E-2</c:v>
                </c:pt>
                <c:pt idx="5">
                  <c:v>6.2954787016597166E-2</c:v>
                </c:pt>
                <c:pt idx="6">
                  <c:v>6.4785465790490909E-2</c:v>
                </c:pt>
                <c:pt idx="7">
                  <c:v>6.6935826604334892E-2</c:v>
                </c:pt>
                <c:pt idx="8">
                  <c:v>5.4365400161681489E-2</c:v>
                </c:pt>
                <c:pt idx="9">
                  <c:v>7.4797800064703976E-2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DF-447F-A345-06CD7906D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Wasatch!$C$39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Wasatch!$D$31:$M$31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Wasatch!$D$39:$M$39</c:f>
              <c:numCache>
                <c:formatCode>0.0%</c:formatCode>
                <c:ptCount val="10"/>
                <c:pt idx="0">
                  <c:v>8.8165512005314611E-2</c:v>
                </c:pt>
                <c:pt idx="1">
                  <c:v>7.572760666855044E-2</c:v>
                </c:pt>
                <c:pt idx="2">
                  <c:v>8.6014683223058094E-2</c:v>
                </c:pt>
                <c:pt idx="3">
                  <c:v>8.2647617325255454E-2</c:v>
                </c:pt>
                <c:pt idx="4">
                  <c:v>7.5820212859530306E-2</c:v>
                </c:pt>
                <c:pt idx="5">
                  <c:v>6.2954787016597166E-2</c:v>
                </c:pt>
                <c:pt idx="6">
                  <c:v>6.4785465790490909E-2</c:v>
                </c:pt>
                <c:pt idx="7">
                  <c:v>6.6935826604334892E-2</c:v>
                </c:pt>
                <c:pt idx="8">
                  <c:v>5.4365400161681489E-2</c:v>
                </c:pt>
                <c:pt idx="9">
                  <c:v>7.4797800064703976E-2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D9D-A561-F8B755B18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Wasatch!$D$31:$M$31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Wasatch!$D$6:$M$6</c:f>
              <c:numCache>
                <c:formatCode>_(* #,##0_);_(* \(#,##0\);_(* "-"??_);_(@_)</c:formatCode>
                <c:ptCount val="10"/>
                <c:pt idx="0">
                  <c:v>10537</c:v>
                </c:pt>
                <c:pt idx="1">
                  <c:v>10617</c:v>
                </c:pt>
                <c:pt idx="2">
                  <c:v>11033</c:v>
                </c:pt>
                <c:pt idx="3">
                  <c:v>11059</c:v>
                </c:pt>
                <c:pt idx="4">
                  <c:v>11369</c:v>
                </c:pt>
                <c:pt idx="5">
                  <c:v>12231</c:v>
                </c:pt>
                <c:pt idx="6">
                  <c:v>12935</c:v>
                </c:pt>
                <c:pt idx="7">
                  <c:v>14118</c:v>
                </c:pt>
                <c:pt idx="8">
                  <c:v>14844</c:v>
                </c:pt>
                <c:pt idx="9">
                  <c:v>15455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2-47E8-95E5-18AD5BC63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000"/>
        <c:minorUnit val="25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Iron!$C$34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Iron!$D$31:$M$31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Iron!$D$34:$M$34</c:f>
              <c:numCache>
                <c:formatCode>0.0%</c:formatCode>
                <c:ptCount val="10"/>
                <c:pt idx="0">
                  <c:v>0.15112350512146727</c:v>
                </c:pt>
                <c:pt idx="1">
                  <c:v>0.15126914542404071</c:v>
                </c:pt>
                <c:pt idx="2">
                  <c:v>0.14539754607859035</c:v>
                </c:pt>
                <c:pt idx="3">
                  <c:v>0.12727272727272726</c:v>
                </c:pt>
                <c:pt idx="4">
                  <c:v>0.12421621621621622</c:v>
                </c:pt>
                <c:pt idx="5">
                  <c:v>0.13762606671838634</c:v>
                </c:pt>
                <c:pt idx="6">
                  <c:v>0.13381921247089787</c:v>
                </c:pt>
                <c:pt idx="7">
                  <c:v>0.1333977767037216</c:v>
                </c:pt>
                <c:pt idx="8">
                  <c:v>0.13446370377367403</c:v>
                </c:pt>
                <c:pt idx="9">
                  <c:v>0.12851010552673942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D-4753-9D6B-AC547E1E7B47}"/>
            </c:ext>
          </c:extLst>
        </c:ser>
        <c:ser>
          <c:idx val="1"/>
          <c:order val="1"/>
          <c:tx>
            <c:strRef>
              <c:f>Iron!$C$35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Iron!$D$31:$M$31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Iron!$D$35:$M$35</c:f>
              <c:numCache>
                <c:formatCode>0.0%</c:formatCode>
                <c:ptCount val="10"/>
                <c:pt idx="0">
                  <c:v>1.3406982356411218E-3</c:v>
                </c:pt>
                <c:pt idx="1">
                  <c:v>1.8401255615089029E-3</c:v>
                </c:pt>
                <c:pt idx="2">
                  <c:v>3.5133236041295065E-3</c:v>
                </c:pt>
                <c:pt idx="3">
                  <c:v>3.4192672998643149E-3</c:v>
                </c:pt>
                <c:pt idx="4">
                  <c:v>4.7567567567567571E-3</c:v>
                </c:pt>
                <c:pt idx="5">
                  <c:v>4.7582104990949057E-3</c:v>
                </c:pt>
                <c:pt idx="6">
                  <c:v>3.6440935317339812E-3</c:v>
                </c:pt>
                <c:pt idx="7">
                  <c:v>2.2716288061865636E-3</c:v>
                </c:pt>
                <c:pt idx="8">
                  <c:v>2.0308883955981673E-3</c:v>
                </c:pt>
                <c:pt idx="9">
                  <c:v>8.0486496154534072E-4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D-4753-9D6B-AC547E1E7B47}"/>
            </c:ext>
          </c:extLst>
        </c:ser>
        <c:ser>
          <c:idx val="2"/>
          <c:order val="2"/>
          <c:tx>
            <c:strRef>
              <c:f>Iron!$C$36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Iron!$D$31:$M$31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Iron!$D$36:$M$36</c:f>
              <c:numCache>
                <c:formatCode>0.0%</c:formatCode>
                <c:ptCount val="10"/>
                <c:pt idx="0">
                  <c:v>1.0082050732021237E-2</c:v>
                </c:pt>
                <c:pt idx="1">
                  <c:v>9.0923851274557557E-3</c:v>
                </c:pt>
                <c:pt idx="2">
                  <c:v>8.7022323117669307E-3</c:v>
                </c:pt>
                <c:pt idx="3">
                  <c:v>1.2157394843962008E-2</c:v>
                </c:pt>
                <c:pt idx="4">
                  <c:v>1.427027027027027E-2</c:v>
                </c:pt>
                <c:pt idx="5">
                  <c:v>1.0757693302301526E-2</c:v>
                </c:pt>
                <c:pt idx="6">
                  <c:v>7.895535985423625E-3</c:v>
                </c:pt>
                <c:pt idx="7">
                  <c:v>6.3315611406476562E-3</c:v>
                </c:pt>
                <c:pt idx="8">
                  <c:v>2.2670382090398148E-3</c:v>
                </c:pt>
                <c:pt idx="9">
                  <c:v>9.8372384188874984E-4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4D-4753-9D6B-AC547E1E7B47}"/>
            </c:ext>
          </c:extLst>
        </c:ser>
        <c:ser>
          <c:idx val="3"/>
          <c:order val="3"/>
          <c:tx>
            <c:strRef>
              <c:f>Iron!$C$37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Iron!$D$31:$M$31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Iron!$D$37:$M$37</c:f>
              <c:numCache>
                <c:formatCode>0.0%</c:formatCode>
                <c:ptCount val="10"/>
                <c:pt idx="0">
                  <c:v>6.3924491875368694E-2</c:v>
                </c:pt>
                <c:pt idx="1">
                  <c:v>5.8072197867619205E-2</c:v>
                </c:pt>
                <c:pt idx="2">
                  <c:v>4.8970325928328201E-2</c:v>
                </c:pt>
                <c:pt idx="3">
                  <c:v>5.4979647218453186E-2</c:v>
                </c:pt>
                <c:pt idx="4">
                  <c:v>5.172972972972973E-2</c:v>
                </c:pt>
                <c:pt idx="5">
                  <c:v>5.4202223946211534E-2</c:v>
                </c:pt>
                <c:pt idx="6">
                  <c:v>5.0106286061342244E-2</c:v>
                </c:pt>
                <c:pt idx="7">
                  <c:v>4.5674238762687287E-2</c:v>
                </c:pt>
                <c:pt idx="8">
                  <c:v>3.320266376989562E-2</c:v>
                </c:pt>
                <c:pt idx="9">
                  <c:v>3.2507601502414593E-2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4D-4753-9D6B-AC547E1E7B47}"/>
            </c:ext>
          </c:extLst>
        </c:ser>
        <c:ser>
          <c:idx val="4"/>
          <c:order val="4"/>
          <c:tx>
            <c:strRef>
              <c:f>Iron!$C$38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Iron!$D$31:$M$31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Iron!$D$38:$M$38</c:f>
              <c:numCache>
                <c:formatCode>0.0%</c:formatCode>
                <c:ptCount val="10"/>
                <c:pt idx="0">
                  <c:v>1.2495307556175256E-2</c:v>
                </c:pt>
                <c:pt idx="1">
                  <c:v>1.0066569248254586E-2</c:v>
                </c:pt>
                <c:pt idx="2">
                  <c:v>9.1346413707367163E-3</c:v>
                </c:pt>
                <c:pt idx="3">
                  <c:v>5.9701492537313433E-3</c:v>
                </c:pt>
                <c:pt idx="4">
                  <c:v>3.1891891891891893E-3</c:v>
                </c:pt>
                <c:pt idx="5">
                  <c:v>6.1546418412205843E-3</c:v>
                </c:pt>
                <c:pt idx="6">
                  <c:v>6.2253264500455509E-3</c:v>
                </c:pt>
                <c:pt idx="7">
                  <c:v>1.2518124697921702E-2</c:v>
                </c:pt>
                <c:pt idx="8">
                  <c:v>1.2515940112407311E-2</c:v>
                </c:pt>
                <c:pt idx="9">
                  <c:v>1.2877839384725451E-2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4D-4753-9D6B-AC547E1E7B47}"/>
            </c:ext>
          </c:extLst>
        </c:ser>
        <c:ser>
          <c:idx val="5"/>
          <c:order val="5"/>
          <c:tx>
            <c:strRef>
              <c:f>Iron!$C$39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Iron!$D$31:$M$31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Iron!$D$39:$M$39</c:f>
              <c:numCache>
                <c:formatCode>0.0%</c:formatCode>
                <c:ptCount val="10"/>
                <c:pt idx="0">
                  <c:v>3.8719365045315597E-2</c:v>
                </c:pt>
                <c:pt idx="1">
                  <c:v>3.8372030091465066E-2</c:v>
                </c:pt>
                <c:pt idx="2">
                  <c:v>3.0106480730771309E-2</c:v>
                </c:pt>
                <c:pt idx="3">
                  <c:v>2.6051560379918588E-2</c:v>
                </c:pt>
                <c:pt idx="4">
                  <c:v>2.1567567567567569E-2</c:v>
                </c:pt>
                <c:pt idx="5">
                  <c:v>2.78251874838376E-2</c:v>
                </c:pt>
                <c:pt idx="6">
                  <c:v>3.0721732968923981E-2</c:v>
                </c:pt>
                <c:pt idx="7">
                  <c:v>3.508941517641373E-2</c:v>
                </c:pt>
                <c:pt idx="8">
                  <c:v>4.8457941718226046E-2</c:v>
                </c:pt>
                <c:pt idx="9">
                  <c:v>6.4120908603112148E-2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4D-4753-9D6B-AC547E1E7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Iron!$C$39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Iron!$D$31:$M$31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Iron!$D$39:$M$39</c:f>
              <c:numCache>
                <c:formatCode>0.0%</c:formatCode>
                <c:ptCount val="10"/>
                <c:pt idx="0">
                  <c:v>3.8719365045315597E-2</c:v>
                </c:pt>
                <c:pt idx="1">
                  <c:v>3.8372030091465066E-2</c:v>
                </c:pt>
                <c:pt idx="2">
                  <c:v>3.0106480730771309E-2</c:v>
                </c:pt>
                <c:pt idx="3">
                  <c:v>2.6051560379918588E-2</c:v>
                </c:pt>
                <c:pt idx="4">
                  <c:v>2.1567567567567569E-2</c:v>
                </c:pt>
                <c:pt idx="5">
                  <c:v>2.78251874838376E-2</c:v>
                </c:pt>
                <c:pt idx="6">
                  <c:v>3.0721732968923981E-2</c:v>
                </c:pt>
                <c:pt idx="7">
                  <c:v>3.508941517641373E-2</c:v>
                </c:pt>
                <c:pt idx="8">
                  <c:v>4.8457941718226046E-2</c:v>
                </c:pt>
                <c:pt idx="9">
                  <c:v>6.4120908603112148E-2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E-4025-80CE-AC9C14BD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Iron!$D$31:$M$31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Iron!$D$6:$M$6</c:f>
              <c:numCache>
                <c:formatCode>_(* #,##0_);_(* \(#,##0\);_(* "-"??_);_(@_)</c:formatCode>
                <c:ptCount val="10"/>
                <c:pt idx="0">
                  <c:v>18647</c:v>
                </c:pt>
                <c:pt idx="1">
                  <c:v>18477</c:v>
                </c:pt>
                <c:pt idx="2">
                  <c:v>18501</c:v>
                </c:pt>
                <c:pt idx="3">
                  <c:v>18425</c:v>
                </c:pt>
                <c:pt idx="4">
                  <c:v>18500</c:v>
                </c:pt>
                <c:pt idx="5">
                  <c:v>19335</c:v>
                </c:pt>
                <c:pt idx="6">
                  <c:v>19758</c:v>
                </c:pt>
                <c:pt idx="7">
                  <c:v>20690</c:v>
                </c:pt>
                <c:pt idx="8">
                  <c:v>21173</c:v>
                </c:pt>
                <c:pt idx="9">
                  <c:v>22364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3B-42CA-930A-121E80AC3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000"/>
        <c:minorUnit val="25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Tooele!$C$34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Tooele!$D$31:$M$31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Tooele!$D$34:$M$34</c:f>
              <c:numCache>
                <c:formatCode>0.0%</c:formatCode>
                <c:ptCount val="10"/>
                <c:pt idx="0">
                  <c:v>0.20747227564758358</c:v>
                </c:pt>
                <c:pt idx="1">
                  <c:v>0.20890067076354582</c:v>
                </c:pt>
                <c:pt idx="2">
                  <c:v>0.19777281072882574</c:v>
                </c:pt>
                <c:pt idx="3">
                  <c:v>0.20238798912400993</c:v>
                </c:pt>
                <c:pt idx="4">
                  <c:v>0.19218241042345277</c:v>
                </c:pt>
                <c:pt idx="5">
                  <c:v>0.18017983251649752</c:v>
                </c:pt>
                <c:pt idx="6">
                  <c:v>0.17810844324202457</c:v>
                </c:pt>
                <c:pt idx="7">
                  <c:v>0.17879268116986025</c:v>
                </c:pt>
                <c:pt idx="8">
                  <c:v>0.1630701324178519</c:v>
                </c:pt>
                <c:pt idx="9">
                  <c:v>0.1564409117782303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9-446D-802C-66E906C1F06C}"/>
            </c:ext>
          </c:extLst>
        </c:ser>
        <c:ser>
          <c:idx val="1"/>
          <c:order val="1"/>
          <c:tx>
            <c:strRef>
              <c:f>Tooele!$C$35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Tooele!$D$31:$M$31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Tooele!$D$35:$M$35</c:f>
              <c:numCache>
                <c:formatCode>0.0%</c:formatCode>
                <c:ptCount val="10"/>
                <c:pt idx="0">
                  <c:v>2.3120677660924009E-2</c:v>
                </c:pt>
                <c:pt idx="1">
                  <c:v>2.7674016949833312E-2</c:v>
                </c:pt>
                <c:pt idx="2">
                  <c:v>3.6361459248024267E-2</c:v>
                </c:pt>
                <c:pt idx="3">
                  <c:v>2.9987784214052095E-2</c:v>
                </c:pt>
                <c:pt idx="4">
                  <c:v>2.8491817432596836E-2</c:v>
                </c:pt>
                <c:pt idx="5">
                  <c:v>2.9714814957743217E-2</c:v>
                </c:pt>
                <c:pt idx="6">
                  <c:v>2.0629015894487658E-2</c:v>
                </c:pt>
                <c:pt idx="7">
                  <c:v>1.2534216971617922E-2</c:v>
                </c:pt>
                <c:pt idx="8">
                  <c:v>1.467806347649408E-2</c:v>
                </c:pt>
                <c:pt idx="9">
                  <c:v>1.3236549957301452E-2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9-446D-802C-66E906C1F06C}"/>
            </c:ext>
          </c:extLst>
        </c:ser>
        <c:ser>
          <c:idx val="2"/>
          <c:order val="2"/>
          <c:tx>
            <c:strRef>
              <c:f>Tooele!$C$36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Tooele!$D$31:$M$31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Tooele!$D$36:$M$36</c:f>
              <c:numCache>
                <c:formatCode>0.0%</c:formatCode>
                <c:ptCount val="10"/>
                <c:pt idx="0">
                  <c:v>5.7290174735032942E-4</c:v>
                </c:pt>
                <c:pt idx="1">
                  <c:v>2.4902598706671485E-3</c:v>
                </c:pt>
                <c:pt idx="2">
                  <c:v>4.0312924083978604E-3</c:v>
                </c:pt>
                <c:pt idx="3">
                  <c:v>3.6253300232493989E-3</c:v>
                </c:pt>
                <c:pt idx="4">
                  <c:v>3.2573289902280132E-3</c:v>
                </c:pt>
                <c:pt idx="5">
                  <c:v>4.6308802531547875E-3</c:v>
                </c:pt>
                <c:pt idx="6">
                  <c:v>3.1187765377822868E-3</c:v>
                </c:pt>
                <c:pt idx="7">
                  <c:v>2.2331076213802045E-3</c:v>
                </c:pt>
                <c:pt idx="8">
                  <c:v>3.3629930638268057E-3</c:v>
                </c:pt>
                <c:pt idx="9">
                  <c:v>3.8428693424423571E-3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9-446D-802C-66E906C1F06C}"/>
            </c:ext>
          </c:extLst>
        </c:ser>
        <c:ser>
          <c:idx val="3"/>
          <c:order val="3"/>
          <c:tx>
            <c:strRef>
              <c:f>Tooele!$C$37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Tooele!$D$31:$M$31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Tooele!$D$37:$M$37</c:f>
              <c:numCache>
                <c:formatCode>0.0%</c:formatCode>
                <c:ptCount val="10"/>
                <c:pt idx="0">
                  <c:v>2.7703891639726645E-2</c:v>
                </c:pt>
                <c:pt idx="1">
                  <c:v>3.5385789452544482E-2</c:v>
                </c:pt>
                <c:pt idx="2">
                  <c:v>3.129240839786062E-2</c:v>
                </c:pt>
                <c:pt idx="3">
                  <c:v>2.7347598218859598E-2</c:v>
                </c:pt>
                <c:pt idx="4">
                  <c:v>2.5273733369961932E-2</c:v>
                </c:pt>
                <c:pt idx="5">
                  <c:v>1.7944660980974799E-2</c:v>
                </c:pt>
                <c:pt idx="6">
                  <c:v>1.506782399579153E-2</c:v>
                </c:pt>
                <c:pt idx="7">
                  <c:v>1.6208039187436969E-2</c:v>
                </c:pt>
                <c:pt idx="8">
                  <c:v>1.6184404119666502E-2</c:v>
                </c:pt>
                <c:pt idx="9">
                  <c:v>1.6783813965709781E-2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19-446D-802C-66E906C1F06C}"/>
            </c:ext>
          </c:extLst>
        </c:ser>
        <c:ser>
          <c:idx val="4"/>
          <c:order val="4"/>
          <c:tx>
            <c:strRef>
              <c:f>Tooele!$C$38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Tooele!$D$31:$M$31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Tooele!$D$38:$M$38</c:f>
              <c:numCache>
                <c:formatCode>0.0%</c:formatCode>
                <c:ptCount val="10"/>
                <c:pt idx="0">
                  <c:v>1.1867250480828252E-2</c:v>
                </c:pt>
                <c:pt idx="1">
                  <c:v>1.3375105434389686E-2</c:v>
                </c:pt>
                <c:pt idx="2">
                  <c:v>1.7881376227348925E-2</c:v>
                </c:pt>
                <c:pt idx="3">
                  <c:v>1.7693186743901957E-2</c:v>
                </c:pt>
                <c:pt idx="4">
                  <c:v>1.3774969585181115E-2</c:v>
                </c:pt>
                <c:pt idx="5">
                  <c:v>1.2040288658202447E-2</c:v>
                </c:pt>
                <c:pt idx="6">
                  <c:v>1.1986623078946379E-2</c:v>
                </c:pt>
                <c:pt idx="7">
                  <c:v>6.1230370263650772E-3</c:v>
                </c:pt>
                <c:pt idx="8">
                  <c:v>5.7451131507041267E-3</c:v>
                </c:pt>
                <c:pt idx="9">
                  <c:v>5.9121066806805496E-3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19-446D-802C-66E906C1F06C}"/>
            </c:ext>
          </c:extLst>
        </c:ser>
        <c:ser>
          <c:idx val="5"/>
          <c:order val="5"/>
          <c:tx>
            <c:strRef>
              <c:f>Tooele!$C$39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Tooele!$D$31:$M$31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Tooele!$D$39:$M$39</c:f>
              <c:numCache>
                <c:formatCode>0.0%</c:formatCode>
                <c:ptCount val="10"/>
                <c:pt idx="0">
                  <c:v>4.2640258624217373E-2</c:v>
                </c:pt>
                <c:pt idx="1">
                  <c:v>3.8880186367835481E-2</c:v>
                </c:pt>
                <c:pt idx="2">
                  <c:v>3.7758441765785904E-2</c:v>
                </c:pt>
                <c:pt idx="3">
                  <c:v>3.9799818733498839E-2</c:v>
                </c:pt>
                <c:pt idx="4">
                  <c:v>3.5084965268239079E-2</c:v>
                </c:pt>
                <c:pt idx="5">
                  <c:v>3.8629259445066184E-2</c:v>
                </c:pt>
                <c:pt idx="6">
                  <c:v>4.1483485514598128E-2</c:v>
                </c:pt>
                <c:pt idx="7">
                  <c:v>4.5706670508572252E-2</c:v>
                </c:pt>
                <c:pt idx="8">
                  <c:v>4.8132838226021157E-2</c:v>
                </c:pt>
                <c:pt idx="9">
                  <c:v>5.2683439532286672E-2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19-446D-802C-66E906C1F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ax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Tooele!$C$39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Tooele!$D$31:$M$31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Tooele!$D$39:$M$39</c:f>
              <c:numCache>
                <c:formatCode>0.0%</c:formatCode>
                <c:ptCount val="10"/>
                <c:pt idx="0">
                  <c:v>4.2640258624217373E-2</c:v>
                </c:pt>
                <c:pt idx="1">
                  <c:v>3.8880186367835481E-2</c:v>
                </c:pt>
                <c:pt idx="2">
                  <c:v>3.7758441765785904E-2</c:v>
                </c:pt>
                <c:pt idx="3">
                  <c:v>3.9799818733498839E-2</c:v>
                </c:pt>
                <c:pt idx="4">
                  <c:v>3.5084965268239079E-2</c:v>
                </c:pt>
                <c:pt idx="5">
                  <c:v>3.8629259445066184E-2</c:v>
                </c:pt>
                <c:pt idx="6">
                  <c:v>4.1483485514598128E-2</c:v>
                </c:pt>
                <c:pt idx="7">
                  <c:v>4.5706670508572252E-2</c:v>
                </c:pt>
                <c:pt idx="8">
                  <c:v>4.8132838226021157E-2</c:v>
                </c:pt>
                <c:pt idx="9">
                  <c:v>5.2683439532286672E-2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2C-4D96-BBD6-08BE2AE2D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1.0000000000000002E-2"/>
        <c:minorUnit val="5.000000000000001E-3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Tooele!$D$31:$M$31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Tooele!$D$6:$M$6</c:f>
              <c:numCache>
                <c:formatCode>_(* #,##0_);_(* \(#,##0\);_(* "-"??_);_(@_)</c:formatCode>
                <c:ptCount val="10"/>
                <c:pt idx="0">
                  <c:v>24437</c:v>
                </c:pt>
                <c:pt idx="1">
                  <c:v>24897</c:v>
                </c:pt>
                <c:pt idx="2">
                  <c:v>25054</c:v>
                </c:pt>
                <c:pt idx="3">
                  <c:v>25377</c:v>
                </c:pt>
                <c:pt idx="4">
                  <c:v>25481</c:v>
                </c:pt>
                <c:pt idx="5">
                  <c:v>25913</c:v>
                </c:pt>
                <c:pt idx="6">
                  <c:v>26613</c:v>
                </c:pt>
                <c:pt idx="7">
                  <c:v>27764</c:v>
                </c:pt>
                <c:pt idx="8">
                  <c:v>28546</c:v>
                </c:pt>
                <c:pt idx="9">
                  <c:v>30446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3-4110-BA16-1247A29F5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000"/>
        <c:minorUnit val="25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BoxElder!$C$34</c:f>
              <c:strCache>
                <c:ptCount val="1"/>
                <c:pt idx="0">
                  <c:v> Carpooled: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60000"/>
              </a:schemeClr>
            </a:solidFill>
            <a:ln>
              <a:noFill/>
            </a:ln>
            <a:effectLst/>
          </c:spPr>
          <c:cat>
            <c:numRef>
              <c:f>BoxElder!$D$31:$M$31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BoxElder!$D$34:$M$34</c:f>
              <c:numCache>
                <c:formatCode>0.0%</c:formatCode>
                <c:ptCount val="10"/>
                <c:pt idx="0">
                  <c:v>0.15720755444208903</c:v>
                </c:pt>
                <c:pt idx="1">
                  <c:v>0.1619110816191108</c:v>
                </c:pt>
                <c:pt idx="2">
                  <c:v>0.1519306765700138</c:v>
                </c:pt>
                <c:pt idx="3">
                  <c:v>0.1529660023446659</c:v>
                </c:pt>
                <c:pt idx="4">
                  <c:v>0.1447882812867976</c:v>
                </c:pt>
                <c:pt idx="5">
                  <c:v>0.15351722193505946</c:v>
                </c:pt>
                <c:pt idx="6">
                  <c:v>0.14856237476117246</c:v>
                </c:pt>
                <c:pt idx="7">
                  <c:v>0.14756920846359475</c:v>
                </c:pt>
                <c:pt idx="8">
                  <c:v>0.13719645831506969</c:v>
                </c:pt>
                <c:pt idx="9">
                  <c:v>0.13636363636363635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E-418D-AB14-5C51222CACAB}"/>
            </c:ext>
          </c:extLst>
        </c:ser>
        <c:ser>
          <c:idx val="1"/>
          <c:order val="1"/>
          <c:tx>
            <c:strRef>
              <c:f>BoxElder!$C$35</c:f>
              <c:strCache>
                <c:ptCount val="1"/>
                <c:pt idx="0">
                  <c:v> Public transportation (excluding taxicab): </c:v>
                </c:pt>
              </c:strCache>
            </c:strRef>
          </c:tx>
          <c:spPr>
            <a:solidFill>
              <a:schemeClr val="accent6">
                <a:lumMod val="50000"/>
                <a:alpha val="70000"/>
              </a:schemeClr>
            </a:solidFill>
            <a:ln>
              <a:noFill/>
            </a:ln>
            <a:effectLst/>
          </c:spPr>
          <c:cat>
            <c:numRef>
              <c:f>BoxElder!$D$31:$M$31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BoxElder!$D$35:$M$35</c:f>
              <c:numCache>
                <c:formatCode>0.0%</c:formatCode>
                <c:ptCount val="10"/>
                <c:pt idx="0">
                  <c:v>7.4677201772981308E-3</c:v>
                </c:pt>
                <c:pt idx="1">
                  <c:v>7.7732486491610582E-3</c:v>
                </c:pt>
                <c:pt idx="2">
                  <c:v>8.0940817978384042E-3</c:v>
                </c:pt>
                <c:pt idx="3">
                  <c:v>4.5017584994138339E-3</c:v>
                </c:pt>
                <c:pt idx="4">
                  <c:v>7.8187555932363057E-3</c:v>
                </c:pt>
                <c:pt idx="5">
                  <c:v>7.2365020440768764E-3</c:v>
                </c:pt>
                <c:pt idx="6">
                  <c:v>6.6172701430635165E-3</c:v>
                </c:pt>
                <c:pt idx="7">
                  <c:v>7.1587150559557795E-3</c:v>
                </c:pt>
                <c:pt idx="8">
                  <c:v>6.3995792057508546E-3</c:v>
                </c:pt>
                <c:pt idx="9">
                  <c:v>3.9635688986338338E-3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E-418D-AB14-5C51222CACAB}"/>
            </c:ext>
          </c:extLst>
        </c:ser>
        <c:ser>
          <c:idx val="2"/>
          <c:order val="2"/>
          <c:tx>
            <c:strRef>
              <c:f>BoxElder!$C$36</c:f>
              <c:strCache>
                <c:ptCount val="1"/>
                <c:pt idx="0">
                  <c:v> Bicycle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cat>
            <c:numRef>
              <c:f>BoxElder!$D$31:$M$31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BoxElder!$D$36:$M$36</c:f>
              <c:numCache>
                <c:formatCode>0.0%</c:formatCode>
                <c:ptCount val="10"/>
                <c:pt idx="0">
                  <c:v>3.9024860281364425E-3</c:v>
                </c:pt>
                <c:pt idx="1">
                  <c:v>3.8866243245805291E-3</c:v>
                </c:pt>
                <c:pt idx="2">
                  <c:v>4.9516735704423177E-3</c:v>
                </c:pt>
                <c:pt idx="3">
                  <c:v>4.126611957796014E-3</c:v>
                </c:pt>
                <c:pt idx="4">
                  <c:v>4.0977815458527623E-3</c:v>
                </c:pt>
                <c:pt idx="5">
                  <c:v>3.4302899299844931E-3</c:v>
                </c:pt>
                <c:pt idx="6">
                  <c:v>3.3086350715317583E-3</c:v>
                </c:pt>
                <c:pt idx="7">
                  <c:v>2.1747995106701102E-3</c:v>
                </c:pt>
                <c:pt idx="8">
                  <c:v>2.8491277285877092E-3</c:v>
                </c:pt>
                <c:pt idx="9">
                  <c:v>1.9817844493169169E-3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5E-418D-AB14-5C51222CACAB}"/>
            </c:ext>
          </c:extLst>
        </c:ser>
        <c:ser>
          <c:idx val="3"/>
          <c:order val="3"/>
          <c:tx>
            <c:strRef>
              <c:f>BoxElder!$C$37</c:f>
              <c:strCache>
                <c:ptCount val="1"/>
                <c:pt idx="0">
                  <c:v> Walked </c:v>
                </c:pt>
              </c:strCache>
            </c:strRef>
          </c:tx>
          <c:spPr>
            <a:solidFill>
              <a:schemeClr val="accent2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BoxElder!$D$31:$M$31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BoxElder!$D$37:$M$37</c:f>
              <c:numCache>
                <c:formatCode>0.0%</c:formatCode>
                <c:ptCount val="10"/>
                <c:pt idx="0">
                  <c:v>2.2258624012333784E-2</c:v>
                </c:pt>
                <c:pt idx="1">
                  <c:v>2.1945208076594939E-2</c:v>
                </c:pt>
                <c:pt idx="2">
                  <c:v>1.7902204446983764E-2</c:v>
                </c:pt>
                <c:pt idx="3">
                  <c:v>1.6506447831184056E-2</c:v>
                </c:pt>
                <c:pt idx="4">
                  <c:v>1.6579529932645661E-2</c:v>
                </c:pt>
                <c:pt idx="5">
                  <c:v>1.63526150086932E-2</c:v>
                </c:pt>
                <c:pt idx="6">
                  <c:v>1.794119017661587E-2</c:v>
                </c:pt>
                <c:pt idx="7">
                  <c:v>1.5268904897829731E-2</c:v>
                </c:pt>
                <c:pt idx="8">
                  <c:v>1.4508635048654335E-2</c:v>
                </c:pt>
                <c:pt idx="9">
                  <c:v>1.3450834879406308E-2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5E-418D-AB14-5C51222CACAB}"/>
            </c:ext>
          </c:extLst>
        </c:ser>
        <c:ser>
          <c:idx val="4"/>
          <c:order val="4"/>
          <c:tx>
            <c:strRef>
              <c:f>BoxElder!$C$38</c:f>
              <c:strCache>
                <c:ptCount val="1"/>
                <c:pt idx="0">
                  <c:v> Taxicab, motorcycle, or other means </c:v>
                </c:pt>
              </c:strCache>
            </c:strRef>
          </c:tx>
          <c:spPr>
            <a:solidFill>
              <a:schemeClr val="accent5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BoxElder!$D$31:$M$31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BoxElder!$D$38:$M$38</c:f>
              <c:numCache>
                <c:formatCode>0.0%</c:formatCode>
                <c:ptCount val="10"/>
                <c:pt idx="0">
                  <c:v>1.6236269030641744E-2</c:v>
                </c:pt>
                <c:pt idx="1">
                  <c:v>1.3271400132714002E-2</c:v>
                </c:pt>
                <c:pt idx="2">
                  <c:v>1.266485740132362E-2</c:v>
                </c:pt>
                <c:pt idx="3">
                  <c:v>9.0973036342321227E-3</c:v>
                </c:pt>
                <c:pt idx="4">
                  <c:v>8.6194715274833973E-3</c:v>
                </c:pt>
                <c:pt idx="5">
                  <c:v>8.5522296884544893E-3</c:v>
                </c:pt>
                <c:pt idx="6">
                  <c:v>7.502679528403001E-3</c:v>
                </c:pt>
                <c:pt idx="7">
                  <c:v>1.0602147614516787E-2</c:v>
                </c:pt>
                <c:pt idx="8">
                  <c:v>1.0081528885771894E-2</c:v>
                </c:pt>
                <c:pt idx="9">
                  <c:v>1.2312362961713612E-2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5E-418D-AB14-5C51222CACAB}"/>
            </c:ext>
          </c:extLst>
        </c:ser>
        <c:ser>
          <c:idx val="5"/>
          <c:order val="5"/>
          <c:tx>
            <c:strRef>
              <c:f>BoxElder!$C$39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solidFill>
              <a:schemeClr val="accent6">
                <a:lumMod val="75000"/>
                <a:alpha val="60000"/>
              </a:schemeClr>
            </a:solidFill>
            <a:ln>
              <a:noFill/>
            </a:ln>
            <a:effectLst/>
          </c:spPr>
          <c:cat>
            <c:numRef>
              <c:f>BoxElder!$D$31:$M$31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BoxElder!$D$39:$M$39</c:f>
              <c:numCache>
                <c:formatCode>0.0%</c:formatCode>
                <c:ptCount val="10"/>
                <c:pt idx="0">
                  <c:v>5.0635960686066676E-2</c:v>
                </c:pt>
                <c:pt idx="1">
                  <c:v>4.9246374063892311E-2</c:v>
                </c:pt>
                <c:pt idx="2">
                  <c:v>4.3755653954197019E-2</c:v>
                </c:pt>
                <c:pt idx="3">
                  <c:v>3.9484173505275499E-2</c:v>
                </c:pt>
                <c:pt idx="4">
                  <c:v>3.4524987047242238E-2</c:v>
                </c:pt>
                <c:pt idx="5">
                  <c:v>3.3645035477656127E-2</c:v>
                </c:pt>
                <c:pt idx="6">
                  <c:v>3.9750221352346335E-2</c:v>
                </c:pt>
                <c:pt idx="7">
                  <c:v>4.0007249331702237E-2</c:v>
                </c:pt>
                <c:pt idx="8">
                  <c:v>5.0056982554571756E-2</c:v>
                </c:pt>
                <c:pt idx="9">
                  <c:v>5.2917861359419803E-2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5E-418D-AB14-5C51222CA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412287"/>
        <c:axId val="358416031"/>
      </c:area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midCat"/>
        <c:majorUnit val="5.000000000000001E-2"/>
        <c:minorUnit val="2.5000000000000005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BoxElder!$C$39</c:f>
              <c:strCache>
                <c:ptCount val="1"/>
                <c:pt idx="0">
                  <c:v> Worked at home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BoxElder!$D$31:$M$31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BoxElder!$D$39:$M$39</c:f>
              <c:numCache>
                <c:formatCode>0.0%</c:formatCode>
                <c:ptCount val="10"/>
                <c:pt idx="0">
                  <c:v>5.0635960686066676E-2</c:v>
                </c:pt>
                <c:pt idx="1">
                  <c:v>4.9246374063892311E-2</c:v>
                </c:pt>
                <c:pt idx="2">
                  <c:v>4.3755653954197019E-2</c:v>
                </c:pt>
                <c:pt idx="3">
                  <c:v>3.9484173505275499E-2</c:v>
                </c:pt>
                <c:pt idx="4">
                  <c:v>3.4524987047242238E-2</c:v>
                </c:pt>
                <c:pt idx="5">
                  <c:v>3.3645035477656127E-2</c:v>
                </c:pt>
                <c:pt idx="6">
                  <c:v>3.9750221352346335E-2</c:v>
                </c:pt>
                <c:pt idx="7">
                  <c:v>4.0007249331702237E-2</c:v>
                </c:pt>
                <c:pt idx="8">
                  <c:v>5.0056982554571756E-2</c:v>
                </c:pt>
                <c:pt idx="9">
                  <c:v>5.2917861359419803E-2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1-4D60-96EC-5EEB4D21D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1.0000000000000002E-2"/>
        <c:minorUnit val="5.000000000000001E-3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Workers 16 years and over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25400">
                <a:solidFill>
                  <a:srgbClr val="C00000"/>
                </a:solidFill>
              </a:ln>
              <a:effectLst/>
            </c:spPr>
          </c:marker>
          <c:cat>
            <c:numRef>
              <c:f>BoxElder!$D$31:$M$31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BoxElder!$D$6:$M$6</c:f>
              <c:numCache>
                <c:formatCode>_(* #,##0_);_(* \(#,##0\);_(* "-"??_);_(@_)</c:formatCode>
                <c:ptCount val="10"/>
                <c:pt idx="0">
                  <c:v>20756</c:v>
                </c:pt>
                <c:pt idx="1">
                  <c:v>21098</c:v>
                </c:pt>
                <c:pt idx="2">
                  <c:v>21003</c:v>
                </c:pt>
                <c:pt idx="3">
                  <c:v>21325</c:v>
                </c:pt>
                <c:pt idx="4">
                  <c:v>21231</c:v>
                </c:pt>
                <c:pt idx="5">
                  <c:v>21281</c:v>
                </c:pt>
                <c:pt idx="6">
                  <c:v>21459</c:v>
                </c:pt>
                <c:pt idx="7">
                  <c:v>22071</c:v>
                </c:pt>
                <c:pt idx="8">
                  <c:v>22814</c:v>
                </c:pt>
                <c:pt idx="9">
                  <c:v>23716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E-4116-8B03-775575903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2287"/>
        <c:axId val="358416031"/>
      </c:lineChart>
      <c:catAx>
        <c:axId val="3584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6031"/>
        <c:crosses val="autoZero"/>
        <c:auto val="1"/>
        <c:lblAlgn val="ctr"/>
        <c:lblOffset val="100"/>
        <c:noMultiLvlLbl val="0"/>
      </c:catAx>
      <c:valAx>
        <c:axId val="358416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12287"/>
        <c:crosses val="autoZero"/>
        <c:crossBetween val="between"/>
        <c:majorUnit val="5000"/>
        <c:minorUnit val="25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3" Type="http://schemas.openxmlformats.org/officeDocument/2006/relationships/chart" Target="../charts/chart17.xml"/><Relationship Id="rId21" Type="http://schemas.openxmlformats.org/officeDocument/2006/relationships/chart" Target="../charts/chart35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10" Type="http://schemas.openxmlformats.org/officeDocument/2006/relationships/chart" Target="../charts/chart24.xml"/><Relationship Id="rId19" Type="http://schemas.openxmlformats.org/officeDocument/2006/relationships/chart" Target="../charts/chart33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0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6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9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2.xml"/><Relationship Id="rId2" Type="http://schemas.openxmlformats.org/officeDocument/2006/relationships/chart" Target="../charts/chart71.xml"/><Relationship Id="rId1" Type="http://schemas.openxmlformats.org/officeDocument/2006/relationships/chart" Target="../charts/chart7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1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12</xdr:col>
      <xdr:colOff>28575</xdr:colOff>
      <xdr:row>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D2D578-664B-4A13-974C-E7314298B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12</xdr:col>
      <xdr:colOff>28575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D52C51-97A5-4B91-99A3-C648B517B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12</xdr:col>
      <xdr:colOff>28576</xdr:colOff>
      <xdr:row>78</xdr:row>
      <xdr:rowOff>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DB8433BB-D698-49D9-BA2B-4F80A040D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12</xdr:col>
      <xdr:colOff>28575</xdr:colOff>
      <xdr:row>103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C0537A6-BC93-42D5-86FC-98A2893F4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104</xdr:row>
      <xdr:rowOff>0</xdr:rowOff>
    </xdr:from>
    <xdr:to>
      <xdr:col>12</xdr:col>
      <xdr:colOff>28576</xdr:colOff>
      <xdr:row>128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94D6F72A-8DC8-4885-9AF7-86E8E4CE1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129</xdr:row>
      <xdr:rowOff>0</xdr:rowOff>
    </xdr:from>
    <xdr:to>
      <xdr:col>12</xdr:col>
      <xdr:colOff>28575</xdr:colOff>
      <xdr:row>153</xdr:row>
      <xdr:rowOff>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1378624-0CC8-444C-AD66-7712BD937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154</xdr:row>
      <xdr:rowOff>0</xdr:rowOff>
    </xdr:from>
    <xdr:to>
      <xdr:col>12</xdr:col>
      <xdr:colOff>28576</xdr:colOff>
      <xdr:row>178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7CEFEC2-4BE7-4215-9130-396AA006C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4</xdr:row>
      <xdr:rowOff>0</xdr:rowOff>
    </xdr:from>
    <xdr:to>
      <xdr:col>25</xdr:col>
      <xdr:colOff>28575</xdr:colOff>
      <xdr:row>28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E062A3-4018-4745-B0CD-99C1CACCE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29</xdr:row>
      <xdr:rowOff>0</xdr:rowOff>
    </xdr:from>
    <xdr:to>
      <xdr:col>25</xdr:col>
      <xdr:colOff>28575</xdr:colOff>
      <xdr:row>53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104FB5-B412-4BAD-8F0E-9ED89A59A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54</xdr:row>
      <xdr:rowOff>0</xdr:rowOff>
    </xdr:from>
    <xdr:to>
      <xdr:col>25</xdr:col>
      <xdr:colOff>28575</xdr:colOff>
      <xdr:row>78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F402A21-7678-4AFE-80C5-2AFDB1D82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79</xdr:row>
      <xdr:rowOff>0</xdr:rowOff>
    </xdr:from>
    <xdr:to>
      <xdr:col>25</xdr:col>
      <xdr:colOff>28575</xdr:colOff>
      <xdr:row>103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BAB170F-FECC-4BFA-A7EF-AD222DA3A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104</xdr:row>
      <xdr:rowOff>0</xdr:rowOff>
    </xdr:from>
    <xdr:to>
      <xdr:col>25</xdr:col>
      <xdr:colOff>28575</xdr:colOff>
      <xdr:row>128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5B89322-E394-43A8-A9A7-30DB21DEE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0</xdr:colOff>
      <xdr:row>129</xdr:row>
      <xdr:rowOff>0</xdr:rowOff>
    </xdr:from>
    <xdr:to>
      <xdr:col>25</xdr:col>
      <xdr:colOff>28575</xdr:colOff>
      <xdr:row>153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F976DDF-E835-4EBD-A8E7-C5BBF1249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0</xdr:colOff>
      <xdr:row>154</xdr:row>
      <xdr:rowOff>0</xdr:rowOff>
    </xdr:from>
    <xdr:to>
      <xdr:col>25</xdr:col>
      <xdr:colOff>28575</xdr:colOff>
      <xdr:row>178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DDEBD83-683E-44C3-B6A9-7943F8EE5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4</xdr:row>
      <xdr:rowOff>0</xdr:rowOff>
    </xdr:from>
    <xdr:to>
      <xdr:col>41</xdr:col>
      <xdr:colOff>28575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EDD375-A7DE-417F-95D9-EAF3C3784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13</xdr:col>
      <xdr:colOff>335756</xdr:colOff>
      <xdr:row>53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7FE4007-A9AC-410A-9705-E389286C5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13</xdr:col>
      <xdr:colOff>335756</xdr:colOff>
      <xdr:row>78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563E3B5-9D0F-4BA0-89E1-355D5D221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29</xdr:row>
      <xdr:rowOff>0</xdr:rowOff>
    </xdr:from>
    <xdr:to>
      <xdr:col>41</xdr:col>
      <xdr:colOff>28574</xdr:colOff>
      <xdr:row>53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7F0F7F5-36C0-459B-BBD6-EFE1F6CF7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13</xdr:col>
      <xdr:colOff>335757</xdr:colOff>
      <xdr:row>28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A8167A6-6BA4-4E17-A8AF-84D9D89E1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13</xdr:col>
      <xdr:colOff>335757</xdr:colOff>
      <xdr:row>103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18EF2DB-B308-42BD-A936-30876CD26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104</xdr:row>
      <xdr:rowOff>0</xdr:rowOff>
    </xdr:from>
    <xdr:to>
      <xdr:col>13</xdr:col>
      <xdr:colOff>335757</xdr:colOff>
      <xdr:row>128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5CD22AC-1C96-429D-A447-E9F60FD71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4</xdr:row>
      <xdr:rowOff>0</xdr:rowOff>
    </xdr:from>
    <xdr:to>
      <xdr:col>27</xdr:col>
      <xdr:colOff>269421</xdr:colOff>
      <xdr:row>28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23B853C-107B-4A3B-A2E4-013CDD949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27</xdr:col>
      <xdr:colOff>269421</xdr:colOff>
      <xdr:row>53</xdr:row>
      <xdr:rowOff>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55605046-7F9E-44E0-BDE2-5D4B599B0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0</xdr:colOff>
      <xdr:row>54</xdr:row>
      <xdr:rowOff>0</xdr:rowOff>
    </xdr:from>
    <xdr:to>
      <xdr:col>27</xdr:col>
      <xdr:colOff>269421</xdr:colOff>
      <xdr:row>78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4717D769-6C76-47A1-A019-2988BC8A2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0</xdr:colOff>
      <xdr:row>79</xdr:row>
      <xdr:rowOff>0</xdr:rowOff>
    </xdr:from>
    <xdr:to>
      <xdr:col>27</xdr:col>
      <xdr:colOff>269421</xdr:colOff>
      <xdr:row>103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D1F70D2D-DA13-4AA8-B49D-79A0FAD1B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0</xdr:colOff>
      <xdr:row>104</xdr:row>
      <xdr:rowOff>0</xdr:rowOff>
    </xdr:from>
    <xdr:to>
      <xdr:col>27</xdr:col>
      <xdr:colOff>269421</xdr:colOff>
      <xdr:row>128</xdr:row>
      <xdr:rowOff>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0FAD275-0AD7-4139-A4E1-78F364736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0</xdr:colOff>
      <xdr:row>129</xdr:row>
      <xdr:rowOff>0</xdr:rowOff>
    </xdr:from>
    <xdr:to>
      <xdr:col>27</xdr:col>
      <xdr:colOff>269421</xdr:colOff>
      <xdr:row>153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0E0D482-9BD7-49C2-9338-21F4DD60C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129</xdr:row>
      <xdr:rowOff>0</xdr:rowOff>
    </xdr:from>
    <xdr:to>
      <xdr:col>13</xdr:col>
      <xdr:colOff>269421</xdr:colOff>
      <xdr:row>153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CD837FCA-D5FD-453A-8482-B7C898FB8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0</xdr:colOff>
      <xdr:row>154</xdr:row>
      <xdr:rowOff>0</xdr:rowOff>
    </xdr:from>
    <xdr:to>
      <xdr:col>27</xdr:col>
      <xdr:colOff>269421</xdr:colOff>
      <xdr:row>178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9B560A93-E2D2-43AD-9B6B-1AE46D4F3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154</xdr:row>
      <xdr:rowOff>0</xdr:rowOff>
    </xdr:from>
    <xdr:to>
      <xdr:col>13</xdr:col>
      <xdr:colOff>269421</xdr:colOff>
      <xdr:row>178</xdr:row>
      <xdr:rowOff>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5F7A4F13-559D-469A-B4E0-770627B7F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29</xdr:col>
      <xdr:colOff>0</xdr:colOff>
      <xdr:row>54</xdr:row>
      <xdr:rowOff>0</xdr:rowOff>
    </xdr:from>
    <xdr:to>
      <xdr:col>41</xdr:col>
      <xdr:colOff>28575</xdr:colOff>
      <xdr:row>78</xdr:row>
      <xdr:rowOff>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F184BA3-758C-4FA9-A09B-C476EACE2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29</xdr:col>
      <xdr:colOff>0</xdr:colOff>
      <xdr:row>79</xdr:row>
      <xdr:rowOff>0</xdr:rowOff>
    </xdr:from>
    <xdr:to>
      <xdr:col>41</xdr:col>
      <xdr:colOff>28576</xdr:colOff>
      <xdr:row>103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E45BCB51-DE94-4117-8272-5063B1D4D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29</xdr:col>
      <xdr:colOff>0</xdr:colOff>
      <xdr:row>104</xdr:row>
      <xdr:rowOff>0</xdr:rowOff>
    </xdr:from>
    <xdr:to>
      <xdr:col>41</xdr:col>
      <xdr:colOff>28575</xdr:colOff>
      <xdr:row>128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EE681F67-30CD-4364-B9FA-A9137B7D7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43</xdr:col>
      <xdr:colOff>0</xdr:colOff>
      <xdr:row>8</xdr:row>
      <xdr:rowOff>0</xdr:rowOff>
    </xdr:from>
    <xdr:to>
      <xdr:col>54</xdr:col>
      <xdr:colOff>178594</xdr:colOff>
      <xdr:row>29</xdr:row>
      <xdr:rowOff>114300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F6420DB-6C43-4FC9-A0AE-229B34FD7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43</xdr:col>
      <xdr:colOff>0</xdr:colOff>
      <xdr:row>30</xdr:row>
      <xdr:rowOff>0</xdr:rowOff>
    </xdr:from>
    <xdr:to>
      <xdr:col>54</xdr:col>
      <xdr:colOff>178594</xdr:colOff>
      <xdr:row>51</xdr:row>
      <xdr:rowOff>114300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40097FF-7979-405A-AD03-CF97CC235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43</xdr:col>
      <xdr:colOff>0</xdr:colOff>
      <xdr:row>52</xdr:row>
      <xdr:rowOff>0</xdr:rowOff>
    </xdr:from>
    <xdr:to>
      <xdr:col>54</xdr:col>
      <xdr:colOff>178594</xdr:colOff>
      <xdr:row>73</xdr:row>
      <xdr:rowOff>114300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FE4292B2-B8EF-4345-AC60-E4288D539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9CF126-725A-49A0-A85D-BB00DDD01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19</xdr:col>
      <xdr:colOff>1289957</xdr:colOff>
      <xdr:row>56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A73C611-0850-4A79-8DF9-1DA44D1F9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0</xdr:rowOff>
    </xdr:from>
    <xdr:to>
      <xdr:col>19</xdr:col>
      <xdr:colOff>1289957</xdr:colOff>
      <xdr:row>31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57D6407-FCBD-4622-9399-EACEB85B6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08AAFD-8D15-40B5-84FC-85DE747D7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19</xdr:col>
      <xdr:colOff>1289957</xdr:colOff>
      <xdr:row>56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607ECD4-6723-43DD-A80B-D3A4EE9DE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0</xdr:rowOff>
    </xdr:from>
    <xdr:to>
      <xdr:col>19</xdr:col>
      <xdr:colOff>1289957</xdr:colOff>
      <xdr:row>31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EAB19D-B82E-4D69-8899-7FB03BB85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24735E-9969-4BD3-BA31-7DC926713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19</xdr:col>
      <xdr:colOff>1289957</xdr:colOff>
      <xdr:row>56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87F820-8DDA-421C-8DAB-575003E05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0</xdr:rowOff>
    </xdr:from>
    <xdr:to>
      <xdr:col>19</xdr:col>
      <xdr:colOff>1289957</xdr:colOff>
      <xdr:row>31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7A3064-89A1-4C71-9E26-68D988C4D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327583-4E90-46B3-B05E-F075D1E44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19</xdr:col>
      <xdr:colOff>1289957</xdr:colOff>
      <xdr:row>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34CF5A-50B8-4363-80A8-8CE967C58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0</xdr:rowOff>
    </xdr:from>
    <xdr:to>
      <xdr:col>19</xdr:col>
      <xdr:colOff>1289957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DAF22E-6A21-4A84-B3ED-D6BBF47D8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D92806-32AF-43E5-814D-E95FB1E38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19</xdr:col>
      <xdr:colOff>1289957</xdr:colOff>
      <xdr:row>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87A841-BAA0-4114-82DB-D899764D8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0</xdr:rowOff>
    </xdr:from>
    <xdr:to>
      <xdr:col>19</xdr:col>
      <xdr:colOff>1289957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3940DC-AA25-490A-8804-1648F37B5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E85B29-CB22-4D0E-8DB1-6119FE1E3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19</xdr:col>
      <xdr:colOff>1289957</xdr:colOff>
      <xdr:row>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EEBC41-3178-4089-8756-6CD4D7EF8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0</xdr:rowOff>
    </xdr:from>
    <xdr:to>
      <xdr:col>19</xdr:col>
      <xdr:colOff>1289957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0D43EA-3755-439F-B245-2A9215D34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1599E0-87EB-4446-A3E8-8BDBA9459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19</xdr:col>
      <xdr:colOff>1289957</xdr:colOff>
      <xdr:row>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B1B624-DD07-4D37-9506-79196AA14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0</xdr:rowOff>
    </xdr:from>
    <xdr:to>
      <xdr:col>19</xdr:col>
      <xdr:colOff>1289957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7B53A0-D4C9-4498-9666-578781607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612320</xdr:colOff>
      <xdr:row>7</xdr:row>
      <xdr:rowOff>0</xdr:rowOff>
    </xdr:from>
    <xdr:to>
      <xdr:col>20</xdr:col>
      <xdr:colOff>816427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24B2D-2FE8-4F6C-BB16-00D786C01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816428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D993C1-4FDD-466C-A7D7-09668B05A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051D71-B710-4183-8801-CE50678F8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612320</xdr:colOff>
      <xdr:row>7</xdr:row>
      <xdr:rowOff>0</xdr:rowOff>
    </xdr:from>
    <xdr:to>
      <xdr:col>20</xdr:col>
      <xdr:colOff>816427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22C58-FBB7-4635-A3D9-3AD886BC6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816428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7582EB-C844-44AB-BC38-7488DA7AC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65A8F9-BED8-4171-AB61-36F585DE8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612320</xdr:colOff>
      <xdr:row>7</xdr:row>
      <xdr:rowOff>0</xdr:rowOff>
    </xdr:from>
    <xdr:to>
      <xdr:col>20</xdr:col>
      <xdr:colOff>816427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58F2B-0DC7-418E-8817-EF5B99F44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816428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C297E4-AF3D-4884-A4D5-B0897BCC1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24AEDA-BB4C-45AE-84BF-2FA3195F9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612320</xdr:colOff>
      <xdr:row>7</xdr:row>
      <xdr:rowOff>0</xdr:rowOff>
    </xdr:from>
    <xdr:to>
      <xdr:col>20</xdr:col>
      <xdr:colOff>816427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6B97C-2908-4826-89D3-C3DF5DE21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816428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78FF81-1420-4892-B759-27CABE555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1CCA93-6144-4AB5-9CC9-2B9E1B486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612320</xdr:colOff>
      <xdr:row>7</xdr:row>
      <xdr:rowOff>0</xdr:rowOff>
    </xdr:from>
    <xdr:to>
      <xdr:col>20</xdr:col>
      <xdr:colOff>816427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B8FEE-2272-4352-ACCB-6B8EDB62D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816428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54E300-2794-4AD6-9234-F2F1771AE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AA2A89-A8BC-458C-9F10-609330887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612320</xdr:colOff>
      <xdr:row>7</xdr:row>
      <xdr:rowOff>0</xdr:rowOff>
    </xdr:from>
    <xdr:to>
      <xdr:col>20</xdr:col>
      <xdr:colOff>816427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AAE9A-1A50-4388-BEB9-57EF359EF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816428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F1F011-00E5-4D7A-B86E-FEBA6456C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CE8E4A-A846-48F0-9C84-4E55AC942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612320</xdr:colOff>
      <xdr:row>7</xdr:row>
      <xdr:rowOff>0</xdr:rowOff>
    </xdr:from>
    <xdr:to>
      <xdr:col>20</xdr:col>
      <xdr:colOff>816427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E47DB-4DF9-4B56-BCF0-DB33E8803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816428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D52EAA-1E30-4D6A-92C7-483936E0B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ABC11C-E5FA-46A7-B683-E47905EE1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612320</xdr:colOff>
      <xdr:row>7</xdr:row>
      <xdr:rowOff>0</xdr:rowOff>
    </xdr:from>
    <xdr:to>
      <xdr:col>20</xdr:col>
      <xdr:colOff>816427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6499A-FC26-4128-8490-0EF55DAB4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816428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536FEC-F147-4E5D-8CCF-B93E5479F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20</xdr:col>
      <xdr:colOff>816428</xdr:colOff>
      <xdr:row>81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CA606D-DFBB-4792-834C-B0263F87B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data.census.gov/cedsci/table?q=B08006_017E&amp;t=Commuting&amp;g=0500000US49011,49035,49049,49057&amp;y=2019&amp;tid=ACSDT5Y2019.B08006&amp;hidePreview=true&amp;tp=false&amp;moe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01F6-A759-4389-90E6-6D61684E2164}">
  <sheetPr>
    <tabColor rgb="FF92D050"/>
  </sheetPr>
  <dimension ref="A1:BJ53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2" width="9.140625" style="29"/>
    <col min="13" max="13" width="1.7109375" style="29" customWidth="1"/>
    <col min="14" max="26" width="9.140625" style="29"/>
    <col min="27" max="27" width="22.85546875" style="29" customWidth="1"/>
    <col min="28" max="37" width="9.140625" style="29"/>
    <col min="38" max="38" width="4.7109375" style="29" customWidth="1"/>
    <col min="39" max="39" width="22.85546875" style="29" customWidth="1"/>
    <col min="40" max="49" width="9.140625" style="29"/>
    <col min="50" max="50" width="4.7109375" style="29" customWidth="1"/>
    <col min="51" max="51" width="22.85546875" style="29" customWidth="1"/>
    <col min="52" max="16384" width="9.140625" style="29"/>
  </cols>
  <sheetData>
    <row r="1" spans="1:62" s="45" customFormat="1" ht="23.25" x14ac:dyDescent="0.35">
      <c r="A1" s="47" t="s">
        <v>103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</row>
    <row r="5" spans="1:62" x14ac:dyDescent="0.25">
      <c r="AA5" s="40" t="s">
        <v>73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M5" s="40" t="s">
        <v>105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Y5" s="83" t="s">
        <v>94</v>
      </c>
      <c r="AZ5" s="82"/>
      <c r="BA5" s="82"/>
      <c r="BB5" s="82"/>
      <c r="BC5" s="82"/>
      <c r="BD5" s="82"/>
      <c r="BE5" s="82"/>
      <c r="BF5" s="82"/>
      <c r="BG5" s="82"/>
      <c r="BH5" s="82"/>
      <c r="BI5" s="82"/>
    </row>
    <row r="6" spans="1:62" x14ac:dyDescent="0.25">
      <c r="AA6" s="65" t="s">
        <v>62</v>
      </c>
      <c r="AB6" s="30"/>
      <c r="AC6" s="30"/>
      <c r="AD6" s="30"/>
      <c r="AE6" s="30"/>
      <c r="AF6" s="30"/>
      <c r="AG6" s="30"/>
      <c r="AH6" s="30"/>
      <c r="AI6" s="30"/>
      <c r="AJ6" s="30"/>
      <c r="AK6" s="30"/>
      <c r="AM6" s="65" t="s">
        <v>62</v>
      </c>
      <c r="AN6" s="30"/>
      <c r="AO6" s="30"/>
      <c r="AP6" s="30"/>
      <c r="AQ6" s="30"/>
      <c r="AR6" s="30"/>
      <c r="AS6" s="30"/>
      <c r="AT6" s="30"/>
      <c r="AU6" s="30"/>
      <c r="AV6" s="30"/>
      <c r="AW6" s="30"/>
      <c r="AY6" s="40" t="s">
        <v>73</v>
      </c>
      <c r="AZ6" s="30"/>
      <c r="BA6" s="30"/>
      <c r="BB6" s="30"/>
      <c r="BC6" s="30"/>
      <c r="BD6" s="30"/>
      <c r="BE6" s="30"/>
      <c r="BF6" s="30"/>
      <c r="BG6" s="30"/>
      <c r="BH6" s="30"/>
      <c r="BI6" s="30"/>
    </row>
    <row r="7" spans="1:62" x14ac:dyDescent="0.25">
      <c r="AA7" s="30"/>
      <c r="AB7" s="61">
        <v>2010</v>
      </c>
      <c r="AC7" s="61">
        <v>2011</v>
      </c>
      <c r="AD7" s="61">
        <v>2012</v>
      </c>
      <c r="AE7" s="61">
        <v>2013</v>
      </c>
      <c r="AF7" s="61">
        <v>2014</v>
      </c>
      <c r="AG7" s="61">
        <v>2015</v>
      </c>
      <c r="AH7" s="61">
        <v>2016</v>
      </c>
      <c r="AI7" s="61">
        <v>2017</v>
      </c>
      <c r="AJ7" s="61">
        <v>2018</v>
      </c>
      <c r="AK7" s="61">
        <v>2019</v>
      </c>
      <c r="AM7" s="30"/>
      <c r="AN7" s="61">
        <v>2010</v>
      </c>
      <c r="AO7" s="61">
        <v>2011</v>
      </c>
      <c r="AP7" s="61">
        <v>2012</v>
      </c>
      <c r="AQ7" s="61">
        <v>2013</v>
      </c>
      <c r="AR7" s="61">
        <v>2014</v>
      </c>
      <c r="AS7" s="61">
        <v>2015</v>
      </c>
      <c r="AT7" s="61">
        <v>2016</v>
      </c>
      <c r="AU7" s="61">
        <v>2017</v>
      </c>
      <c r="AV7" s="61">
        <v>2018</v>
      </c>
      <c r="AW7" s="61">
        <v>2019</v>
      </c>
      <c r="AY7" s="30"/>
      <c r="AZ7" s="81">
        <v>2010</v>
      </c>
      <c r="BA7" s="81">
        <v>2011</v>
      </c>
      <c r="BB7" s="81">
        <v>2012</v>
      </c>
      <c r="BC7" s="81">
        <v>2013</v>
      </c>
      <c r="BD7" s="81">
        <v>2014</v>
      </c>
      <c r="BE7" s="81">
        <v>2015</v>
      </c>
      <c r="BF7" s="81">
        <v>2016</v>
      </c>
      <c r="BG7" s="81">
        <v>2017</v>
      </c>
      <c r="BH7" s="81">
        <v>2018</v>
      </c>
      <c r="BI7" s="81">
        <v>2019</v>
      </c>
    </row>
    <row r="8" spans="1:62" x14ac:dyDescent="0.25">
      <c r="AA8" s="30" t="s">
        <v>94</v>
      </c>
      <c r="AB8" s="66">
        <f>VLOOKUP($AA6, $AY$8:$BI$14, COLUMNS($AY$7:AZ$7), FALSE)</f>
        <v>4.6040702805337896E-2</v>
      </c>
      <c r="AC8" s="66">
        <f>VLOOKUP($AA6, $AY$8:$BI$14, COLUMNS($AY$7:BA$7), FALSE)</f>
        <v>4.6933978161229441E-2</v>
      </c>
      <c r="AD8" s="66">
        <f>VLOOKUP($AA6, $AY$8:$BI$14, COLUMNS($AY$7:BB$7), FALSE)</f>
        <v>4.5984965994511393E-2</v>
      </c>
      <c r="AE8" s="66">
        <f>VLOOKUP($AA6, $AY$8:$BI$14, COLUMNS($AY$7:BC$7), FALSE)</f>
        <v>4.7455799003953109E-2</v>
      </c>
      <c r="AF8" s="66">
        <f>VLOOKUP($AA6, $AY$8:$BI$14, COLUMNS($AY$7:BD$7), FALSE)</f>
        <v>4.884866795612091E-2</v>
      </c>
      <c r="AG8" s="66">
        <f>VLOOKUP($AA6, $AY$8:$BI$14, COLUMNS($AY$7:BE$7), FALSE)</f>
        <v>5.1658858698950476E-2</v>
      </c>
      <c r="AH8" s="66">
        <f>VLOOKUP($AA6, $AY$8:$BI$14, COLUMNS($AY$7:BF$7), FALSE)</f>
        <v>5.3139977130593444E-2</v>
      </c>
      <c r="AI8" s="66">
        <f>VLOOKUP($AA6, $AY$8:$BI$14, COLUMNS($AY$7:BG$7), FALSE)</f>
        <v>5.719422761961987E-2</v>
      </c>
      <c r="AJ8" s="66">
        <f>VLOOKUP($AA6, $AY$8:$BI$14, COLUMNS($AY$7:BH$7), FALSE)</f>
        <v>6.0327375996327481E-2</v>
      </c>
      <c r="AK8" s="66">
        <f>VLOOKUP($AA6, $AY$8:$BI$14, COLUMNS($AY$7:BI$7), FALSE)</f>
        <v>6.3161360068041822E-2</v>
      </c>
      <c r="AM8" s="30" t="s">
        <v>94</v>
      </c>
      <c r="AN8" s="66">
        <f>VLOOKUP($AM6, $AY$18:$BI$24, COLUMNS($AY$17:AZ$17), FALSE)</f>
        <v>5.6180297397769516E-2</v>
      </c>
      <c r="AO8" s="66">
        <f>VLOOKUP($AM6, $AY$18:$BI$24, COLUMNS($AY$17:BA$17), FALSE)</f>
        <v>6.0317745265236512E-2</v>
      </c>
      <c r="AP8" s="66">
        <f>VLOOKUP($AM6, $AY$18:$BI$24, COLUMNS($AY$17:BB$17), FALSE)</f>
        <v>6.049051239818596E-2</v>
      </c>
      <c r="AQ8" s="66">
        <f>VLOOKUP($AM6, $AY$18:$BI$24, COLUMNS($AY$17:BC$17), FALSE)</f>
        <v>5.7796573411407502E-2</v>
      </c>
      <c r="AR8" s="66">
        <f>VLOOKUP($AM6, $AY$18:$BI$24, COLUMNS($AY$17:BD$17), FALSE)</f>
        <v>5.5966143682906686E-2</v>
      </c>
      <c r="AS8" s="66">
        <f>VLOOKUP($AM6, $AY$18:$BI$24, COLUMNS($AY$17:BE$17), FALSE)</f>
        <v>6.1544291804831834E-2</v>
      </c>
      <c r="AT8" s="66">
        <f>VLOOKUP($AM6, $AY$18:$BI$24, COLUMNS($AY$17:BF$17), FALSE)</f>
        <v>5.3258145363408518E-2</v>
      </c>
      <c r="AU8" s="66">
        <f>VLOOKUP($AM6, $AY$18:$BI$24, COLUMNS($AY$17:BG$17), FALSE)</f>
        <v>5.1783864283864285E-2</v>
      </c>
      <c r="AV8" s="66">
        <f>VLOOKUP($AM6, $AY$18:$BI$24, COLUMNS($AY$17:BH$17), FALSE)</f>
        <v>5.2282120529386314E-2</v>
      </c>
      <c r="AW8" s="66">
        <f>VLOOKUP($AM6, $AY$18:$BI$24, COLUMNS($AY$17:BI$17), FALSE)</f>
        <v>5.4222947284013771E-2</v>
      </c>
      <c r="AY8" s="30" t="s">
        <v>62</v>
      </c>
      <c r="AZ8" s="41">
        <f>Summary!BG7</f>
        <v>4.6040702805337896E-2</v>
      </c>
      <c r="BA8" s="41">
        <f>Summary!BH7</f>
        <v>4.6933978161229441E-2</v>
      </c>
      <c r="BB8" s="41">
        <f>Summary!BI7</f>
        <v>4.5984965994511393E-2</v>
      </c>
      <c r="BC8" s="41">
        <f>Summary!BJ7</f>
        <v>4.7455799003953109E-2</v>
      </c>
      <c r="BD8" s="41">
        <f>Summary!BK7</f>
        <v>4.884866795612091E-2</v>
      </c>
      <c r="BE8" s="41">
        <f>Summary!BL7</f>
        <v>5.1658858698950476E-2</v>
      </c>
      <c r="BF8" s="41">
        <f>Summary!BM7</f>
        <v>5.3139977130593444E-2</v>
      </c>
      <c r="BG8" s="41">
        <f>Summary!BN7</f>
        <v>5.719422761961987E-2</v>
      </c>
      <c r="BH8" s="41">
        <f>Summary!BO7</f>
        <v>6.0327375996327481E-2</v>
      </c>
      <c r="BI8" s="41">
        <f>Summary!BP7</f>
        <v>6.3161360068041822E-2</v>
      </c>
    </row>
    <row r="9" spans="1:62" x14ac:dyDescent="0.25">
      <c r="AA9" s="30" t="s">
        <v>95</v>
      </c>
      <c r="AB9" s="66">
        <f>VLOOKUP($AA6, $AY$30:$BI$36, COLUMNS($AY$29:AZ$29), FALSE)</f>
        <v>4.2651351400785201E-2</v>
      </c>
      <c r="AC9" s="66">
        <f>VLOOKUP($AA6, $AY$30:$BI$36, COLUMNS($AY$29:BA$29), FALSE)</f>
        <v>4.7216211713403761E-2</v>
      </c>
      <c r="AD9" s="66">
        <f>VLOOKUP($AA6, $AY$30:$BI$36, COLUMNS($AY$29:BB$29), FALSE)</f>
        <v>4.7348698199900112E-2</v>
      </c>
      <c r="AE9" s="66">
        <f>VLOOKUP($AA6, $AY$30:$BI$36, COLUMNS($AY$29:BC$29), FALSE)</f>
        <v>5.1169945192380981E-2</v>
      </c>
      <c r="AF9" s="66">
        <f>VLOOKUP($AA6, $AY$30:$BI$36, COLUMNS($AY$29:BD$29), FALSE)</f>
        <v>5.6006561709863956E-2</v>
      </c>
      <c r="AG9" s="66">
        <f>VLOOKUP($AA6, $AY$30:$BI$36, COLUMNS($AY$29:BE$29), FALSE)</f>
        <v>5.6594396643872322E-2</v>
      </c>
      <c r="AH9" s="66">
        <f>VLOOKUP($AA6, $AY$30:$BI$36, COLUMNS($AY$29:BF$29), FALSE)</f>
        <v>5.7802637848178295E-2</v>
      </c>
      <c r="AI9" s="66">
        <f>VLOOKUP($AA6, $AY$30:$BI$36, COLUMNS($AY$29:BG$29), FALSE)</f>
        <v>6.6791542198274656E-2</v>
      </c>
      <c r="AJ9" s="66">
        <f>VLOOKUP($AA6, $AY$30:$BI$36, COLUMNS($AY$29:BH$29), FALSE)</f>
        <v>6.4732826779457353E-2</v>
      </c>
      <c r="AK9" s="66">
        <f>VLOOKUP($AA6, $AY$30:$BI$36, COLUMNS($AY$29:BI$29), FALSE)</f>
        <v>7.0460042091079603E-2</v>
      </c>
      <c r="AM9" s="30" t="s">
        <v>95</v>
      </c>
      <c r="AN9" s="66">
        <f>VLOOKUP($AM6, $AY$40:$BI$46, COLUMNS($AY$39:AZ$39), FALSE)</f>
        <v>0.1451490843045255</v>
      </c>
      <c r="AO9" s="66">
        <f>VLOOKUP($AM6, $AY$40:$BI$46, COLUMNS($AY$39:BA$39), FALSE)</f>
        <v>0.16064697115806084</v>
      </c>
      <c r="AP9" s="66">
        <f>VLOOKUP($AM6, $AY$40:$BI$46, COLUMNS($AY$39:BB$39), FALSE)</f>
        <v>0.12923193532086913</v>
      </c>
      <c r="AQ9" s="66">
        <f>VLOOKUP($AM6, $AY$40:$BI$46, COLUMNS($AY$39:BC$39), FALSE)</f>
        <v>0.12939355837121577</v>
      </c>
      <c r="AR9" s="66">
        <f>VLOOKUP($AM6, $AY$40:$BI$46, COLUMNS($AY$39:BD$39), FALSE)</f>
        <v>0.11763703009121132</v>
      </c>
      <c r="AS9" s="66">
        <f>VLOOKUP($AM6, $AY$40:$BI$46, COLUMNS($AY$39:BE$39), FALSE)</f>
        <v>0.12220368916797489</v>
      </c>
      <c r="AT9" s="66">
        <f>VLOOKUP($AM6, $AY$40:$BI$46, COLUMNS($AY$39:BF$39), FALSE)</f>
        <v>0.11699056851334455</v>
      </c>
      <c r="AU9" s="66">
        <f>VLOOKUP($AM6, $AY$40:$BI$46, COLUMNS($AY$39:BG$39), FALSE)</f>
        <v>0.12476977938006975</v>
      </c>
      <c r="AV9" s="66">
        <f>VLOOKUP($AM6, $AY$40:$BI$46, COLUMNS($AY$39:BH$39), FALSE)</f>
        <v>0.10833608779004429</v>
      </c>
      <c r="AW9" s="66">
        <f>VLOOKUP($AM6, $AY$40:$BI$46, COLUMNS($AY$39:BI$39), FALSE)</f>
        <v>0.11396312241085209</v>
      </c>
      <c r="AY9" s="42" t="s">
        <v>58</v>
      </c>
      <c r="AZ9" s="41">
        <f>Summary!BG8</f>
        <v>3.1489477574201577E-2</v>
      </c>
      <c r="BA9" s="41">
        <f>Summary!BH8</f>
        <v>3.4236569958111231E-2</v>
      </c>
      <c r="BB9" s="41">
        <f>Summary!BI8</f>
        <v>3.2300392701271288E-2</v>
      </c>
      <c r="BC9" s="41">
        <f>Summary!BJ8</f>
        <v>3.3006032235352326E-2</v>
      </c>
      <c r="BD9" s="41">
        <f>Summary!BK8</f>
        <v>3.572294663010428E-2</v>
      </c>
      <c r="BE9" s="41">
        <f>Summary!BL8</f>
        <v>4.1130466022458248E-2</v>
      </c>
      <c r="BF9" s="41">
        <f>Summary!BM8</f>
        <v>4.1244982444167064E-2</v>
      </c>
      <c r="BG9" s="41">
        <f>Summary!BN8</f>
        <v>4.6252189141856394E-2</v>
      </c>
      <c r="BH9" s="41">
        <f>Summary!BO8</f>
        <v>4.8962571023330473E-2</v>
      </c>
      <c r="BI9" s="41">
        <f>Summary!BP8</f>
        <v>5.4330715151115545E-2</v>
      </c>
    </row>
    <row r="10" spans="1:62" x14ac:dyDescent="0.25">
      <c r="AA10" s="30" t="s">
        <v>96</v>
      </c>
      <c r="AB10" s="67">
        <f>AB9-AB8</f>
        <v>-3.3893514045526957E-3</v>
      </c>
      <c r="AC10" s="67">
        <f t="shared" ref="AC10:AK10" si="0">AC9-AC8</f>
        <v>2.8223355217431995E-4</v>
      </c>
      <c r="AD10" s="67">
        <f t="shared" si="0"/>
        <v>1.3637322053887194E-3</v>
      </c>
      <c r="AE10" s="67">
        <f t="shared" si="0"/>
        <v>3.714146188427872E-3</v>
      </c>
      <c r="AF10" s="67">
        <f t="shared" si="0"/>
        <v>7.1578937537430457E-3</v>
      </c>
      <c r="AG10" s="67">
        <f t="shared" si="0"/>
        <v>4.9355379449218459E-3</v>
      </c>
      <c r="AH10" s="67">
        <f t="shared" si="0"/>
        <v>4.6626607175848517E-3</v>
      </c>
      <c r="AI10" s="67">
        <f t="shared" si="0"/>
        <v>9.5973145786547864E-3</v>
      </c>
      <c r="AJ10" s="67">
        <f t="shared" si="0"/>
        <v>4.4054507831298717E-3</v>
      </c>
      <c r="AK10" s="67">
        <f t="shared" si="0"/>
        <v>7.2986820230377808E-3</v>
      </c>
      <c r="AM10" s="30" t="s">
        <v>96</v>
      </c>
      <c r="AN10" s="67">
        <f>AN9-AN8</f>
        <v>8.8968786906755984E-2</v>
      </c>
      <c r="AO10" s="67">
        <f t="shared" ref="AO10:AW10" si="1">AO9-AO8</f>
        <v>0.10032922589282434</v>
      </c>
      <c r="AP10" s="67">
        <f t="shared" si="1"/>
        <v>6.8741422922683176E-2</v>
      </c>
      <c r="AQ10" s="67">
        <f t="shared" si="1"/>
        <v>7.1596984959808263E-2</v>
      </c>
      <c r="AR10" s="67">
        <f t="shared" si="1"/>
        <v>6.1670886408304634E-2</v>
      </c>
      <c r="AS10" s="67">
        <f t="shared" si="1"/>
        <v>6.0659397363143054E-2</v>
      </c>
      <c r="AT10" s="67">
        <f t="shared" si="1"/>
        <v>6.3732423149936032E-2</v>
      </c>
      <c r="AU10" s="67">
        <f t="shared" si="1"/>
        <v>7.2985915096205473E-2</v>
      </c>
      <c r="AV10" s="67">
        <f t="shared" si="1"/>
        <v>5.6053967260657978E-2</v>
      </c>
      <c r="AW10" s="67">
        <f t="shared" si="1"/>
        <v>5.9740175126838317E-2</v>
      </c>
      <c r="AY10" s="42" t="s">
        <v>59</v>
      </c>
      <c r="AZ10" s="41">
        <f>Summary!BG9</f>
        <v>4.4575680975922571E-2</v>
      </c>
      <c r="BA10" s="41">
        <f>Summary!BH9</f>
        <v>4.7153855126560132E-2</v>
      </c>
      <c r="BB10" s="41">
        <f>Summary!BI9</f>
        <v>4.5106260975522346E-2</v>
      </c>
      <c r="BC10" s="41">
        <f>Summary!BJ9</f>
        <v>4.7290962297923116E-2</v>
      </c>
      <c r="BD10" s="41">
        <f>Summary!BK9</f>
        <v>4.9455061731831909E-2</v>
      </c>
      <c r="BE10" s="41">
        <f>Summary!BL9</f>
        <v>5.2148088150923019E-2</v>
      </c>
      <c r="BF10" s="41">
        <f>Summary!BM9</f>
        <v>5.199920953823859E-2</v>
      </c>
      <c r="BG10" s="41">
        <f>Summary!BN9</f>
        <v>5.548349813792218E-2</v>
      </c>
      <c r="BH10" s="41">
        <f>Summary!BO9</f>
        <v>5.8273372245144409E-2</v>
      </c>
      <c r="BI10" s="41">
        <f>Summary!BP9</f>
        <v>5.8858595812499241E-2</v>
      </c>
    </row>
    <row r="11" spans="1:62" x14ac:dyDescent="0.25">
      <c r="AA11" s="30" t="s">
        <v>97</v>
      </c>
      <c r="AB11" s="67">
        <f>AB10/AB8</f>
        <v>-7.3616413261175045E-2</v>
      </c>
      <c r="AC11" s="67">
        <f t="shared" ref="AC11:AK11" si="2">AC10/AC8</f>
        <v>6.0134163612720016E-3</v>
      </c>
      <c r="AD11" s="67">
        <f t="shared" si="2"/>
        <v>2.9656044663629626E-2</v>
      </c>
      <c r="AE11" s="67">
        <f t="shared" si="2"/>
        <v>7.8265380973113113E-2</v>
      </c>
      <c r="AF11" s="67">
        <f t="shared" si="2"/>
        <v>0.14653201516513689</v>
      </c>
      <c r="AG11" s="67">
        <f t="shared" si="2"/>
        <v>9.554097920909195E-2</v>
      </c>
      <c r="AH11" s="67">
        <f t="shared" si="2"/>
        <v>8.7742994433855179E-2</v>
      </c>
      <c r="AI11" s="67">
        <f t="shared" si="2"/>
        <v>0.16780215378522798</v>
      </c>
      <c r="AJ11" s="67">
        <f t="shared" si="2"/>
        <v>7.3025731856762019E-2</v>
      </c>
      <c r="AK11" s="67">
        <f t="shared" si="2"/>
        <v>0.11555612506087791</v>
      </c>
      <c r="AM11" s="30" t="s">
        <v>97</v>
      </c>
      <c r="AN11" s="67">
        <f>AN10/AN8</f>
        <v>1.5836296891922157</v>
      </c>
      <c r="AO11" s="67">
        <f t="shared" ref="AO11:AW11" si="3">AO10/AO8</f>
        <v>1.663345097726125</v>
      </c>
      <c r="AP11" s="67">
        <f t="shared" si="3"/>
        <v>1.1364000765968822</v>
      </c>
      <c r="AQ11" s="67">
        <f t="shared" si="3"/>
        <v>1.2387756009368702</v>
      </c>
      <c r="AR11" s="67">
        <f t="shared" si="3"/>
        <v>1.1019320315818062</v>
      </c>
      <c r="AS11" s="67">
        <f t="shared" si="3"/>
        <v>0.98562182753690719</v>
      </c>
      <c r="AT11" s="67">
        <f t="shared" si="3"/>
        <v>1.1966699687917401</v>
      </c>
      <c r="AU11" s="67">
        <f t="shared" si="3"/>
        <v>1.4094335389131569</v>
      </c>
      <c r="AV11" s="67">
        <f t="shared" si="3"/>
        <v>1.0721441038175108</v>
      </c>
      <c r="AW11" s="67">
        <f t="shared" si="3"/>
        <v>1.1017507922231877</v>
      </c>
      <c r="AY11" s="42" t="s">
        <v>60</v>
      </c>
      <c r="AZ11" s="41">
        <f>Summary!BG10</f>
        <v>4.2931883777140932E-2</v>
      </c>
      <c r="BA11" s="41">
        <f>Summary!BH10</f>
        <v>4.3507812310356268E-2</v>
      </c>
      <c r="BB11" s="41">
        <f>Summary!BI10</f>
        <v>4.3455383205654799E-2</v>
      </c>
      <c r="BC11" s="41">
        <f>Summary!BJ10</f>
        <v>4.4799270072992697E-2</v>
      </c>
      <c r="BD11" s="41">
        <f>Summary!BK10</f>
        <v>4.6272278307471805E-2</v>
      </c>
      <c r="BE11" s="41">
        <f>Summary!BL10</f>
        <v>4.9433922296236617E-2</v>
      </c>
      <c r="BF11" s="41">
        <f>Summary!BM10</f>
        <v>5.1318901487338621E-2</v>
      </c>
      <c r="BG11" s="41">
        <f>Summary!BN10</f>
        <v>5.5654606403053759E-2</v>
      </c>
      <c r="BH11" s="41">
        <f>Summary!BO10</f>
        <v>5.918754138789304E-2</v>
      </c>
      <c r="BI11" s="41">
        <f>Summary!BP10</f>
        <v>6.2058519817078397E-2</v>
      </c>
    </row>
    <row r="12" spans="1:62" x14ac:dyDescent="0.25"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Y12" s="42" t="s">
        <v>61</v>
      </c>
      <c r="AZ12" s="41">
        <f>Summary!BG11</f>
        <v>6.1534608400803381E-2</v>
      </c>
      <c r="BA12" s="41">
        <f>Summary!BH11</f>
        <v>6.0800767872369176E-2</v>
      </c>
      <c r="BB12" s="41">
        <f>Summary!BI11</f>
        <v>5.8871541393838801E-2</v>
      </c>
      <c r="BC12" s="41">
        <f>Summary!BJ11</f>
        <v>6.045823160687934E-2</v>
      </c>
      <c r="BD12" s="41">
        <f>Summary!BK11</f>
        <v>6.0480570347225281E-2</v>
      </c>
      <c r="BE12" s="41">
        <f>Summary!BL11</f>
        <v>6.1172555130246269E-2</v>
      </c>
      <c r="BF12" s="41">
        <f>Summary!BM11</f>
        <v>6.3242199410509195E-2</v>
      </c>
      <c r="BG12" s="41">
        <f>Summary!BN11</f>
        <v>6.6567673448755207E-2</v>
      </c>
      <c r="BH12" s="41">
        <f>Summary!BO11</f>
        <v>6.9060929897210757E-2</v>
      </c>
      <c r="BI12" s="41">
        <f>Summary!BP11</f>
        <v>7.1920743947828158E-2</v>
      </c>
    </row>
    <row r="13" spans="1:62" x14ac:dyDescent="0.25">
      <c r="AA13" s="65" t="s">
        <v>58</v>
      </c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M13" s="65" t="s">
        <v>58</v>
      </c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Y13" s="30" t="s">
        <v>70</v>
      </c>
      <c r="AZ13" s="41">
        <f>Summary!BG12</f>
        <v>4.824796714234892E-2</v>
      </c>
      <c r="BA13" s="41">
        <f>Summary!BH12</f>
        <v>4.8146251420070105E-2</v>
      </c>
      <c r="BB13" s="41">
        <f>Summary!BI12</f>
        <v>4.7170407587715964E-2</v>
      </c>
      <c r="BC13" s="41">
        <f>Summary!BJ12</f>
        <v>4.8242531662858947E-2</v>
      </c>
      <c r="BD13" s="41">
        <f>Summary!BK12</f>
        <v>4.8818052721095066E-2</v>
      </c>
      <c r="BE13" s="41">
        <f>Summary!BL12</f>
        <v>5.1301418848072343E-2</v>
      </c>
      <c r="BF13" s="41">
        <f>Summary!BM12</f>
        <v>5.3654325724151158E-2</v>
      </c>
      <c r="BG13" s="41">
        <f>Summary!BN12</f>
        <v>5.7712072667975796E-2</v>
      </c>
      <c r="BH13" s="41">
        <f>Summary!BO12</f>
        <v>6.1576175978970929E-2</v>
      </c>
      <c r="BI13" s="41">
        <f>Summary!BP12</f>
        <v>6.5641118536447871E-2</v>
      </c>
    </row>
    <row r="14" spans="1:62" x14ac:dyDescent="0.25">
      <c r="AA14" s="30"/>
      <c r="AB14" s="61">
        <v>2010</v>
      </c>
      <c r="AC14" s="61">
        <v>2011</v>
      </c>
      <c r="AD14" s="61">
        <v>2012</v>
      </c>
      <c r="AE14" s="61">
        <v>2013</v>
      </c>
      <c r="AF14" s="61">
        <v>2014</v>
      </c>
      <c r="AG14" s="61">
        <v>2015</v>
      </c>
      <c r="AH14" s="61">
        <v>2016</v>
      </c>
      <c r="AI14" s="61">
        <v>2017</v>
      </c>
      <c r="AJ14" s="61">
        <v>2018</v>
      </c>
      <c r="AK14" s="61">
        <v>2019</v>
      </c>
      <c r="AM14" s="30"/>
      <c r="AN14" s="61">
        <v>2010</v>
      </c>
      <c r="AO14" s="61">
        <v>2011</v>
      </c>
      <c r="AP14" s="61">
        <v>2012</v>
      </c>
      <c r="AQ14" s="61">
        <v>2013</v>
      </c>
      <c r="AR14" s="61">
        <v>2014</v>
      </c>
      <c r="AS14" s="61">
        <v>2015</v>
      </c>
      <c r="AT14" s="61">
        <v>2016</v>
      </c>
      <c r="AU14" s="61">
        <v>2017</v>
      </c>
      <c r="AV14" s="61">
        <v>2018</v>
      </c>
      <c r="AW14" s="61">
        <v>2019</v>
      </c>
      <c r="AY14" s="30" t="s">
        <v>71</v>
      </c>
      <c r="AZ14" s="41">
        <f>Summary!BG13</f>
        <v>4.1360974847336758E-2</v>
      </c>
      <c r="BA14" s="41">
        <f>Summary!BH13</f>
        <v>4.2224128970445002E-2</v>
      </c>
      <c r="BB14" s="41">
        <f>Summary!BI13</f>
        <v>4.2729812754388356E-2</v>
      </c>
      <c r="BC14" s="41">
        <f>Summary!BJ13</f>
        <v>4.3254384276311272E-2</v>
      </c>
      <c r="BD14" s="41">
        <f>Summary!BK13</f>
        <v>4.3665738889821094E-2</v>
      </c>
      <c r="BE14" s="41">
        <f>Summary!BL13</f>
        <v>4.4232594371480236E-2</v>
      </c>
      <c r="BF14" s="41">
        <f>Summary!BM13</f>
        <v>4.5672811144231405E-2</v>
      </c>
      <c r="BG14" s="41">
        <f>Summary!BN13</f>
        <v>4.7344292413628586E-2</v>
      </c>
      <c r="BH14" s="41">
        <f>Summary!BO13</f>
        <v>4.9298542420945161E-2</v>
      </c>
      <c r="BI14" s="41">
        <f>Summary!BP13</f>
        <v>5.1713985735929162E-2</v>
      </c>
    </row>
    <row r="15" spans="1:62" x14ac:dyDescent="0.25">
      <c r="AA15" s="30" t="s">
        <v>94</v>
      </c>
      <c r="AB15" s="66">
        <f>VLOOKUP($AA13, $AY$8:$BI$14, COLUMNS($AY$7:AZ$7), FALSE)</f>
        <v>3.1489477574201577E-2</v>
      </c>
      <c r="AC15" s="66">
        <f>VLOOKUP($AA13, $AY$8:$BI$14, COLUMNS($AY$7:BA$7), FALSE)</f>
        <v>3.4236569958111231E-2</v>
      </c>
      <c r="AD15" s="66">
        <f>VLOOKUP($AA13, $AY$8:$BI$14, COLUMNS($AY$7:BB$7), FALSE)</f>
        <v>3.2300392701271288E-2</v>
      </c>
      <c r="AE15" s="66">
        <f>VLOOKUP($AA13, $AY$8:$BI$14, COLUMNS($AY$7:BC$7), FALSE)</f>
        <v>3.3006032235352326E-2</v>
      </c>
      <c r="AF15" s="66">
        <f>VLOOKUP($AA13, $AY$8:$BI$14, COLUMNS($AY$7:BD$7), FALSE)</f>
        <v>3.572294663010428E-2</v>
      </c>
      <c r="AG15" s="66">
        <f>VLOOKUP($AA13, $AY$8:$BI$14, COLUMNS($AY$7:BE$7), FALSE)</f>
        <v>4.1130466022458248E-2</v>
      </c>
      <c r="AH15" s="66">
        <f>VLOOKUP($AA13, $AY$8:$BI$14, COLUMNS($AY$7:BF$7), FALSE)</f>
        <v>4.1244982444167064E-2</v>
      </c>
      <c r="AI15" s="66">
        <f>VLOOKUP($AA13, $AY$8:$BI$14, COLUMNS($AY$7:BG$7), FALSE)</f>
        <v>4.6252189141856394E-2</v>
      </c>
      <c r="AJ15" s="66">
        <f>VLOOKUP($AA13, $AY$8:$BI$14, COLUMNS($AY$7:BH$7), FALSE)</f>
        <v>4.8962571023330473E-2</v>
      </c>
      <c r="AK15" s="66">
        <f>VLOOKUP($AA13, $AY$8:$BI$14, COLUMNS($AY$7:BI$7), FALSE)</f>
        <v>5.4330715151115545E-2</v>
      </c>
      <c r="AM15" s="30" t="s">
        <v>94</v>
      </c>
      <c r="AN15" s="66">
        <f>VLOOKUP($AM13, $AY$18:$BI$24, COLUMNS($AY$17:AZ$17), FALSE)</f>
        <v>0.12384187770228536</v>
      </c>
      <c r="AO15" s="66">
        <f>VLOOKUP($AM13, $AY$18:$BI$24, COLUMNS($AY$17:BA$17), FALSE)</f>
        <v>0.10624470189319017</v>
      </c>
      <c r="AP15" s="66">
        <f>VLOOKUP($AM13, $AY$18:$BI$24, COLUMNS($AY$17:BB$17), FALSE)</f>
        <v>0.1177509567265234</v>
      </c>
      <c r="AQ15" s="66">
        <f>VLOOKUP($AM13, $AY$18:$BI$24, COLUMNS($AY$17:BC$17), FALSE)</f>
        <v>0.10060536177572788</v>
      </c>
      <c r="AR15" s="66">
        <f>VLOOKUP($AM13, $AY$18:$BI$24, COLUMNS($AY$17:BD$17), FALSE)</f>
        <v>0.10391644908616188</v>
      </c>
      <c r="AS15" s="66">
        <f>VLOOKUP($AM13, $AY$18:$BI$24, COLUMNS($AY$17:BE$17), FALSE)</f>
        <v>0.11892497200447928</v>
      </c>
      <c r="AT15" s="66">
        <f>VLOOKUP($AM13, $AY$18:$BI$24, COLUMNS($AY$17:BF$17), FALSE)</f>
        <v>9.4056172436316129E-2</v>
      </c>
      <c r="AU15" s="66">
        <f>VLOOKUP($AM13, $AY$18:$BI$24, COLUMNS($AY$17:BG$17), FALSE)</f>
        <v>9.3335857629685728E-2</v>
      </c>
      <c r="AV15" s="66">
        <f>VLOOKUP($AM13, $AY$18:$BI$24, COLUMNS($AY$17:BH$17), FALSE)</f>
        <v>0.10771899392888118</v>
      </c>
      <c r="AW15" s="66">
        <f>VLOOKUP($AM13, $AY$18:$BI$24, COLUMNS($AY$17:BI$17), FALSE)</f>
        <v>9.8149271844660199E-2</v>
      </c>
      <c r="AY15" s="30"/>
      <c r="AZ15" s="64"/>
      <c r="BA15" s="64"/>
      <c r="BB15" s="64"/>
      <c r="BC15" s="64"/>
      <c r="BD15" s="64"/>
      <c r="BE15" s="64"/>
      <c r="BF15" s="64"/>
      <c r="BG15" s="64"/>
      <c r="BH15" s="64"/>
      <c r="BI15" s="64"/>
    </row>
    <row r="16" spans="1:62" x14ac:dyDescent="0.25">
      <c r="AA16" s="30" t="s">
        <v>95</v>
      </c>
      <c r="AB16" s="66">
        <f>VLOOKUP($AA13, $AY$30:$BI$36, COLUMNS($AY$29:AZ$29), FALSE)</f>
        <v>2.8318246784182943E-2</v>
      </c>
      <c r="AC16" s="66">
        <f>VLOOKUP($AA13, $AY$30:$BI$36, COLUMNS($AY$29:BA$29), FALSE)</f>
        <v>3.8284381745297566E-2</v>
      </c>
      <c r="AD16" s="66">
        <f>VLOOKUP($AA13, $AY$30:$BI$36, COLUMNS($AY$29:BB$29), FALSE)</f>
        <v>3.0451629648856095E-2</v>
      </c>
      <c r="AE16" s="66">
        <f>VLOOKUP($AA13, $AY$30:$BI$36, COLUMNS($AY$29:BC$29), FALSE)</f>
        <v>3.6499327863533118E-2</v>
      </c>
      <c r="AF16" s="66">
        <f>VLOOKUP($AA13, $AY$30:$BI$36, COLUMNS($AY$29:BD$29), FALSE)</f>
        <v>4.2279542386129465E-2</v>
      </c>
      <c r="AG16" s="66">
        <f>VLOOKUP($AA13, $AY$30:$BI$36, COLUMNS($AY$29:BE$29), FALSE)</f>
        <v>5.2443014117563386E-2</v>
      </c>
      <c r="AH16" s="66">
        <f>VLOOKUP($AA13, $AY$30:$BI$36, COLUMNS($AY$29:BF$29), FALSE)</f>
        <v>3.9414424038354712E-2</v>
      </c>
      <c r="AI16" s="66">
        <f>VLOOKUP($AA13, $AY$30:$BI$36, COLUMNS($AY$29:BG$29), FALSE)</f>
        <v>5.1506726902646079E-2</v>
      </c>
      <c r="AJ16" s="66">
        <f>VLOOKUP($AA13, $AY$30:$BI$36, COLUMNS($AY$29:BH$29), FALSE)</f>
        <v>5.1950839481048082E-2</v>
      </c>
      <c r="AK16" s="66">
        <f>VLOOKUP($AA13, $AY$30:$BI$36, COLUMNS($AY$29:BI$29), FALSE)</f>
        <v>7.2031505312379993E-2</v>
      </c>
      <c r="AM16" s="30" t="s">
        <v>95</v>
      </c>
      <c r="AN16" s="66">
        <f>VLOOKUP($AM13, $AY$40:$BI$46, COLUMNS($AY$39:AZ$39), FALSE)</f>
        <v>0.29239569313593539</v>
      </c>
      <c r="AO16" s="66">
        <f>VLOOKUP($AM13, $AY$40:$BI$46, COLUMNS($AY$39:BA$39), FALSE)</f>
        <v>0.25748804429901839</v>
      </c>
      <c r="AP16" s="66">
        <f>VLOOKUP($AM13, $AY$40:$BI$46, COLUMNS($AY$39:BB$39), FALSE)</f>
        <v>0.24261796042617961</v>
      </c>
      <c r="AQ16" s="66">
        <f>VLOOKUP($AM13, $AY$40:$BI$46, COLUMNS($AY$39:BC$39), FALSE)</f>
        <v>0.2446024892049784</v>
      </c>
      <c r="AR16" s="66">
        <f>VLOOKUP($AM13, $AY$40:$BI$46, COLUMNS($AY$39:BD$39), FALSE)</f>
        <v>0.23907563025210085</v>
      </c>
      <c r="AS16" s="66">
        <f>VLOOKUP($AM13, $AY$40:$BI$46, COLUMNS($AY$39:BE$39), FALSE)</f>
        <v>0.1991863027631802</v>
      </c>
      <c r="AT16" s="66">
        <f>VLOOKUP($AM13, $AY$40:$BI$46, COLUMNS($AY$39:BF$39), FALSE)</f>
        <v>0.22983521248915872</v>
      </c>
      <c r="AU16" s="66">
        <f>VLOOKUP($AM13, $AY$40:$BI$46, COLUMNS($AY$39:BG$39), FALSE)</f>
        <v>0.22779116465863453</v>
      </c>
      <c r="AV16" s="66">
        <f>VLOOKUP($AM13, $AY$40:$BI$46, COLUMNS($AY$39:BH$39), FALSE)</f>
        <v>0.16725325172149963</v>
      </c>
      <c r="AW16" s="66">
        <f>VLOOKUP($AM13, $AY$40:$BI$46, COLUMNS($AY$39:BI$39), FALSE)</f>
        <v>0.21471879573489441</v>
      </c>
      <c r="AY16" s="40" t="s">
        <v>104</v>
      </c>
      <c r="AZ16" s="30"/>
      <c r="BA16" s="30"/>
      <c r="BB16" s="30"/>
      <c r="BC16" s="30"/>
      <c r="BD16" s="30"/>
      <c r="BE16" s="30"/>
      <c r="BF16" s="30"/>
      <c r="BG16" s="30"/>
      <c r="BH16" s="30"/>
      <c r="BI16" s="30"/>
    </row>
    <row r="17" spans="27:61" x14ac:dyDescent="0.25">
      <c r="AA17" s="30" t="s">
        <v>96</v>
      </c>
      <c r="AB17" s="67">
        <f>AB16-AB15</f>
        <v>-3.1712307900186344E-3</v>
      </c>
      <c r="AC17" s="67">
        <f t="shared" ref="AC17:AK17" si="4">AC16-AC15</f>
        <v>4.0478117871863353E-3</v>
      </c>
      <c r="AD17" s="67">
        <f t="shared" si="4"/>
        <v>-1.8487630524151935E-3</v>
      </c>
      <c r="AE17" s="67">
        <f t="shared" si="4"/>
        <v>3.4932956281807925E-3</v>
      </c>
      <c r="AF17" s="67">
        <f t="shared" si="4"/>
        <v>6.5565957560251853E-3</v>
      </c>
      <c r="AG17" s="67">
        <f t="shared" si="4"/>
        <v>1.1312548095105138E-2</v>
      </c>
      <c r="AH17" s="67">
        <f t="shared" si="4"/>
        <v>-1.830558405812352E-3</v>
      </c>
      <c r="AI17" s="67">
        <f t="shared" si="4"/>
        <v>5.2545377607896848E-3</v>
      </c>
      <c r="AJ17" s="67">
        <f t="shared" si="4"/>
        <v>2.9882684577176091E-3</v>
      </c>
      <c r="AK17" s="67">
        <f t="shared" si="4"/>
        <v>1.7700790161264447E-2</v>
      </c>
      <c r="AM17" s="30" t="s">
        <v>96</v>
      </c>
      <c r="AN17" s="67">
        <f>AN16-AN15</f>
        <v>0.16855381543365003</v>
      </c>
      <c r="AO17" s="67">
        <f t="shared" ref="AO17:AW17" si="5">AO16-AO15</f>
        <v>0.15124334240582821</v>
      </c>
      <c r="AP17" s="67">
        <f t="shared" si="5"/>
        <v>0.12486700369965621</v>
      </c>
      <c r="AQ17" s="67">
        <f t="shared" si="5"/>
        <v>0.14399712742925053</v>
      </c>
      <c r="AR17" s="67">
        <f t="shared" si="5"/>
        <v>0.13515918116593897</v>
      </c>
      <c r="AS17" s="67">
        <f t="shared" si="5"/>
        <v>8.0261330758700913E-2</v>
      </c>
      <c r="AT17" s="67">
        <f t="shared" si="5"/>
        <v>0.13577904005284258</v>
      </c>
      <c r="AU17" s="67">
        <f t="shared" si="5"/>
        <v>0.13445530702894881</v>
      </c>
      <c r="AV17" s="67">
        <f t="shared" si="5"/>
        <v>5.953425779261845E-2</v>
      </c>
      <c r="AW17" s="67">
        <f t="shared" si="5"/>
        <v>0.11656952389023421</v>
      </c>
      <c r="AY17" s="30"/>
      <c r="AZ17" s="81">
        <v>2010</v>
      </c>
      <c r="BA17" s="81">
        <v>2011</v>
      </c>
      <c r="BB17" s="81">
        <v>2012</v>
      </c>
      <c r="BC17" s="81">
        <v>2013</v>
      </c>
      <c r="BD17" s="81">
        <v>2014</v>
      </c>
      <c r="BE17" s="81">
        <v>2015</v>
      </c>
      <c r="BF17" s="81">
        <v>2016</v>
      </c>
      <c r="BG17" s="81">
        <v>2017</v>
      </c>
      <c r="BH17" s="81">
        <v>2018</v>
      </c>
      <c r="BI17" s="81">
        <v>2019</v>
      </c>
    </row>
    <row r="18" spans="27:61" x14ac:dyDescent="0.25">
      <c r="AA18" s="30" t="s">
        <v>97</v>
      </c>
      <c r="AB18" s="67">
        <f>AB17/AB15</f>
        <v>-0.10070763424213594</v>
      </c>
      <c r="AC18" s="67">
        <f t="shared" ref="AC18:AK18" si="6">AC17/AC15</f>
        <v>0.11823064612310379</v>
      </c>
      <c r="AD18" s="67">
        <f t="shared" si="6"/>
        <v>-5.7236550326598024E-2</v>
      </c>
      <c r="AE18" s="67">
        <f t="shared" si="6"/>
        <v>0.10583809660220744</v>
      </c>
      <c r="AF18" s="67">
        <f t="shared" si="6"/>
        <v>0.18354017164137967</v>
      </c>
      <c r="AG18" s="67">
        <f t="shared" si="6"/>
        <v>0.27504060102135014</v>
      </c>
      <c r="AH18" s="67">
        <f t="shared" si="6"/>
        <v>-4.4382572068987089E-2</v>
      </c>
      <c r="AI18" s="67">
        <f t="shared" si="6"/>
        <v>0.11360624995876221</v>
      </c>
      <c r="AJ18" s="67">
        <f t="shared" si="6"/>
        <v>6.103169002897562E-2</v>
      </c>
      <c r="AK18" s="67">
        <f t="shared" si="6"/>
        <v>0.32579711332772704</v>
      </c>
      <c r="AM18" s="30" t="s">
        <v>97</v>
      </c>
      <c r="AN18" s="67">
        <f>AN17/AN15</f>
        <v>1.3610405345988998</v>
      </c>
      <c r="AO18" s="67">
        <f t="shared" ref="AO18:AW18" si="7">AO17/AO15</f>
        <v>1.4235377361016648</v>
      </c>
      <c r="AP18" s="67">
        <f t="shared" si="7"/>
        <v>1.0604330289193304</v>
      </c>
      <c r="AQ18" s="67">
        <f t="shared" si="7"/>
        <v>1.4313066906936105</v>
      </c>
      <c r="AR18" s="67">
        <f t="shared" si="7"/>
        <v>1.3006524217727293</v>
      </c>
      <c r="AS18" s="67">
        <f t="shared" si="7"/>
        <v>0.67489047427043236</v>
      </c>
      <c r="AT18" s="67">
        <f t="shared" si="7"/>
        <v>1.4435952105618195</v>
      </c>
      <c r="AU18" s="67">
        <f t="shared" si="7"/>
        <v>1.4405536140505224</v>
      </c>
      <c r="AV18" s="67">
        <f t="shared" si="7"/>
        <v>0.55268115325997647</v>
      </c>
      <c r="AW18" s="67">
        <f t="shared" si="7"/>
        <v>1.1876758910114744</v>
      </c>
      <c r="AY18" s="30" t="s">
        <v>62</v>
      </c>
      <c r="AZ18" s="41">
        <f>Summary!BT77</f>
        <v>5.6180297397769516E-2</v>
      </c>
      <c r="BA18" s="41">
        <f>Summary!BU77</f>
        <v>6.0317745265236512E-2</v>
      </c>
      <c r="BB18" s="41">
        <f>Summary!BV77</f>
        <v>6.049051239818596E-2</v>
      </c>
      <c r="BC18" s="41">
        <f>Summary!BW77</f>
        <v>5.7796573411407502E-2</v>
      </c>
      <c r="BD18" s="41">
        <f>Summary!BX77</f>
        <v>5.5966143682906686E-2</v>
      </c>
      <c r="BE18" s="41">
        <f>Summary!BY77</f>
        <v>6.1544291804831834E-2</v>
      </c>
      <c r="BF18" s="41">
        <f>Summary!BZ77</f>
        <v>5.3258145363408518E-2</v>
      </c>
      <c r="BG18" s="41">
        <f>Summary!CA77</f>
        <v>5.1783864283864285E-2</v>
      </c>
      <c r="BH18" s="41">
        <f>Summary!CB77</f>
        <v>5.2282120529386314E-2</v>
      </c>
      <c r="BI18" s="41">
        <f>Summary!CC77</f>
        <v>5.4222947284013771E-2</v>
      </c>
    </row>
    <row r="19" spans="27:61" x14ac:dyDescent="0.25"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Y19" s="42" t="s">
        <v>58</v>
      </c>
      <c r="AZ19" s="41">
        <f>Summary!BT78</f>
        <v>0.12384187770228536</v>
      </c>
      <c r="BA19" s="41">
        <f>Summary!BU78</f>
        <v>0.10624470189319017</v>
      </c>
      <c r="BB19" s="41">
        <f>Summary!BV78</f>
        <v>0.1177509567265234</v>
      </c>
      <c r="BC19" s="41">
        <f>Summary!BW78</f>
        <v>0.10060536177572788</v>
      </c>
      <c r="BD19" s="41">
        <f>Summary!BX78</f>
        <v>0.10391644908616188</v>
      </c>
      <c r="BE19" s="41">
        <f>Summary!BY78</f>
        <v>0.11892497200447928</v>
      </c>
      <c r="BF19" s="41">
        <f>Summary!BZ78</f>
        <v>9.4056172436316129E-2</v>
      </c>
      <c r="BG19" s="41">
        <f>Summary!CA78</f>
        <v>9.3335857629685728E-2</v>
      </c>
      <c r="BH19" s="41">
        <f>Summary!CB78</f>
        <v>0.10771899392888118</v>
      </c>
      <c r="BI19" s="41">
        <f>Summary!CC78</f>
        <v>9.8149271844660199E-2</v>
      </c>
    </row>
    <row r="20" spans="27:61" x14ac:dyDescent="0.25">
      <c r="AA20" s="65" t="s">
        <v>59</v>
      </c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M20" s="65" t="s">
        <v>59</v>
      </c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Y20" s="42" t="s">
        <v>59</v>
      </c>
      <c r="AZ20" s="41">
        <f>Summary!BT79</f>
        <v>6.5908330545332891E-2</v>
      </c>
      <c r="BA20" s="41">
        <f>Summary!BU79</f>
        <v>8.7662337662337664E-2</v>
      </c>
      <c r="BB20" s="41">
        <f>Summary!BV79</f>
        <v>8.0406801207691087E-2</v>
      </c>
      <c r="BC20" s="41">
        <f>Summary!BW79</f>
        <v>7.2243917092219889E-2</v>
      </c>
      <c r="BD20" s="41">
        <f>Summary!BX79</f>
        <v>7.1348156487475375E-2</v>
      </c>
      <c r="BE20" s="41">
        <f>Summary!BY79</f>
        <v>7.662438519285529E-2</v>
      </c>
      <c r="BF20" s="41">
        <f>Summary!BZ79</f>
        <v>7.4360273625538389E-2</v>
      </c>
      <c r="BG20" s="41">
        <f>Summary!CA79</f>
        <v>7.6727230644601324E-2</v>
      </c>
      <c r="BH20" s="41">
        <f>Summary!CB79</f>
        <v>6.799784133837021E-2</v>
      </c>
      <c r="BI20" s="41">
        <f>Summary!CC79</f>
        <v>7.3480777180653156E-2</v>
      </c>
    </row>
    <row r="21" spans="27:61" x14ac:dyDescent="0.25">
      <c r="AA21" s="30"/>
      <c r="AB21" s="61">
        <v>2010</v>
      </c>
      <c r="AC21" s="61">
        <v>2011</v>
      </c>
      <c r="AD21" s="61">
        <v>2012</v>
      </c>
      <c r="AE21" s="61">
        <v>2013</v>
      </c>
      <c r="AF21" s="61">
        <v>2014</v>
      </c>
      <c r="AG21" s="61">
        <v>2015</v>
      </c>
      <c r="AH21" s="61">
        <v>2016</v>
      </c>
      <c r="AI21" s="61">
        <v>2017</v>
      </c>
      <c r="AJ21" s="61">
        <v>2018</v>
      </c>
      <c r="AK21" s="61">
        <v>2019</v>
      </c>
      <c r="AM21" s="30"/>
      <c r="AN21" s="61">
        <v>2010</v>
      </c>
      <c r="AO21" s="61">
        <v>2011</v>
      </c>
      <c r="AP21" s="61">
        <v>2012</v>
      </c>
      <c r="AQ21" s="61">
        <v>2013</v>
      </c>
      <c r="AR21" s="61">
        <v>2014</v>
      </c>
      <c r="AS21" s="61">
        <v>2015</v>
      </c>
      <c r="AT21" s="61">
        <v>2016</v>
      </c>
      <c r="AU21" s="61">
        <v>2017</v>
      </c>
      <c r="AV21" s="61">
        <v>2018</v>
      </c>
      <c r="AW21" s="61">
        <v>2019</v>
      </c>
      <c r="AY21" s="42" t="s">
        <v>60</v>
      </c>
      <c r="AZ21" s="41">
        <f>Summary!BT80</f>
        <v>4.1286583048270618E-2</v>
      </c>
      <c r="BA21" s="41">
        <f>Summary!BU80</f>
        <v>4.2960758787427937E-2</v>
      </c>
      <c r="BB21" s="41">
        <f>Summary!BV80</f>
        <v>4.9953959484346222E-2</v>
      </c>
      <c r="BC21" s="41">
        <f>Summary!BW80</f>
        <v>4.8127158416718323E-2</v>
      </c>
      <c r="BD21" s="41">
        <f>Summary!BX80</f>
        <v>4.6210176339379655E-2</v>
      </c>
      <c r="BE21" s="41">
        <f>Summary!BY80</f>
        <v>4.9852699238627236E-2</v>
      </c>
      <c r="BF21" s="41">
        <f>Summary!BZ80</f>
        <v>4.5008448071323294E-2</v>
      </c>
      <c r="BG21" s="41">
        <f>Summary!CA80</f>
        <v>4.2487982708004003E-2</v>
      </c>
      <c r="BH21" s="41">
        <f>Summary!CB80</f>
        <v>4.2319563152896485E-2</v>
      </c>
      <c r="BI21" s="41">
        <f>Summary!CC80</f>
        <v>4.5882970784156554E-2</v>
      </c>
    </row>
    <row r="22" spans="27:61" x14ac:dyDescent="0.25">
      <c r="AA22" s="30" t="s">
        <v>94</v>
      </c>
      <c r="AB22" s="66">
        <f>VLOOKUP($AA20, $AY$8:$BI$14, COLUMNS($AY$7:AZ$7), FALSE)</f>
        <v>4.4575680975922571E-2</v>
      </c>
      <c r="AC22" s="66">
        <f>VLOOKUP($AA20, $AY$8:$BI$14, COLUMNS($AY$7:BA$7), FALSE)</f>
        <v>4.7153855126560132E-2</v>
      </c>
      <c r="AD22" s="66">
        <f>VLOOKUP($AA20, $AY$8:$BI$14, COLUMNS($AY$7:BB$7), FALSE)</f>
        <v>4.5106260975522346E-2</v>
      </c>
      <c r="AE22" s="66">
        <f>VLOOKUP($AA20, $AY$8:$BI$14, COLUMNS($AY$7:BC$7), FALSE)</f>
        <v>4.7290962297923116E-2</v>
      </c>
      <c r="AF22" s="66">
        <f>VLOOKUP($AA20, $AY$8:$BI$14, COLUMNS($AY$7:BD$7), FALSE)</f>
        <v>4.9455061731831909E-2</v>
      </c>
      <c r="AG22" s="66">
        <f>VLOOKUP($AA20, $AY$8:$BI$14, COLUMNS($AY$7:BE$7), FALSE)</f>
        <v>5.2148088150923019E-2</v>
      </c>
      <c r="AH22" s="66">
        <f>VLOOKUP($AA20, $AY$8:$BI$14, COLUMNS($AY$7:BF$7), FALSE)</f>
        <v>5.199920953823859E-2</v>
      </c>
      <c r="AI22" s="66">
        <f>VLOOKUP($AA20, $AY$8:$BI$14, COLUMNS($AY$7:BG$7), FALSE)</f>
        <v>5.548349813792218E-2</v>
      </c>
      <c r="AJ22" s="66">
        <f>VLOOKUP($AA20, $AY$8:$BI$14, COLUMNS($AY$7:BH$7), FALSE)</f>
        <v>5.8273372245144409E-2</v>
      </c>
      <c r="AK22" s="66">
        <f>VLOOKUP($AA20, $AY$8:$BI$14, COLUMNS($AY$7:BI$7), FALSE)</f>
        <v>5.8858595812499241E-2</v>
      </c>
      <c r="AM22" s="30" t="s">
        <v>94</v>
      </c>
      <c r="AN22" s="66">
        <f>VLOOKUP($AM20, $AY$18:$BI$24, COLUMNS($AY$17:AZ$17), FALSE)</f>
        <v>6.5908330545332891E-2</v>
      </c>
      <c r="AO22" s="66">
        <f>VLOOKUP($AM20, $AY$18:$BI$24, COLUMNS($AY$17:BA$17), FALSE)</f>
        <v>8.7662337662337664E-2</v>
      </c>
      <c r="AP22" s="66">
        <f>VLOOKUP($AM20, $AY$18:$BI$24, COLUMNS($AY$17:BB$17), FALSE)</f>
        <v>8.0406801207691087E-2</v>
      </c>
      <c r="AQ22" s="66">
        <f>VLOOKUP($AM20, $AY$18:$BI$24, COLUMNS($AY$17:BC$17), FALSE)</f>
        <v>7.2243917092219889E-2</v>
      </c>
      <c r="AR22" s="66">
        <f>VLOOKUP($AM20, $AY$18:$BI$24, COLUMNS($AY$17:BD$17), FALSE)</f>
        <v>7.1348156487475375E-2</v>
      </c>
      <c r="AS22" s="66">
        <f>VLOOKUP($AM20, $AY$18:$BI$24, COLUMNS($AY$17:BE$17), FALSE)</f>
        <v>7.662438519285529E-2</v>
      </c>
      <c r="AT22" s="66">
        <f>VLOOKUP($AM20, $AY$18:$BI$24, COLUMNS($AY$17:BF$17), FALSE)</f>
        <v>7.4360273625538389E-2</v>
      </c>
      <c r="AU22" s="66">
        <f>VLOOKUP($AM20, $AY$18:$BI$24, COLUMNS($AY$17:BG$17), FALSE)</f>
        <v>7.6727230644601324E-2</v>
      </c>
      <c r="AV22" s="66">
        <f>VLOOKUP($AM20, $AY$18:$BI$24, COLUMNS($AY$17:BH$17), FALSE)</f>
        <v>6.799784133837021E-2</v>
      </c>
      <c r="AW22" s="66">
        <f>VLOOKUP($AM20, $AY$18:$BI$24, COLUMNS($AY$17:BI$17), FALSE)</f>
        <v>7.3480777180653156E-2</v>
      </c>
      <c r="AY22" s="42" t="s">
        <v>61</v>
      </c>
      <c r="AZ22" s="41">
        <f>Summary!BT81</f>
        <v>5.901690670006262E-2</v>
      </c>
      <c r="BA22" s="41">
        <f>Summary!BU81</f>
        <v>6.291669859759369E-2</v>
      </c>
      <c r="BB22" s="41">
        <f>Summary!BV81</f>
        <v>5.3442800712570675E-2</v>
      </c>
      <c r="BC22" s="41">
        <f>Summary!BW81</f>
        <v>5.5833395536314098E-2</v>
      </c>
      <c r="BD22" s="41">
        <f>Summary!BX81</f>
        <v>5.1517135996507313E-2</v>
      </c>
      <c r="BE22" s="41">
        <f>Summary!BY81</f>
        <v>5.6897625804665328E-2</v>
      </c>
      <c r="BF22" s="41">
        <f>Summary!BZ81</f>
        <v>4.5255849832861919E-2</v>
      </c>
      <c r="BG22" s="41">
        <f>Summary!CA81</f>
        <v>4.3070716658756523E-2</v>
      </c>
      <c r="BH22" s="41">
        <f>Summary!CB81</f>
        <v>4.5203607543044547E-2</v>
      </c>
      <c r="BI22" s="41">
        <f>Summary!CC81</f>
        <v>4.5463689398511364E-2</v>
      </c>
    </row>
    <row r="23" spans="27:61" x14ac:dyDescent="0.25">
      <c r="AA23" s="30" t="s">
        <v>95</v>
      </c>
      <c r="AB23" s="66">
        <f>VLOOKUP($AA20, $AY$30:$BI$36, COLUMNS($AY$29:AZ$29), FALSE)</f>
        <v>3.9490417438254391E-2</v>
      </c>
      <c r="AC23" s="66">
        <f>VLOOKUP($AA20, $AY$30:$BI$36, COLUMNS($AY$29:BA$29), FALSE)</f>
        <v>4.7190328912991283E-2</v>
      </c>
      <c r="AD23" s="66">
        <f>VLOOKUP($AA20, $AY$30:$BI$36, COLUMNS($AY$29:BB$29), FALSE)</f>
        <v>4.6062039379606207E-2</v>
      </c>
      <c r="AE23" s="66">
        <f>VLOOKUP($AA20, $AY$30:$BI$36, COLUMNS($AY$29:BC$29), FALSE)</f>
        <v>4.5401094816516864E-2</v>
      </c>
      <c r="AF23" s="66">
        <f>VLOOKUP($AA20, $AY$30:$BI$36, COLUMNS($AY$29:BD$29), FALSE)</f>
        <v>6.5840262772355385E-2</v>
      </c>
      <c r="AG23" s="66">
        <f>VLOOKUP($AA20, $AY$30:$BI$36, COLUMNS($AY$29:BE$29), FALSE)</f>
        <v>5.9433134544714723E-2</v>
      </c>
      <c r="AH23" s="66">
        <f>VLOOKUP($AA20, $AY$30:$BI$36, COLUMNS($AY$29:BF$29), FALSE)</f>
        <v>4.6643414920213587E-2</v>
      </c>
      <c r="AI23" s="66">
        <f>VLOOKUP($AA20, $AY$30:$BI$36, COLUMNS($AY$29:BG$29), FALSE)</f>
        <v>6.7344884868620489E-2</v>
      </c>
      <c r="AJ23" s="66">
        <f>VLOOKUP($AA20, $AY$30:$BI$36, COLUMNS($AY$29:BH$29), FALSE)</f>
        <v>5.5353643219891634E-2</v>
      </c>
      <c r="AK23" s="66">
        <f>VLOOKUP($AA20, $AY$30:$BI$36, COLUMNS($AY$29:BI$29), FALSE)</f>
        <v>7.2788694265689347E-2</v>
      </c>
      <c r="AM23" s="30" t="s">
        <v>95</v>
      </c>
      <c r="AN23" s="66">
        <f>VLOOKUP($AM20, $AY$40:$BI$46, COLUMNS($AY$39:AZ$39), FALSE)</f>
        <v>0.19209039548022599</v>
      </c>
      <c r="AO23" s="66">
        <f>VLOOKUP($AM20, $AY$40:$BI$46, COLUMNS($AY$39:BA$39), FALSE)</f>
        <v>0.18988478228340566</v>
      </c>
      <c r="AP23" s="66">
        <f>VLOOKUP($AM20, $AY$40:$BI$46, COLUMNS($AY$39:BB$39), FALSE)</f>
        <v>0.20880597014925373</v>
      </c>
      <c r="AQ23" s="66">
        <f>VLOOKUP($AM20, $AY$40:$BI$46, COLUMNS($AY$39:BC$39), FALSE)</f>
        <v>0.16671628460851443</v>
      </c>
      <c r="AR23" s="66">
        <f>VLOOKUP($AM20, $AY$40:$BI$46, COLUMNS($AY$39:BD$39), FALSE)</f>
        <v>0.19061166429587481</v>
      </c>
      <c r="AS23" s="66">
        <f>VLOOKUP($AM20, $AY$40:$BI$46, COLUMNS($AY$39:BE$39), FALSE)</f>
        <v>0.16666666666666666</v>
      </c>
      <c r="AT23" s="66">
        <f>VLOOKUP($AM20, $AY$40:$BI$46, COLUMNS($AY$39:BF$39), FALSE)</f>
        <v>0.18131286394917945</v>
      </c>
      <c r="AU23" s="66">
        <f>VLOOKUP($AM20, $AY$40:$BI$46, COLUMNS($AY$39:BG$39), FALSE)</f>
        <v>0.18311127115592365</v>
      </c>
      <c r="AV23" s="66">
        <f>VLOOKUP($AM20, $AY$40:$BI$46, COLUMNS($AY$39:BH$39), FALSE)</f>
        <v>0.17976542803902226</v>
      </c>
      <c r="AW23" s="66">
        <f>VLOOKUP($AM20, $AY$40:$BI$46, COLUMNS($AY$39:BI$39), FALSE)</f>
        <v>0.16476243006855251</v>
      </c>
      <c r="AY23" s="30" t="s">
        <v>70</v>
      </c>
      <c r="AZ23" s="41">
        <f>Summary!BT82</f>
        <v>2.2597234520809209E-2</v>
      </c>
      <c r="BA23" s="41">
        <f>Summary!BU82</f>
        <v>2.5329451167174378E-2</v>
      </c>
      <c r="BB23" s="41">
        <f>Summary!BV82</f>
        <v>2.8477416509777982E-2</v>
      </c>
      <c r="BC23" s="41">
        <f>Summary!BW82</f>
        <v>2.6962519135487483E-2</v>
      </c>
      <c r="BD23" s="41">
        <f>Summary!BX82</f>
        <v>2.5494800402549481E-2</v>
      </c>
      <c r="BE23" s="41">
        <f>Summary!BY82</f>
        <v>2.7069334711659159E-2</v>
      </c>
      <c r="BF23" s="41">
        <f>Summary!BZ82</f>
        <v>2.7488242897610076E-2</v>
      </c>
      <c r="BG23" s="41">
        <f>Summary!CA82</f>
        <v>2.4113916179579656E-2</v>
      </c>
      <c r="BH23" s="41">
        <f>Summary!CB82</f>
        <v>2.4981306505336143E-2</v>
      </c>
      <c r="BI23" s="41">
        <f>Summary!CC82</f>
        <v>2.4826492575735732E-2</v>
      </c>
    </row>
    <row r="24" spans="27:61" x14ac:dyDescent="0.25">
      <c r="AA24" s="30" t="s">
        <v>96</v>
      </c>
      <c r="AB24" s="67">
        <f>AB23-AB22</f>
        <v>-5.0852635376681804E-3</v>
      </c>
      <c r="AC24" s="67">
        <f t="shared" ref="AC24:AK24" si="8">AC23-AC22</f>
        <v>3.6473786431151511E-5</v>
      </c>
      <c r="AD24" s="67">
        <f t="shared" si="8"/>
        <v>9.55778404083861E-4</v>
      </c>
      <c r="AE24" s="67">
        <f t="shared" si="8"/>
        <v>-1.8898674814062516E-3</v>
      </c>
      <c r="AF24" s="67">
        <f t="shared" si="8"/>
        <v>1.6385201040523475E-2</v>
      </c>
      <c r="AG24" s="67">
        <f t="shared" si="8"/>
        <v>7.285046393791704E-3</v>
      </c>
      <c r="AH24" s="67">
        <f t="shared" si="8"/>
        <v>-5.3557946180250032E-3</v>
      </c>
      <c r="AI24" s="67">
        <f t="shared" si="8"/>
        <v>1.1861386730698309E-2</v>
      </c>
      <c r="AJ24" s="67">
        <f t="shared" si="8"/>
        <v>-2.9197290252527749E-3</v>
      </c>
      <c r="AK24" s="67">
        <f t="shared" si="8"/>
        <v>1.3930098453190105E-2</v>
      </c>
      <c r="AM24" s="30" t="s">
        <v>96</v>
      </c>
      <c r="AN24" s="67">
        <f>AN23-AN22</f>
        <v>0.12618206493489309</v>
      </c>
      <c r="AO24" s="67">
        <f t="shared" ref="AO24:AW24" si="9">AO23-AO22</f>
        <v>0.102222444621068</v>
      </c>
      <c r="AP24" s="67">
        <f t="shared" si="9"/>
        <v>0.12839916894156264</v>
      </c>
      <c r="AQ24" s="67">
        <f t="shared" si="9"/>
        <v>9.4472367516294536E-2</v>
      </c>
      <c r="AR24" s="67">
        <f t="shared" si="9"/>
        <v>0.11926350780839944</v>
      </c>
      <c r="AS24" s="67">
        <f t="shared" si="9"/>
        <v>9.0042281473811367E-2</v>
      </c>
      <c r="AT24" s="67">
        <f t="shared" si="9"/>
        <v>0.10695259032364106</v>
      </c>
      <c r="AU24" s="67">
        <f t="shared" si="9"/>
        <v>0.10638404051132233</v>
      </c>
      <c r="AV24" s="67">
        <f t="shared" si="9"/>
        <v>0.11176758670065205</v>
      </c>
      <c r="AW24" s="67">
        <f t="shared" si="9"/>
        <v>9.1281652887899356E-2</v>
      </c>
      <c r="AY24" s="30" t="s">
        <v>71</v>
      </c>
      <c r="AZ24" s="41">
        <f>Summary!BT83</f>
        <v>3.4182193452325146E-3</v>
      </c>
      <c r="BA24" s="41">
        <f>Summary!BU83</f>
        <v>3.2969040546249021E-3</v>
      </c>
      <c r="BB24" s="41">
        <f>Summary!BV83</f>
        <v>2.7047513320080587E-3</v>
      </c>
      <c r="BC24" s="41">
        <f>Summary!BW83</f>
        <v>3.5140005143569257E-3</v>
      </c>
      <c r="BD24" s="41">
        <f>Summary!BX83</f>
        <v>3.1790829949683965E-3</v>
      </c>
      <c r="BE24" s="41">
        <f>Summary!BY83</f>
        <v>2.837044883173977E-3</v>
      </c>
      <c r="BF24" s="41">
        <f>Summary!BZ83</f>
        <v>2.9051806904104721E-3</v>
      </c>
      <c r="BG24" s="41">
        <f>Summary!CA83</f>
        <v>2.8748856264256676E-3</v>
      </c>
      <c r="BH24" s="41">
        <f>Summary!CB83</f>
        <v>2.8515682412868335E-3</v>
      </c>
      <c r="BI24" s="41">
        <f>Summary!CC83</f>
        <v>3.4492293294386229E-3</v>
      </c>
    </row>
    <row r="25" spans="27:61" x14ac:dyDescent="0.25">
      <c r="AA25" s="30" t="s">
        <v>97</v>
      </c>
      <c r="AB25" s="67">
        <f>AB24/AB22</f>
        <v>-0.11408156704134192</v>
      </c>
      <c r="AC25" s="67">
        <f t="shared" ref="AC25:AK25" si="10">AC24/AC22</f>
        <v>7.7350592720905852E-4</v>
      </c>
      <c r="AD25" s="67">
        <f t="shared" si="10"/>
        <v>2.1189484196052735E-2</v>
      </c>
      <c r="AE25" s="67">
        <f t="shared" si="10"/>
        <v>-3.9962550761823874E-2</v>
      </c>
      <c r="AF25" s="67">
        <f t="shared" si="10"/>
        <v>0.33131494465362454</v>
      </c>
      <c r="AG25" s="67">
        <f t="shared" si="10"/>
        <v>0.13969920378879239</v>
      </c>
      <c r="AH25" s="67">
        <f t="shared" si="10"/>
        <v>-0.10299761603273064</v>
      </c>
      <c r="AI25" s="67">
        <f t="shared" si="10"/>
        <v>0.21378224388831785</v>
      </c>
      <c r="AJ25" s="67">
        <f t="shared" si="10"/>
        <v>-5.0103999695951341E-2</v>
      </c>
      <c r="AK25" s="67">
        <f t="shared" si="10"/>
        <v>0.23667058754792622</v>
      </c>
      <c r="AM25" s="30" t="s">
        <v>97</v>
      </c>
      <c r="AN25" s="67">
        <f>AN24/AN22</f>
        <v>1.9145085892913474</v>
      </c>
      <c r="AO25" s="67">
        <f t="shared" ref="AO25:AW25" si="11">AO24/AO22</f>
        <v>1.1660930719736646</v>
      </c>
      <c r="AP25" s="67">
        <f t="shared" si="11"/>
        <v>1.5968695062238216</v>
      </c>
      <c r="AQ25" s="67">
        <f t="shared" si="11"/>
        <v>1.307686118344052</v>
      </c>
      <c r="AR25" s="67">
        <f t="shared" si="11"/>
        <v>1.6715709792632867</v>
      </c>
      <c r="AS25" s="67">
        <f t="shared" si="11"/>
        <v>1.1751126126126126</v>
      </c>
      <c r="AT25" s="67">
        <f t="shared" si="11"/>
        <v>1.4383028075209923</v>
      </c>
      <c r="AU25" s="67">
        <f t="shared" si="11"/>
        <v>1.3865226154726036</v>
      </c>
      <c r="AV25" s="67">
        <f t="shared" si="11"/>
        <v>1.6436931599707005</v>
      </c>
      <c r="AW25" s="67">
        <f t="shared" si="11"/>
        <v>1.2422521425363069</v>
      </c>
      <c r="AZ25" s="63"/>
      <c r="BA25" s="63"/>
      <c r="BB25" s="63"/>
      <c r="BC25" s="63"/>
      <c r="BD25" s="63"/>
      <c r="BE25" s="63"/>
      <c r="BF25" s="63"/>
      <c r="BG25" s="63"/>
      <c r="BH25" s="63"/>
      <c r="BI25" s="63"/>
    </row>
    <row r="26" spans="27:61" x14ac:dyDescent="0.25"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Z26" s="63"/>
      <c r="BA26" s="63"/>
      <c r="BB26" s="63"/>
      <c r="BC26" s="63"/>
      <c r="BD26" s="63"/>
      <c r="BE26" s="63"/>
      <c r="BF26" s="63"/>
      <c r="BG26" s="63"/>
      <c r="BH26" s="63"/>
      <c r="BI26" s="63"/>
    </row>
    <row r="27" spans="27:61" x14ac:dyDescent="0.25">
      <c r="AA27" s="65" t="s">
        <v>60</v>
      </c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M27" s="65" t="s">
        <v>60</v>
      </c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Y27" s="83" t="s">
        <v>106</v>
      </c>
      <c r="AZ27" s="82"/>
      <c r="BA27" s="82"/>
      <c r="BB27" s="82"/>
      <c r="BC27" s="82"/>
      <c r="BD27" s="82"/>
      <c r="BE27" s="82"/>
      <c r="BF27" s="82"/>
      <c r="BG27" s="82"/>
      <c r="BH27" s="82"/>
      <c r="BI27" s="82"/>
    </row>
    <row r="28" spans="27:61" x14ac:dyDescent="0.25">
      <c r="AA28" s="30"/>
      <c r="AB28" s="61">
        <v>2010</v>
      </c>
      <c r="AC28" s="61">
        <v>2011</v>
      </c>
      <c r="AD28" s="61">
        <v>2012</v>
      </c>
      <c r="AE28" s="61">
        <v>2013</v>
      </c>
      <c r="AF28" s="61">
        <v>2014</v>
      </c>
      <c r="AG28" s="61">
        <v>2015</v>
      </c>
      <c r="AH28" s="61">
        <v>2016</v>
      </c>
      <c r="AI28" s="61">
        <v>2017</v>
      </c>
      <c r="AJ28" s="61">
        <v>2018</v>
      </c>
      <c r="AK28" s="61">
        <v>2019</v>
      </c>
      <c r="AM28" s="30"/>
      <c r="AN28" s="61">
        <v>2010</v>
      </c>
      <c r="AO28" s="61">
        <v>2011</v>
      </c>
      <c r="AP28" s="61">
        <v>2012</v>
      </c>
      <c r="AQ28" s="61">
        <v>2013</v>
      </c>
      <c r="AR28" s="61">
        <v>2014</v>
      </c>
      <c r="AS28" s="61">
        <v>2015</v>
      </c>
      <c r="AT28" s="61">
        <v>2016</v>
      </c>
      <c r="AU28" s="61">
        <v>2017</v>
      </c>
      <c r="AV28" s="61">
        <v>2018</v>
      </c>
      <c r="AW28" s="61">
        <v>2019</v>
      </c>
      <c r="AY28" s="40" t="s">
        <v>73</v>
      </c>
      <c r="AZ28" s="64"/>
      <c r="BA28" s="64"/>
      <c r="BB28" s="64"/>
      <c r="BC28" s="64"/>
      <c r="BD28" s="64"/>
      <c r="BE28" s="64"/>
      <c r="BF28" s="64"/>
      <c r="BG28" s="64"/>
      <c r="BH28" s="64"/>
      <c r="BI28" s="64"/>
    </row>
    <row r="29" spans="27:61" x14ac:dyDescent="0.25">
      <c r="AA29" s="30" t="s">
        <v>94</v>
      </c>
      <c r="AB29" s="66">
        <f>VLOOKUP($AA27, $AY$8:$BI$14, COLUMNS($AY$7:AZ$7), FALSE)</f>
        <v>4.2931883777140932E-2</v>
      </c>
      <c r="AC29" s="66">
        <f>VLOOKUP($AA27, $AY$8:$BI$14, COLUMNS($AY$7:BA$7), FALSE)</f>
        <v>4.3507812310356268E-2</v>
      </c>
      <c r="AD29" s="66">
        <f>VLOOKUP($AA27, $AY$8:$BI$14, COLUMNS($AY$7:BB$7), FALSE)</f>
        <v>4.3455383205654799E-2</v>
      </c>
      <c r="AE29" s="66">
        <f>VLOOKUP($AA27, $AY$8:$BI$14, COLUMNS($AY$7:BC$7), FALSE)</f>
        <v>4.4799270072992697E-2</v>
      </c>
      <c r="AF29" s="66">
        <f>VLOOKUP($AA27, $AY$8:$BI$14, COLUMNS($AY$7:BD$7), FALSE)</f>
        <v>4.6272278307471805E-2</v>
      </c>
      <c r="AG29" s="66">
        <f>VLOOKUP($AA27, $AY$8:$BI$14, COLUMNS($AY$7:BE$7), FALSE)</f>
        <v>4.9433922296236617E-2</v>
      </c>
      <c r="AH29" s="66">
        <f>VLOOKUP($AA27, $AY$8:$BI$14, COLUMNS($AY$7:BF$7), FALSE)</f>
        <v>5.1318901487338621E-2</v>
      </c>
      <c r="AI29" s="66">
        <f>VLOOKUP($AA27, $AY$8:$BI$14, COLUMNS($AY$7:BG$7), FALSE)</f>
        <v>5.5654606403053759E-2</v>
      </c>
      <c r="AJ29" s="66">
        <f>VLOOKUP($AA27, $AY$8:$BI$14, COLUMNS($AY$7:BH$7), FALSE)</f>
        <v>5.918754138789304E-2</v>
      </c>
      <c r="AK29" s="66">
        <f>VLOOKUP($AA27, $AY$8:$BI$14, COLUMNS($AY$7:BI$7), FALSE)</f>
        <v>6.2058519817078397E-2</v>
      </c>
      <c r="AM29" s="30" t="s">
        <v>94</v>
      </c>
      <c r="AN29" s="66">
        <f>VLOOKUP($AM27, $AY$18:$BI$24, COLUMNS($AY$17:AZ$17), FALSE)</f>
        <v>4.1286583048270618E-2</v>
      </c>
      <c r="AO29" s="66">
        <f>VLOOKUP($AM27, $AY$18:$BI$24, COLUMNS($AY$17:BA$17), FALSE)</f>
        <v>4.2960758787427937E-2</v>
      </c>
      <c r="AP29" s="66">
        <f>VLOOKUP($AM27, $AY$18:$BI$24, COLUMNS($AY$17:BB$17), FALSE)</f>
        <v>4.9953959484346222E-2</v>
      </c>
      <c r="AQ29" s="66">
        <f>VLOOKUP($AM27, $AY$18:$BI$24, COLUMNS($AY$17:BC$17), FALSE)</f>
        <v>4.8127158416718323E-2</v>
      </c>
      <c r="AR29" s="66">
        <f>VLOOKUP($AM27, $AY$18:$BI$24, COLUMNS($AY$17:BD$17), FALSE)</f>
        <v>4.6210176339379655E-2</v>
      </c>
      <c r="AS29" s="66">
        <f>VLOOKUP($AM27, $AY$18:$BI$24, COLUMNS($AY$17:BE$17), FALSE)</f>
        <v>4.9852699238627236E-2</v>
      </c>
      <c r="AT29" s="66">
        <f>VLOOKUP($AM27, $AY$18:$BI$24, COLUMNS($AY$17:BF$17), FALSE)</f>
        <v>4.5008448071323294E-2</v>
      </c>
      <c r="AU29" s="66">
        <f>VLOOKUP($AM27, $AY$18:$BI$24, COLUMNS($AY$17:BG$17), FALSE)</f>
        <v>4.2487982708004003E-2</v>
      </c>
      <c r="AV29" s="66">
        <f>VLOOKUP($AM27, $AY$18:$BI$24, COLUMNS($AY$17:BH$17), FALSE)</f>
        <v>4.2319563152896485E-2</v>
      </c>
      <c r="AW29" s="66">
        <f>VLOOKUP($AM27, $AY$18:$BI$24, COLUMNS($AY$17:BI$17), FALSE)</f>
        <v>4.5882970784156554E-2</v>
      </c>
      <c r="AY29" s="30"/>
      <c r="AZ29" s="81">
        <v>2010</v>
      </c>
      <c r="BA29" s="81">
        <v>2011</v>
      </c>
      <c r="BB29" s="81">
        <v>2012</v>
      </c>
      <c r="BC29" s="81">
        <v>2013</v>
      </c>
      <c r="BD29" s="81">
        <v>2014</v>
      </c>
      <c r="BE29" s="81">
        <v>2015</v>
      </c>
      <c r="BF29" s="81">
        <v>2016</v>
      </c>
      <c r="BG29" s="81">
        <v>2017</v>
      </c>
      <c r="BH29" s="81">
        <v>2018</v>
      </c>
      <c r="BI29" s="81">
        <v>2019</v>
      </c>
    </row>
    <row r="30" spans="27:61" x14ac:dyDescent="0.25">
      <c r="AA30" s="30" t="s">
        <v>95</v>
      </c>
      <c r="AB30" s="66">
        <f>VLOOKUP($AA27, $AY$30:$BI$36, COLUMNS($AY$29:AZ$29), FALSE)</f>
        <v>3.780365309148534E-2</v>
      </c>
      <c r="AC30" s="66">
        <f>VLOOKUP($AA27, $AY$30:$BI$36, COLUMNS($AY$29:BA$29), FALSE)</f>
        <v>4.4610057931518093E-2</v>
      </c>
      <c r="AD30" s="66">
        <f>VLOOKUP($AA27, $AY$30:$BI$36, COLUMNS($AY$29:BB$29), FALSE)</f>
        <v>4.534305846965473E-2</v>
      </c>
      <c r="AE30" s="66">
        <f>VLOOKUP($AA27, $AY$30:$BI$36, COLUMNS($AY$29:BC$29), FALSE)</f>
        <v>5.2094166047654419E-2</v>
      </c>
      <c r="AF30" s="66">
        <f>VLOOKUP($AA27, $AY$30:$BI$36, COLUMNS($AY$29:BD$29), FALSE)</f>
        <v>5.4016937514305335E-2</v>
      </c>
      <c r="AG30" s="66">
        <f>VLOOKUP($AA27, $AY$30:$BI$36, COLUMNS($AY$29:BE$29), FALSE)</f>
        <v>5.2384530752248984E-2</v>
      </c>
      <c r="AH30" s="66">
        <f>VLOOKUP($AA27, $AY$30:$BI$36, COLUMNS($AY$29:BF$29), FALSE)</f>
        <v>5.7821635898615262E-2</v>
      </c>
      <c r="AI30" s="66">
        <f>VLOOKUP($AA27, $AY$30:$BI$36, COLUMNS($AY$29:BG$29), FALSE)</f>
        <v>6.6352796683895404E-2</v>
      </c>
      <c r="AJ30" s="66">
        <f>VLOOKUP($AA27, $AY$30:$BI$36, COLUMNS($AY$29:BH$29), FALSE)</f>
        <v>6.8253496586143325E-2</v>
      </c>
      <c r="AK30" s="66">
        <f>VLOOKUP($AA27, $AY$30:$BI$36, COLUMNS($AY$29:BI$29), FALSE)</f>
        <v>6.6119608250356079E-2</v>
      </c>
      <c r="AM30" s="30" t="s">
        <v>95</v>
      </c>
      <c r="AN30" s="66">
        <f>VLOOKUP($AM27, $AY$40:$BI$46, COLUMNS($AY$39:AZ$39), FALSE)</f>
        <v>0.1157443063043239</v>
      </c>
      <c r="AO30" s="66">
        <f>VLOOKUP($AM27, $AY$40:$BI$46, COLUMNS($AY$39:BA$39), FALSE)</f>
        <v>0.13325592819184567</v>
      </c>
      <c r="AP30" s="66">
        <f>VLOOKUP($AM27, $AY$40:$BI$46, COLUMNS($AY$39:BB$39), FALSE)</f>
        <v>0.10092373791621911</v>
      </c>
      <c r="AQ30" s="66">
        <f>VLOOKUP($AM27, $AY$40:$BI$46, COLUMNS($AY$39:BC$39), FALSE)</f>
        <v>0.10928302438667691</v>
      </c>
      <c r="AR30" s="66">
        <f>VLOOKUP($AM27, $AY$40:$BI$46, COLUMNS($AY$39:BD$39), FALSE)</f>
        <v>8.0542646254784037E-2</v>
      </c>
      <c r="AS30" s="66">
        <f>VLOOKUP($AM27, $AY$40:$BI$46, COLUMNS($AY$39:BE$39), FALSE)</f>
        <v>0.10429321527849274</v>
      </c>
      <c r="AT30" s="66">
        <f>VLOOKUP($AM27, $AY$40:$BI$46, COLUMNS($AY$39:BF$39), FALSE)</f>
        <v>9.8589851753645902E-2</v>
      </c>
      <c r="AU30" s="66">
        <f>VLOOKUP($AM27, $AY$40:$BI$46, COLUMNS($AY$39:BG$39), FALSE)</f>
        <v>8.8950588719214352E-2</v>
      </c>
      <c r="AV30" s="66">
        <f>VLOOKUP($AM27, $AY$40:$BI$46, COLUMNS($AY$39:BH$39), FALSE)</f>
        <v>8.7047939444911696E-2</v>
      </c>
      <c r="AW30" s="66">
        <f>VLOOKUP($AM27, $AY$40:$BI$46, COLUMNS($AY$39:BI$39), FALSE)</f>
        <v>8.3372492765810102E-2</v>
      </c>
      <c r="AY30" s="30" t="s">
        <v>62</v>
      </c>
      <c r="AZ30" s="62">
        <v>4.2651351400785201E-2</v>
      </c>
      <c r="BA30" s="62">
        <v>4.7216211713403761E-2</v>
      </c>
      <c r="BB30" s="62">
        <v>4.7348698199900112E-2</v>
      </c>
      <c r="BC30" s="62">
        <v>5.1169945192380981E-2</v>
      </c>
      <c r="BD30" s="62">
        <v>5.6006561709863956E-2</v>
      </c>
      <c r="BE30" s="62">
        <v>5.6594396643872322E-2</v>
      </c>
      <c r="BF30" s="62">
        <v>5.7802637848178295E-2</v>
      </c>
      <c r="BG30" s="62">
        <v>6.6791542198274656E-2</v>
      </c>
      <c r="BH30" s="62">
        <v>6.4732826779457353E-2</v>
      </c>
      <c r="BI30" s="62">
        <v>7.0460042091079603E-2</v>
      </c>
    </row>
    <row r="31" spans="27:61" x14ac:dyDescent="0.25">
      <c r="AA31" s="30" t="s">
        <v>96</v>
      </c>
      <c r="AB31" s="67">
        <f>AB30-AB29</f>
        <v>-5.1282306856555923E-3</v>
      </c>
      <c r="AC31" s="67">
        <f t="shared" ref="AC31:AK31" si="12">AC30-AC29</f>
        <v>1.1022456211618251E-3</v>
      </c>
      <c r="AD31" s="67">
        <f t="shared" si="12"/>
        <v>1.8876752639999314E-3</v>
      </c>
      <c r="AE31" s="67">
        <f t="shared" si="12"/>
        <v>7.294895974661722E-3</v>
      </c>
      <c r="AF31" s="67">
        <f t="shared" si="12"/>
        <v>7.7446592068335304E-3</v>
      </c>
      <c r="AG31" s="67">
        <f t="shared" si="12"/>
        <v>2.9506084560123672E-3</v>
      </c>
      <c r="AH31" s="67">
        <f t="shared" si="12"/>
        <v>6.5027344112766408E-3</v>
      </c>
      <c r="AI31" s="67">
        <f t="shared" si="12"/>
        <v>1.0698190280841645E-2</v>
      </c>
      <c r="AJ31" s="67">
        <f t="shared" si="12"/>
        <v>9.0659551982502848E-3</v>
      </c>
      <c r="AK31" s="67">
        <f t="shared" si="12"/>
        <v>4.061088433277682E-3</v>
      </c>
      <c r="AM31" s="30" t="s">
        <v>96</v>
      </c>
      <c r="AN31" s="67">
        <f>AN30-AN29</f>
        <v>7.4457723256053293E-2</v>
      </c>
      <c r="AO31" s="67">
        <f t="shared" ref="AO31:AW31" si="13">AO30-AO29</f>
        <v>9.029516940441773E-2</v>
      </c>
      <c r="AP31" s="67">
        <f t="shared" si="13"/>
        <v>5.0969778431872892E-2</v>
      </c>
      <c r="AQ31" s="67">
        <f t="shared" si="13"/>
        <v>6.1155865969958582E-2</v>
      </c>
      <c r="AR31" s="67">
        <f t="shared" si="13"/>
        <v>3.4332469915404382E-2</v>
      </c>
      <c r="AS31" s="67">
        <f t="shared" si="13"/>
        <v>5.4440516039865501E-2</v>
      </c>
      <c r="AT31" s="67">
        <f t="shared" si="13"/>
        <v>5.3581403682322608E-2</v>
      </c>
      <c r="AU31" s="67">
        <f t="shared" si="13"/>
        <v>4.6462606011210349E-2</v>
      </c>
      <c r="AV31" s="67">
        <f t="shared" si="13"/>
        <v>4.4728376292015211E-2</v>
      </c>
      <c r="AW31" s="67">
        <f t="shared" si="13"/>
        <v>3.7489521981653548E-2</v>
      </c>
      <c r="AY31" s="42" t="s">
        <v>58</v>
      </c>
      <c r="AZ31" s="62">
        <v>2.8318246784182943E-2</v>
      </c>
      <c r="BA31" s="62">
        <v>3.8284381745297566E-2</v>
      </c>
      <c r="BB31" s="62">
        <v>3.0451629648856095E-2</v>
      </c>
      <c r="BC31" s="62">
        <v>3.6499327863533118E-2</v>
      </c>
      <c r="BD31" s="62">
        <v>4.2279542386129465E-2</v>
      </c>
      <c r="BE31" s="62">
        <v>5.2443014117563386E-2</v>
      </c>
      <c r="BF31" s="62">
        <v>3.9414424038354712E-2</v>
      </c>
      <c r="BG31" s="62">
        <v>5.1506726902646079E-2</v>
      </c>
      <c r="BH31" s="62">
        <v>5.1950839481048082E-2</v>
      </c>
      <c r="BI31" s="62">
        <v>7.2031505312379993E-2</v>
      </c>
    </row>
    <row r="32" spans="27:61" x14ac:dyDescent="0.25">
      <c r="AA32" s="30" t="s">
        <v>97</v>
      </c>
      <c r="AB32" s="67">
        <f>AB31/AB29</f>
        <v>-0.11945039990036768</v>
      </c>
      <c r="AC32" s="67">
        <f t="shared" ref="AC32:AK32" si="14">AC31/AC29</f>
        <v>2.5334429901901892E-2</v>
      </c>
      <c r="AD32" s="67">
        <f t="shared" si="14"/>
        <v>4.3439388281686822E-2</v>
      </c>
      <c r="AE32" s="67">
        <f t="shared" si="14"/>
        <v>0.16283515250976066</v>
      </c>
      <c r="AF32" s="67">
        <f t="shared" si="14"/>
        <v>0.16737146927089958</v>
      </c>
      <c r="AG32" s="67">
        <f t="shared" si="14"/>
        <v>5.9687929238764766E-2</v>
      </c>
      <c r="AH32" s="67">
        <f t="shared" si="14"/>
        <v>0.12671226824449844</v>
      </c>
      <c r="AI32" s="67">
        <f t="shared" si="14"/>
        <v>0.19222470469676409</v>
      </c>
      <c r="AJ32" s="67">
        <f t="shared" si="14"/>
        <v>0.15317337036920323</v>
      </c>
      <c r="AK32" s="67">
        <f t="shared" si="14"/>
        <v>6.5439659941100903E-2</v>
      </c>
      <c r="AM32" s="30" t="s">
        <v>97</v>
      </c>
      <c r="AN32" s="67">
        <f>AN31/AN29</f>
        <v>1.8034363165631873</v>
      </c>
      <c r="AO32" s="67">
        <f t="shared" ref="AO32:AW32" si="15">AO31/AO29</f>
        <v>2.1018057397729613</v>
      </c>
      <c r="AP32" s="67">
        <f t="shared" si="15"/>
        <v>1.0203351037237598</v>
      </c>
      <c r="AQ32" s="67">
        <f t="shared" si="15"/>
        <v>1.2707142491237209</v>
      </c>
      <c r="AR32" s="67">
        <f t="shared" si="15"/>
        <v>0.74296340406186112</v>
      </c>
      <c r="AS32" s="67">
        <f t="shared" si="15"/>
        <v>1.0920274502946774</v>
      </c>
      <c r="AT32" s="67">
        <f t="shared" si="15"/>
        <v>1.1904743659993353</v>
      </c>
      <c r="AU32" s="67">
        <f t="shared" si="15"/>
        <v>1.0935469996427389</v>
      </c>
      <c r="AV32" s="67">
        <f t="shared" si="15"/>
        <v>1.056919612577661</v>
      </c>
      <c r="AW32" s="67">
        <f t="shared" si="15"/>
        <v>0.81706832275556851</v>
      </c>
      <c r="AY32" s="42" t="s">
        <v>59</v>
      </c>
      <c r="AZ32" s="62">
        <v>3.9490417438254391E-2</v>
      </c>
      <c r="BA32" s="62">
        <v>4.7190328912991283E-2</v>
      </c>
      <c r="BB32" s="62">
        <v>4.6062039379606207E-2</v>
      </c>
      <c r="BC32" s="62">
        <v>4.5401094816516864E-2</v>
      </c>
      <c r="BD32" s="62">
        <v>6.5840262772355385E-2</v>
      </c>
      <c r="BE32" s="62">
        <v>5.9433134544714723E-2</v>
      </c>
      <c r="BF32" s="62">
        <v>4.6643414920213587E-2</v>
      </c>
      <c r="BG32" s="62">
        <v>6.7344884868620489E-2</v>
      </c>
      <c r="BH32" s="62">
        <v>5.5353643219891634E-2</v>
      </c>
      <c r="BI32" s="62">
        <v>7.2788694265689347E-2</v>
      </c>
    </row>
    <row r="33" spans="27:61" x14ac:dyDescent="0.25"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Y33" s="42" t="s">
        <v>60</v>
      </c>
      <c r="AZ33" s="62">
        <v>3.780365309148534E-2</v>
      </c>
      <c r="BA33" s="62">
        <v>4.4610057931518093E-2</v>
      </c>
      <c r="BB33" s="62">
        <v>4.534305846965473E-2</v>
      </c>
      <c r="BC33" s="62">
        <v>5.2094166047654419E-2</v>
      </c>
      <c r="BD33" s="62">
        <v>5.4016937514305335E-2</v>
      </c>
      <c r="BE33" s="62">
        <v>5.2384530752248984E-2</v>
      </c>
      <c r="BF33" s="62">
        <v>5.7821635898615262E-2</v>
      </c>
      <c r="BG33" s="62">
        <v>6.6352796683895404E-2</v>
      </c>
      <c r="BH33" s="62">
        <v>6.8253496586143325E-2</v>
      </c>
      <c r="BI33" s="62">
        <v>6.6119608250356079E-2</v>
      </c>
    </row>
    <row r="34" spans="27:61" x14ac:dyDescent="0.25">
      <c r="AA34" s="65" t="s">
        <v>61</v>
      </c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M34" s="65" t="s">
        <v>61</v>
      </c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Y34" s="42" t="s">
        <v>61</v>
      </c>
      <c r="AZ34" s="62">
        <v>6.3018400684587694E-2</v>
      </c>
      <c r="BA34" s="62">
        <v>5.7439143001958931E-2</v>
      </c>
      <c r="BB34" s="62">
        <v>6.0202139806317924E-2</v>
      </c>
      <c r="BC34" s="62">
        <v>5.9674100681790444E-2</v>
      </c>
      <c r="BD34" s="62">
        <v>6.0743844084365312E-2</v>
      </c>
      <c r="BE34" s="62">
        <v>6.5875862936084773E-2</v>
      </c>
      <c r="BF34" s="62">
        <v>7.2547818748086135E-2</v>
      </c>
      <c r="BG34" s="62">
        <v>7.4134321499172068E-2</v>
      </c>
      <c r="BH34" s="62">
        <v>6.8474823217906919E-2</v>
      </c>
      <c r="BI34" s="62">
        <v>7.716037215169913E-2</v>
      </c>
    </row>
    <row r="35" spans="27:61" x14ac:dyDescent="0.25">
      <c r="AA35" s="30"/>
      <c r="AB35" s="61">
        <v>2010</v>
      </c>
      <c r="AC35" s="61">
        <v>2011</v>
      </c>
      <c r="AD35" s="61">
        <v>2012</v>
      </c>
      <c r="AE35" s="61">
        <v>2013</v>
      </c>
      <c r="AF35" s="61">
        <v>2014</v>
      </c>
      <c r="AG35" s="61">
        <v>2015</v>
      </c>
      <c r="AH35" s="61">
        <v>2016</v>
      </c>
      <c r="AI35" s="61">
        <v>2017</v>
      </c>
      <c r="AJ35" s="61">
        <v>2018</v>
      </c>
      <c r="AK35" s="61">
        <v>2019</v>
      </c>
      <c r="AM35" s="30"/>
      <c r="AN35" s="61">
        <v>2010</v>
      </c>
      <c r="AO35" s="61">
        <v>2011</v>
      </c>
      <c r="AP35" s="61">
        <v>2012</v>
      </c>
      <c r="AQ35" s="61">
        <v>2013</v>
      </c>
      <c r="AR35" s="61">
        <v>2014</v>
      </c>
      <c r="AS35" s="61">
        <v>2015</v>
      </c>
      <c r="AT35" s="61">
        <v>2016</v>
      </c>
      <c r="AU35" s="61">
        <v>2017</v>
      </c>
      <c r="AV35" s="61">
        <v>2018</v>
      </c>
      <c r="AW35" s="61">
        <v>2019</v>
      </c>
      <c r="AY35" s="30" t="s">
        <v>70</v>
      </c>
      <c r="AZ35" s="62">
        <v>4.3812498966959226E-2</v>
      </c>
      <c r="BA35" s="62">
        <v>4.6437087410421726E-2</v>
      </c>
      <c r="BB35" s="62">
        <v>4.7667152748806063E-2</v>
      </c>
      <c r="BC35" s="62">
        <v>5.140017500275354E-2</v>
      </c>
      <c r="BD35" s="62">
        <v>5.4802236795660174E-2</v>
      </c>
      <c r="BE35" s="62">
        <v>5.5468298043623659E-2</v>
      </c>
      <c r="BF35" s="62">
        <v>6.0708921012075458E-2</v>
      </c>
      <c r="BG35" s="62">
        <v>6.8117504696703593E-2</v>
      </c>
      <c r="BH35" s="62">
        <v>6.8867889015175779E-2</v>
      </c>
      <c r="BI35" s="62">
        <v>7.4297827841367625E-2</v>
      </c>
    </row>
    <row r="36" spans="27:61" x14ac:dyDescent="0.25">
      <c r="AA36" s="30" t="s">
        <v>94</v>
      </c>
      <c r="AB36" s="66">
        <f>VLOOKUP($AA34, $AY$8:$BI$14, COLUMNS($AY$7:AZ$7), FALSE)</f>
        <v>6.1534608400803381E-2</v>
      </c>
      <c r="AC36" s="66">
        <f>VLOOKUP($AA34, $AY$8:$BI$14, COLUMNS($AY$7:BA$7), FALSE)</f>
        <v>6.0800767872369176E-2</v>
      </c>
      <c r="AD36" s="66">
        <f>VLOOKUP($AA34, $AY$8:$BI$14, COLUMNS($AY$7:BB$7), FALSE)</f>
        <v>5.8871541393838801E-2</v>
      </c>
      <c r="AE36" s="66">
        <f>VLOOKUP($AA34, $AY$8:$BI$14, COLUMNS($AY$7:BC$7), FALSE)</f>
        <v>6.045823160687934E-2</v>
      </c>
      <c r="AF36" s="66">
        <f>VLOOKUP($AA34, $AY$8:$BI$14, COLUMNS($AY$7:BD$7), FALSE)</f>
        <v>6.0480570347225281E-2</v>
      </c>
      <c r="AG36" s="66">
        <f>VLOOKUP($AA34, $AY$8:$BI$14, COLUMNS($AY$7:BE$7), FALSE)</f>
        <v>6.1172555130246269E-2</v>
      </c>
      <c r="AH36" s="66">
        <f>VLOOKUP($AA34, $AY$8:$BI$14, COLUMNS($AY$7:BF$7), FALSE)</f>
        <v>6.3242199410509195E-2</v>
      </c>
      <c r="AI36" s="66">
        <f>VLOOKUP($AA34, $AY$8:$BI$14, COLUMNS($AY$7:BG$7), FALSE)</f>
        <v>6.6567673448755207E-2</v>
      </c>
      <c r="AJ36" s="66">
        <f>VLOOKUP($AA34, $AY$8:$BI$14, COLUMNS($AY$7:BH$7), FALSE)</f>
        <v>6.9060929897210757E-2</v>
      </c>
      <c r="AK36" s="66">
        <f>VLOOKUP($AA34, $AY$8:$BI$14, COLUMNS($AY$7:BI$7), FALSE)</f>
        <v>7.1920743947828158E-2</v>
      </c>
      <c r="AM36" s="30" t="s">
        <v>94</v>
      </c>
      <c r="AN36" s="66">
        <f>VLOOKUP($AM34, $AY$18:$BI$24, COLUMNS($AY$17:AZ$17), FALSE)</f>
        <v>5.901690670006262E-2</v>
      </c>
      <c r="AO36" s="66">
        <f>VLOOKUP($AM34, $AY$18:$BI$24, COLUMNS($AY$17:BA$17), FALSE)</f>
        <v>6.291669859759369E-2</v>
      </c>
      <c r="AP36" s="66">
        <f>VLOOKUP($AM34, $AY$18:$BI$24, COLUMNS($AY$17:BB$17), FALSE)</f>
        <v>5.3442800712570675E-2</v>
      </c>
      <c r="AQ36" s="66">
        <f>VLOOKUP($AM34, $AY$18:$BI$24, COLUMNS($AY$17:BC$17), FALSE)</f>
        <v>5.5833395536314098E-2</v>
      </c>
      <c r="AR36" s="66">
        <f>VLOOKUP($AM34, $AY$18:$BI$24, COLUMNS($AY$17:BD$17), FALSE)</f>
        <v>5.1517135996507313E-2</v>
      </c>
      <c r="AS36" s="66">
        <f>VLOOKUP($AM34, $AY$18:$BI$24, COLUMNS($AY$17:BE$17), FALSE)</f>
        <v>5.6897625804665328E-2</v>
      </c>
      <c r="AT36" s="66">
        <f>VLOOKUP($AM34, $AY$18:$BI$24, COLUMNS($AY$17:BF$17), FALSE)</f>
        <v>4.5255849832861919E-2</v>
      </c>
      <c r="AU36" s="66">
        <f>VLOOKUP($AM34, $AY$18:$BI$24, COLUMNS($AY$17:BG$17), FALSE)</f>
        <v>4.3070716658756523E-2</v>
      </c>
      <c r="AV36" s="66">
        <f>VLOOKUP($AM34, $AY$18:$BI$24, COLUMNS($AY$17:BH$17), FALSE)</f>
        <v>4.5203607543044547E-2</v>
      </c>
      <c r="AW36" s="66">
        <f>VLOOKUP($AM34, $AY$18:$BI$24, COLUMNS($AY$17:BI$17), FALSE)</f>
        <v>4.5463689398511364E-2</v>
      </c>
      <c r="AY36" s="30" t="s">
        <v>71</v>
      </c>
      <c r="AZ36" s="62">
        <v>4.3260963242493976E-2</v>
      </c>
      <c r="BA36" s="62">
        <v>4.3350906996232348E-2</v>
      </c>
      <c r="BB36" s="62">
        <v>4.361645531231205E-2</v>
      </c>
      <c r="BC36" s="62">
        <v>4.3570987301491393E-2</v>
      </c>
      <c r="BD36" s="62">
        <v>4.4851941534806185E-2</v>
      </c>
      <c r="BE36" s="62">
        <v>4.613531605370292E-2</v>
      </c>
      <c r="BF36" s="62">
        <v>5.0485014150320529E-2</v>
      </c>
      <c r="BG36" s="62">
        <v>5.2317926744108241E-2</v>
      </c>
      <c r="BH36" s="62">
        <v>5.3372257475890396E-2</v>
      </c>
      <c r="BI36" s="62">
        <v>5.7160208120045054E-2</v>
      </c>
    </row>
    <row r="37" spans="27:61" x14ac:dyDescent="0.25">
      <c r="AA37" s="30" t="s">
        <v>95</v>
      </c>
      <c r="AB37" s="66">
        <f>VLOOKUP($AA34, $AY$30:$BI$36, COLUMNS($AY$29:AZ$29), FALSE)</f>
        <v>6.3018400684587694E-2</v>
      </c>
      <c r="AC37" s="66">
        <f>VLOOKUP($AA34, $AY$30:$BI$36, COLUMNS($AY$29:BA$29), FALSE)</f>
        <v>5.7439143001958931E-2</v>
      </c>
      <c r="AD37" s="66">
        <f>VLOOKUP($AA34, $AY$30:$BI$36, COLUMNS($AY$29:BB$29), FALSE)</f>
        <v>6.0202139806317924E-2</v>
      </c>
      <c r="AE37" s="66">
        <f>VLOOKUP($AA34, $AY$30:$BI$36, COLUMNS($AY$29:BC$29), FALSE)</f>
        <v>5.9674100681790444E-2</v>
      </c>
      <c r="AF37" s="66">
        <f>VLOOKUP($AA34, $AY$30:$BI$36, COLUMNS($AY$29:BD$29), FALSE)</f>
        <v>6.0743844084365312E-2</v>
      </c>
      <c r="AG37" s="66">
        <f>VLOOKUP($AA34, $AY$30:$BI$36, COLUMNS($AY$29:BE$29), FALSE)</f>
        <v>6.5875862936084773E-2</v>
      </c>
      <c r="AH37" s="66">
        <f>VLOOKUP($AA34, $AY$30:$BI$36, COLUMNS($AY$29:BF$29), FALSE)</f>
        <v>7.2547818748086135E-2</v>
      </c>
      <c r="AI37" s="66">
        <f>VLOOKUP($AA34, $AY$30:$BI$36, COLUMNS($AY$29:BG$29), FALSE)</f>
        <v>7.4134321499172068E-2</v>
      </c>
      <c r="AJ37" s="66">
        <f>VLOOKUP($AA34, $AY$30:$BI$36, COLUMNS($AY$29:BH$29), FALSE)</f>
        <v>6.8474823217906919E-2</v>
      </c>
      <c r="AK37" s="66">
        <f>VLOOKUP($AA34, $AY$30:$BI$36, COLUMNS($AY$29:BI$29), FALSE)</f>
        <v>7.716037215169913E-2</v>
      </c>
      <c r="AM37" s="30" t="s">
        <v>95</v>
      </c>
      <c r="AN37" s="66">
        <f>VLOOKUP($AM34, $AY$40:$BI$46, COLUMNS($AY$39:AZ$39), FALSE)</f>
        <v>0.13359126081019573</v>
      </c>
      <c r="AO37" s="66">
        <f>VLOOKUP($AM34, $AY$40:$BI$46, COLUMNS($AY$39:BA$39), FALSE)</f>
        <v>0.16328801971539869</v>
      </c>
      <c r="AP37" s="66">
        <f>VLOOKUP($AM34, $AY$40:$BI$46, COLUMNS($AY$39:BB$39), FALSE)</f>
        <v>0.11189940994661422</v>
      </c>
      <c r="AQ37" s="66">
        <f>VLOOKUP($AM34, $AY$40:$BI$46, COLUMNS($AY$39:BC$39), FALSE)</f>
        <v>0.11812404120096427</v>
      </c>
      <c r="AR37" s="66">
        <f>VLOOKUP($AM34, $AY$40:$BI$46, COLUMNS($AY$39:BD$39), FALSE)</f>
        <v>0.10338765298532693</v>
      </c>
      <c r="AS37" s="66">
        <f>VLOOKUP($AM34, $AY$40:$BI$46, COLUMNS($AY$39:BE$39), FALSE)</f>
        <v>0.10145532625551712</v>
      </c>
      <c r="AT37" s="66">
        <f>VLOOKUP($AM34, $AY$40:$BI$46, COLUMNS($AY$39:BF$39), FALSE)</f>
        <v>9.6618108817624948E-2</v>
      </c>
      <c r="AU37" s="66">
        <f>VLOOKUP($AM34, $AY$40:$BI$46, COLUMNS($AY$39:BG$39), FALSE)</f>
        <v>0.12988290858998328</v>
      </c>
      <c r="AV37" s="66">
        <f>VLOOKUP($AM34, $AY$40:$BI$46, COLUMNS($AY$39:BH$39), FALSE)</f>
        <v>9.9329957546928541E-2</v>
      </c>
      <c r="AW37" s="66">
        <f>VLOOKUP($AM34, $AY$40:$BI$46, COLUMNS($AY$39:BI$39), FALSE)</f>
        <v>9.8139396261761824E-2</v>
      </c>
      <c r="AY37" s="30"/>
      <c r="AZ37" s="64"/>
      <c r="BA37" s="64"/>
      <c r="BB37" s="64"/>
      <c r="BC37" s="64"/>
      <c r="BD37" s="64"/>
      <c r="BE37" s="64"/>
      <c r="BF37" s="64"/>
      <c r="BG37" s="64"/>
      <c r="BH37" s="64"/>
      <c r="BI37" s="64"/>
    </row>
    <row r="38" spans="27:61" x14ac:dyDescent="0.25">
      <c r="AA38" s="30" t="s">
        <v>96</v>
      </c>
      <c r="AB38" s="67">
        <f>AB37-AB36</f>
        <v>1.4837922837843132E-3</v>
      </c>
      <c r="AC38" s="67">
        <f t="shared" ref="AC38:AK38" si="16">AC37-AC36</f>
        <v>-3.3616248704102444E-3</v>
      </c>
      <c r="AD38" s="67">
        <f t="shared" si="16"/>
        <v>1.3305984124791226E-3</v>
      </c>
      <c r="AE38" s="67">
        <f t="shared" si="16"/>
        <v>-7.8413092508889531E-4</v>
      </c>
      <c r="AF38" s="67">
        <f t="shared" si="16"/>
        <v>2.6327373714003094E-4</v>
      </c>
      <c r="AG38" s="67">
        <f t="shared" si="16"/>
        <v>4.7033078058385039E-3</v>
      </c>
      <c r="AH38" s="67">
        <f t="shared" si="16"/>
        <v>9.3056193375769397E-3</v>
      </c>
      <c r="AI38" s="67">
        <f t="shared" si="16"/>
        <v>7.5666480504168604E-3</v>
      </c>
      <c r="AJ38" s="67">
        <f t="shared" si="16"/>
        <v>-5.8610667930383831E-4</v>
      </c>
      <c r="AK38" s="67">
        <f t="shared" si="16"/>
        <v>5.2396282038709718E-3</v>
      </c>
      <c r="AM38" s="30" t="s">
        <v>96</v>
      </c>
      <c r="AN38" s="67">
        <f>AN37-AN36</f>
        <v>7.4574354110133106E-2</v>
      </c>
      <c r="AO38" s="67">
        <f t="shared" ref="AO38:AW38" si="17">AO37-AO36</f>
        <v>0.100371321117805</v>
      </c>
      <c r="AP38" s="67">
        <f t="shared" si="17"/>
        <v>5.8456609234043548E-2</v>
      </c>
      <c r="AQ38" s="67">
        <f t="shared" si="17"/>
        <v>6.2290645664650174E-2</v>
      </c>
      <c r="AR38" s="67">
        <f t="shared" si="17"/>
        <v>5.1870516988819615E-2</v>
      </c>
      <c r="AS38" s="67">
        <f t="shared" si="17"/>
        <v>4.4557700450851792E-2</v>
      </c>
      <c r="AT38" s="67">
        <f t="shared" si="17"/>
        <v>5.1362258984763029E-2</v>
      </c>
      <c r="AU38" s="67">
        <f t="shared" si="17"/>
        <v>8.6812191931226745E-2</v>
      </c>
      <c r="AV38" s="67">
        <f t="shared" si="17"/>
        <v>5.4126350003883994E-2</v>
      </c>
      <c r="AW38" s="67">
        <f t="shared" si="17"/>
        <v>5.267570686325046E-2</v>
      </c>
      <c r="AY38" s="40" t="s">
        <v>104</v>
      </c>
      <c r="AZ38" s="30"/>
      <c r="BA38" s="30"/>
      <c r="BB38" s="30"/>
      <c r="BC38" s="30"/>
      <c r="BD38" s="30"/>
      <c r="BE38" s="30"/>
      <c r="BF38" s="30"/>
      <c r="BG38" s="30"/>
      <c r="BH38" s="30"/>
      <c r="BI38" s="30"/>
    </row>
    <row r="39" spans="27:61" x14ac:dyDescent="0.25">
      <c r="AA39" s="30" t="s">
        <v>97</v>
      </c>
      <c r="AB39" s="67">
        <f>AB38/AB36</f>
        <v>2.4113134418922232E-2</v>
      </c>
      <c r="AC39" s="67">
        <f t="shared" ref="AC39:AK39" si="18">AC38/AC36</f>
        <v>-5.5289184463374684E-2</v>
      </c>
      <c r="AD39" s="67">
        <f t="shared" si="18"/>
        <v>2.2601725400354072E-2</v>
      </c>
      <c r="AE39" s="67">
        <f t="shared" si="18"/>
        <v>-1.2969795911127372E-2</v>
      </c>
      <c r="AF39" s="67">
        <f t="shared" si="18"/>
        <v>4.3530300000239565E-3</v>
      </c>
      <c r="AG39" s="67">
        <f t="shared" si="18"/>
        <v>7.6885913884492812E-2</v>
      </c>
      <c r="AH39" s="67">
        <f t="shared" si="18"/>
        <v>0.14714256341993365</v>
      </c>
      <c r="AI39" s="67">
        <f t="shared" si="18"/>
        <v>0.11366850692538893</v>
      </c>
      <c r="AJ39" s="67">
        <f t="shared" si="18"/>
        <v>-8.4868054944552667E-3</v>
      </c>
      <c r="AK39" s="67">
        <f t="shared" si="18"/>
        <v>7.2852808748361073E-2</v>
      </c>
      <c r="AM39" s="30" t="s">
        <v>97</v>
      </c>
      <c r="AN39" s="67">
        <f>AN38/AN36</f>
        <v>1.2636100107573747</v>
      </c>
      <c r="AO39" s="67">
        <f t="shared" ref="AO39:AW39" si="19">AO38/AO36</f>
        <v>1.5953049564753197</v>
      </c>
      <c r="AP39" s="67">
        <f t="shared" si="19"/>
        <v>1.0938163504648353</v>
      </c>
      <c r="AQ39" s="67">
        <f t="shared" si="19"/>
        <v>1.1156521122584471</v>
      </c>
      <c r="AR39" s="67">
        <f t="shared" si="19"/>
        <v>1.0068594844312824</v>
      </c>
      <c r="AS39" s="67">
        <f t="shared" si="19"/>
        <v>0.78312055768060318</v>
      </c>
      <c r="AT39" s="67">
        <f t="shared" si="19"/>
        <v>1.1349308249530876</v>
      </c>
      <c r="AU39" s="67">
        <f t="shared" si="19"/>
        <v>2.0155734258853419</v>
      </c>
      <c r="AV39" s="67">
        <f t="shared" si="19"/>
        <v>1.1973900523833829</v>
      </c>
      <c r="AW39" s="67">
        <f t="shared" si="19"/>
        <v>1.1586324726425576</v>
      </c>
      <c r="AY39" s="30"/>
      <c r="AZ39" s="81">
        <v>2010</v>
      </c>
      <c r="BA39" s="81">
        <v>2011</v>
      </c>
      <c r="BB39" s="81">
        <v>2012</v>
      </c>
      <c r="BC39" s="81">
        <v>2013</v>
      </c>
      <c r="BD39" s="81">
        <v>2014</v>
      </c>
      <c r="BE39" s="81">
        <v>2015</v>
      </c>
      <c r="BF39" s="81">
        <v>2016</v>
      </c>
      <c r="BG39" s="81">
        <v>2017</v>
      </c>
      <c r="BH39" s="81">
        <v>2018</v>
      </c>
      <c r="BI39" s="81">
        <v>2019</v>
      </c>
    </row>
    <row r="40" spans="27:61" x14ac:dyDescent="0.25"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Y40" s="30" t="s">
        <v>62</v>
      </c>
      <c r="AZ40" s="62">
        <v>0.1451490843045255</v>
      </c>
      <c r="BA40" s="62">
        <v>0.16064697115806084</v>
      </c>
      <c r="BB40" s="62">
        <v>0.12923193532086913</v>
      </c>
      <c r="BC40" s="62">
        <v>0.12939355837121577</v>
      </c>
      <c r="BD40" s="62">
        <v>0.11763703009121132</v>
      </c>
      <c r="BE40" s="62">
        <v>0.12220368916797489</v>
      </c>
      <c r="BF40" s="62">
        <v>0.11699056851334455</v>
      </c>
      <c r="BG40" s="62">
        <v>0.12476977938006975</v>
      </c>
      <c r="BH40" s="62">
        <v>0.10833608779004429</v>
      </c>
      <c r="BI40" s="62">
        <v>0.11396312241085209</v>
      </c>
    </row>
    <row r="41" spans="27:61" x14ac:dyDescent="0.25">
      <c r="AA41" s="65" t="s">
        <v>70</v>
      </c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M41" s="65" t="s">
        <v>70</v>
      </c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Y41" s="42" t="s">
        <v>58</v>
      </c>
      <c r="AZ41" s="62">
        <v>0.29239569313593539</v>
      </c>
      <c r="BA41" s="62">
        <v>0.25748804429901839</v>
      </c>
      <c r="BB41" s="62">
        <v>0.24261796042617961</v>
      </c>
      <c r="BC41" s="62">
        <v>0.2446024892049784</v>
      </c>
      <c r="BD41" s="62">
        <v>0.23907563025210085</v>
      </c>
      <c r="BE41" s="62">
        <v>0.1991863027631802</v>
      </c>
      <c r="BF41" s="62">
        <v>0.22983521248915872</v>
      </c>
      <c r="BG41" s="62">
        <v>0.22779116465863453</v>
      </c>
      <c r="BH41" s="62">
        <v>0.16725325172149963</v>
      </c>
      <c r="BI41" s="62">
        <v>0.21471879573489441</v>
      </c>
    </row>
    <row r="42" spans="27:61" x14ac:dyDescent="0.25">
      <c r="AA42" s="30"/>
      <c r="AB42" s="61">
        <v>2010</v>
      </c>
      <c r="AC42" s="61">
        <v>2011</v>
      </c>
      <c r="AD42" s="61">
        <v>2012</v>
      </c>
      <c r="AE42" s="61">
        <v>2013</v>
      </c>
      <c r="AF42" s="61">
        <v>2014</v>
      </c>
      <c r="AG42" s="61">
        <v>2015</v>
      </c>
      <c r="AH42" s="61">
        <v>2016</v>
      </c>
      <c r="AI42" s="61">
        <v>2017</v>
      </c>
      <c r="AJ42" s="61">
        <v>2018</v>
      </c>
      <c r="AK42" s="61">
        <v>2019</v>
      </c>
      <c r="AM42" s="30"/>
      <c r="AN42" s="61">
        <v>2010</v>
      </c>
      <c r="AO42" s="61">
        <v>2011</v>
      </c>
      <c r="AP42" s="61">
        <v>2012</v>
      </c>
      <c r="AQ42" s="61">
        <v>2013</v>
      </c>
      <c r="AR42" s="61">
        <v>2014</v>
      </c>
      <c r="AS42" s="61">
        <v>2015</v>
      </c>
      <c r="AT42" s="61">
        <v>2016</v>
      </c>
      <c r="AU42" s="61">
        <v>2017</v>
      </c>
      <c r="AV42" s="61">
        <v>2018</v>
      </c>
      <c r="AW42" s="61">
        <v>2019</v>
      </c>
      <c r="AY42" s="42" t="s">
        <v>59</v>
      </c>
      <c r="AZ42" s="62">
        <v>0.19209039548022599</v>
      </c>
      <c r="BA42" s="62">
        <v>0.18988478228340566</v>
      </c>
      <c r="BB42" s="62">
        <v>0.20880597014925373</v>
      </c>
      <c r="BC42" s="62">
        <v>0.16671628460851443</v>
      </c>
      <c r="BD42" s="62">
        <v>0.19061166429587481</v>
      </c>
      <c r="BE42" s="62">
        <v>0.16666666666666666</v>
      </c>
      <c r="BF42" s="62">
        <v>0.18131286394917945</v>
      </c>
      <c r="BG42" s="62">
        <v>0.18311127115592365</v>
      </c>
      <c r="BH42" s="62">
        <v>0.17976542803902226</v>
      </c>
      <c r="BI42" s="62">
        <v>0.16476243006855251</v>
      </c>
    </row>
    <row r="43" spans="27:61" x14ac:dyDescent="0.25">
      <c r="AA43" s="30" t="s">
        <v>94</v>
      </c>
      <c r="AB43" s="66">
        <f>VLOOKUP($AA41, $AY$8:$BI$14, COLUMNS($AY$7:AZ$7), FALSE)</f>
        <v>4.824796714234892E-2</v>
      </c>
      <c r="AC43" s="66">
        <f>VLOOKUP($AA41, $AY$8:$BI$14, COLUMNS($AY$7:BA$7), FALSE)</f>
        <v>4.8146251420070105E-2</v>
      </c>
      <c r="AD43" s="66">
        <f>VLOOKUP($AA41, $AY$8:$BI$14, COLUMNS($AY$7:BB$7), FALSE)</f>
        <v>4.7170407587715964E-2</v>
      </c>
      <c r="AE43" s="66">
        <f>VLOOKUP($AA41, $AY$8:$BI$14, COLUMNS($AY$7:BC$7), FALSE)</f>
        <v>4.8242531662858947E-2</v>
      </c>
      <c r="AF43" s="66">
        <f>VLOOKUP($AA41, $AY$8:$BI$14, COLUMNS($AY$7:BD$7), FALSE)</f>
        <v>4.8818052721095066E-2</v>
      </c>
      <c r="AG43" s="66">
        <f>VLOOKUP($AA41, $AY$8:$BI$14, COLUMNS($AY$7:BE$7), FALSE)</f>
        <v>5.1301418848072343E-2</v>
      </c>
      <c r="AH43" s="66">
        <f>VLOOKUP($AA41, $AY$8:$BI$14, COLUMNS($AY$7:BF$7), FALSE)</f>
        <v>5.3654325724151158E-2</v>
      </c>
      <c r="AI43" s="66">
        <f>VLOOKUP($AA41, $AY$8:$BI$14, COLUMNS($AY$7:BG$7), FALSE)</f>
        <v>5.7712072667975796E-2</v>
      </c>
      <c r="AJ43" s="66">
        <f>VLOOKUP($AA41, $AY$8:$BI$14, COLUMNS($AY$7:BH$7), FALSE)</f>
        <v>6.1576175978970929E-2</v>
      </c>
      <c r="AK43" s="66">
        <f>VLOOKUP($AA41, $AY$8:$BI$14, COLUMNS($AY$7:BI$7), FALSE)</f>
        <v>6.5641118536447871E-2</v>
      </c>
      <c r="AM43" s="30" t="s">
        <v>94</v>
      </c>
      <c r="AN43" s="66">
        <f>VLOOKUP($AM41, $AY$18:$BI$24, COLUMNS($AY$17:AZ$17), FALSE)</f>
        <v>2.2597234520809209E-2</v>
      </c>
      <c r="AO43" s="66">
        <f>VLOOKUP($AM41, $AY$18:$BI$24, COLUMNS($AY$17:BA$17), FALSE)</f>
        <v>2.5329451167174378E-2</v>
      </c>
      <c r="AP43" s="66">
        <f>VLOOKUP($AM41, $AY$18:$BI$24, COLUMNS($AY$17:BB$17), FALSE)</f>
        <v>2.8477416509777982E-2</v>
      </c>
      <c r="AQ43" s="66">
        <f>VLOOKUP($AM41, $AY$18:$BI$24, COLUMNS($AY$17:BC$17), FALSE)</f>
        <v>2.6962519135487483E-2</v>
      </c>
      <c r="AR43" s="66">
        <f>VLOOKUP($AM41, $AY$18:$BI$24, COLUMNS($AY$17:BD$17), FALSE)</f>
        <v>2.5494800402549481E-2</v>
      </c>
      <c r="AS43" s="66">
        <f>VLOOKUP($AM41, $AY$18:$BI$24, COLUMNS($AY$17:BE$17), FALSE)</f>
        <v>2.7069334711659159E-2</v>
      </c>
      <c r="AT43" s="66">
        <f>VLOOKUP($AM41, $AY$18:$BI$24, COLUMNS($AY$17:BF$17), FALSE)</f>
        <v>2.7488242897610076E-2</v>
      </c>
      <c r="AU43" s="66">
        <f>VLOOKUP($AM41, $AY$18:$BI$24, COLUMNS($AY$17:BG$17), FALSE)</f>
        <v>2.4113916179579656E-2</v>
      </c>
      <c r="AV43" s="66">
        <f>VLOOKUP($AM41, $AY$18:$BI$24, COLUMNS($AY$17:BH$17), FALSE)</f>
        <v>2.4981306505336143E-2</v>
      </c>
      <c r="AW43" s="66">
        <f>VLOOKUP($AM41, $AY$18:$BI$24, COLUMNS($AY$17:BI$17), FALSE)</f>
        <v>2.4826492575735732E-2</v>
      </c>
      <c r="AY43" s="42" t="s">
        <v>60</v>
      </c>
      <c r="AZ43" s="62">
        <v>0.1157443063043239</v>
      </c>
      <c r="BA43" s="62">
        <v>0.13325592819184567</v>
      </c>
      <c r="BB43" s="62">
        <v>0.10092373791621911</v>
      </c>
      <c r="BC43" s="62">
        <v>0.10928302438667691</v>
      </c>
      <c r="BD43" s="62">
        <v>8.0542646254784037E-2</v>
      </c>
      <c r="BE43" s="62">
        <v>0.10429321527849274</v>
      </c>
      <c r="BF43" s="62">
        <v>9.8589851753645902E-2</v>
      </c>
      <c r="BG43" s="62">
        <v>8.8950588719214352E-2</v>
      </c>
      <c r="BH43" s="62">
        <v>8.7047939444911696E-2</v>
      </c>
      <c r="BI43" s="62">
        <v>8.3372492765810102E-2</v>
      </c>
    </row>
    <row r="44" spans="27:61" x14ac:dyDescent="0.25">
      <c r="AA44" s="30" t="s">
        <v>95</v>
      </c>
      <c r="AB44" s="66">
        <f>VLOOKUP($AA41, $AY$30:$BI$36, COLUMNS($AY$29:AZ$29), FALSE)</f>
        <v>4.3812498966959226E-2</v>
      </c>
      <c r="AC44" s="66">
        <f>VLOOKUP($AA41, $AY$30:$BI$36, COLUMNS($AY$29:BA$29), FALSE)</f>
        <v>4.6437087410421726E-2</v>
      </c>
      <c r="AD44" s="66">
        <f>VLOOKUP($AA41, $AY$30:$BI$36, COLUMNS($AY$29:BB$29), FALSE)</f>
        <v>4.7667152748806063E-2</v>
      </c>
      <c r="AE44" s="66">
        <f>VLOOKUP($AA41, $AY$30:$BI$36, COLUMNS($AY$29:BC$29), FALSE)</f>
        <v>5.140017500275354E-2</v>
      </c>
      <c r="AF44" s="66">
        <f>VLOOKUP($AA41, $AY$30:$BI$36, COLUMNS($AY$29:BD$29), FALSE)</f>
        <v>5.4802236795660174E-2</v>
      </c>
      <c r="AG44" s="66">
        <f>VLOOKUP($AA41, $AY$30:$BI$36, COLUMNS($AY$29:BE$29), FALSE)</f>
        <v>5.5468298043623659E-2</v>
      </c>
      <c r="AH44" s="66">
        <f>VLOOKUP($AA41, $AY$30:$BI$36, COLUMNS($AY$29:BF$29), FALSE)</f>
        <v>6.0708921012075458E-2</v>
      </c>
      <c r="AI44" s="66">
        <f>VLOOKUP($AA41, $AY$30:$BI$36, COLUMNS($AY$29:BG$29), FALSE)</f>
        <v>6.8117504696703593E-2</v>
      </c>
      <c r="AJ44" s="66">
        <f>VLOOKUP($AA41, $AY$30:$BI$36, COLUMNS($AY$29:BH$29), FALSE)</f>
        <v>6.8867889015175779E-2</v>
      </c>
      <c r="AK44" s="66">
        <f>VLOOKUP($AA41, $AY$30:$BI$36, COLUMNS($AY$29:BI$29), FALSE)</f>
        <v>7.4297827841367625E-2</v>
      </c>
      <c r="AM44" s="30" t="s">
        <v>95</v>
      </c>
      <c r="AN44" s="66">
        <f>VLOOKUP($AM41, $AY$40:$BI$46, COLUMNS($AY$39:AZ$39), FALSE)</f>
        <v>6.5605311804429023E-2</v>
      </c>
      <c r="AO44" s="66">
        <f>VLOOKUP($AM41, $AY$40:$BI$46, COLUMNS($AY$39:BA$39), FALSE)</f>
        <v>7.7454689956633668E-2</v>
      </c>
      <c r="AP44" s="66">
        <f>VLOOKUP($AM41, $AY$40:$BI$46, COLUMNS($AY$39:BB$39), FALSE)</f>
        <v>6.0408004788636692E-2</v>
      </c>
      <c r="AQ44" s="66">
        <f>VLOOKUP($AM41, $AY$40:$BI$46, COLUMNS($AY$39:BC$39), FALSE)</f>
        <v>6.1070519783931784E-2</v>
      </c>
      <c r="AR44" s="66">
        <f>VLOOKUP($AM41, $AY$40:$BI$46, COLUMNS($AY$39:BD$39), FALSE)</f>
        <v>4.9914571637783747E-2</v>
      </c>
      <c r="AS44" s="66">
        <f>VLOOKUP($AM41, $AY$40:$BI$46, COLUMNS($AY$39:BE$39), FALSE)</f>
        <v>5.8027579254817323E-2</v>
      </c>
      <c r="AT44" s="66">
        <f>VLOOKUP($AM41, $AY$40:$BI$46, COLUMNS($AY$39:BF$39), FALSE)</f>
        <v>5.2320510466397359E-2</v>
      </c>
      <c r="AU44" s="66">
        <f>VLOOKUP($AM41, $AY$40:$BI$46, COLUMNS($AY$39:BG$39), FALSE)</f>
        <v>6.1440322309887524E-2</v>
      </c>
      <c r="AV44" s="66">
        <f>VLOOKUP($AM41, $AY$40:$BI$46, COLUMNS($AY$39:BH$39), FALSE)</f>
        <v>4.3402794426490469E-2</v>
      </c>
      <c r="AW44" s="66">
        <f>VLOOKUP($AM41, $AY$40:$BI$46, COLUMNS($AY$39:BI$39), FALSE)</f>
        <v>5.7183168022302118E-2</v>
      </c>
      <c r="AY44" s="42" t="s">
        <v>61</v>
      </c>
      <c r="AZ44" s="62">
        <v>0.13359126081019573</v>
      </c>
      <c r="BA44" s="62">
        <v>0.16328801971539869</v>
      </c>
      <c r="BB44" s="62">
        <v>0.11189940994661422</v>
      </c>
      <c r="BC44" s="62">
        <v>0.11812404120096427</v>
      </c>
      <c r="BD44" s="62">
        <v>0.10338765298532693</v>
      </c>
      <c r="BE44" s="62">
        <v>0.10145532625551712</v>
      </c>
      <c r="BF44" s="62">
        <v>9.6618108817624948E-2</v>
      </c>
      <c r="BG44" s="62">
        <v>0.12988290858998328</v>
      </c>
      <c r="BH44" s="62">
        <v>9.9329957546928541E-2</v>
      </c>
      <c r="BI44" s="62">
        <v>9.8139396261761824E-2</v>
      </c>
    </row>
    <row r="45" spans="27:61" x14ac:dyDescent="0.25">
      <c r="AA45" s="30" t="s">
        <v>96</v>
      </c>
      <c r="AB45" s="67">
        <f>AB44-AB43</f>
        <v>-4.4354681753896938E-3</v>
      </c>
      <c r="AC45" s="67">
        <f t="shared" ref="AC45:AK45" si="20">AC44-AC43</f>
        <v>-1.7091640096483784E-3</v>
      </c>
      <c r="AD45" s="67">
        <f t="shared" si="20"/>
        <v>4.9674516109009942E-4</v>
      </c>
      <c r="AE45" s="67">
        <f t="shared" si="20"/>
        <v>3.1576433398945933E-3</v>
      </c>
      <c r="AF45" s="67">
        <f t="shared" si="20"/>
        <v>5.9841840745651076E-3</v>
      </c>
      <c r="AG45" s="67">
        <f t="shared" si="20"/>
        <v>4.1668791955513165E-3</v>
      </c>
      <c r="AH45" s="67">
        <f t="shared" si="20"/>
        <v>7.0545952879242993E-3</v>
      </c>
      <c r="AI45" s="67">
        <f t="shared" si="20"/>
        <v>1.0405432028727797E-2</v>
      </c>
      <c r="AJ45" s="67">
        <f t="shared" si="20"/>
        <v>7.2917130362048499E-3</v>
      </c>
      <c r="AK45" s="67">
        <f t="shared" si="20"/>
        <v>8.6567093049197547E-3</v>
      </c>
      <c r="AM45" s="30" t="s">
        <v>96</v>
      </c>
      <c r="AN45" s="67">
        <f>AN44-AN43</f>
        <v>4.3008077283619814E-2</v>
      </c>
      <c r="AO45" s="67">
        <f t="shared" ref="AO45:AW45" si="21">AO44-AO43</f>
        <v>5.2125238789459294E-2</v>
      </c>
      <c r="AP45" s="67">
        <f t="shared" si="21"/>
        <v>3.193058827885871E-2</v>
      </c>
      <c r="AQ45" s="67">
        <f t="shared" si="21"/>
        <v>3.4108000648444298E-2</v>
      </c>
      <c r="AR45" s="67">
        <f t="shared" si="21"/>
        <v>2.4419771235234266E-2</v>
      </c>
      <c r="AS45" s="67">
        <f t="shared" si="21"/>
        <v>3.0958244543158164E-2</v>
      </c>
      <c r="AT45" s="67">
        <f t="shared" si="21"/>
        <v>2.4832267568787283E-2</v>
      </c>
      <c r="AU45" s="67">
        <f t="shared" si="21"/>
        <v>3.7326406130307868E-2</v>
      </c>
      <c r="AV45" s="67">
        <f t="shared" si="21"/>
        <v>1.8421487921154327E-2</v>
      </c>
      <c r="AW45" s="67">
        <f t="shared" si="21"/>
        <v>3.2356675446566383E-2</v>
      </c>
      <c r="AY45" s="30" t="s">
        <v>70</v>
      </c>
      <c r="AZ45" s="62">
        <v>6.5605311804429023E-2</v>
      </c>
      <c r="BA45" s="62">
        <v>7.7454689956633668E-2</v>
      </c>
      <c r="BB45" s="62">
        <v>6.0408004788636692E-2</v>
      </c>
      <c r="BC45" s="62">
        <v>6.1070519783931784E-2</v>
      </c>
      <c r="BD45" s="62">
        <v>4.9914571637783747E-2</v>
      </c>
      <c r="BE45" s="62">
        <v>5.8027579254817323E-2</v>
      </c>
      <c r="BF45" s="62">
        <v>5.2320510466397359E-2</v>
      </c>
      <c r="BG45" s="62">
        <v>6.1440322309887524E-2</v>
      </c>
      <c r="BH45" s="62">
        <v>4.3402794426490469E-2</v>
      </c>
      <c r="BI45" s="62">
        <v>5.7183168022302118E-2</v>
      </c>
    </row>
    <row r="46" spans="27:61" x14ac:dyDescent="0.25">
      <c r="AA46" s="30" t="s">
        <v>97</v>
      </c>
      <c r="AB46" s="67">
        <f>AB45/AB43</f>
        <v>-9.1930674764046774E-2</v>
      </c>
      <c r="AC46" s="67">
        <f t="shared" ref="AC46:AK46" si="22">AC45/AC43</f>
        <v>-3.5499420188212227E-2</v>
      </c>
      <c r="AD46" s="67">
        <f t="shared" si="22"/>
        <v>1.0530864295933303E-2</v>
      </c>
      <c r="AE46" s="67">
        <f t="shared" si="22"/>
        <v>6.5453516452280341E-2</v>
      </c>
      <c r="AF46" s="67">
        <f t="shared" si="22"/>
        <v>0.12258137596666664</v>
      </c>
      <c r="AG46" s="67">
        <f t="shared" si="22"/>
        <v>8.1223468845791735E-2</v>
      </c>
      <c r="AH46" s="67">
        <f t="shared" si="22"/>
        <v>0.13148232118680506</v>
      </c>
      <c r="AI46" s="67">
        <f t="shared" si="22"/>
        <v>0.18029905265387794</v>
      </c>
      <c r="AJ46" s="67">
        <f t="shared" si="22"/>
        <v>0.1184177633683369</v>
      </c>
      <c r="AK46" s="67">
        <f t="shared" si="22"/>
        <v>0.13187936918096593</v>
      </c>
      <c r="AM46" s="30" t="s">
        <v>97</v>
      </c>
      <c r="AN46" s="67">
        <f>AN45/AN43</f>
        <v>1.903245162323504</v>
      </c>
      <c r="AO46" s="67">
        <f t="shared" ref="AO46:AW46" si="23">AO45/AO43</f>
        <v>2.0578905735237893</v>
      </c>
      <c r="AP46" s="67">
        <f t="shared" si="23"/>
        <v>1.1212600085367663</v>
      </c>
      <c r="AQ46" s="67">
        <f t="shared" si="23"/>
        <v>1.2650153524991694</v>
      </c>
      <c r="AR46" s="67">
        <f t="shared" si="23"/>
        <v>0.95783339542412294</v>
      </c>
      <c r="AS46" s="67">
        <f t="shared" si="23"/>
        <v>1.1436647731805538</v>
      </c>
      <c r="AT46" s="67">
        <f t="shared" si="23"/>
        <v>0.90337776995365127</v>
      </c>
      <c r="AU46" s="67">
        <f t="shared" si="23"/>
        <v>1.5479197096121999</v>
      </c>
      <c r="AV46" s="67">
        <f t="shared" si="23"/>
        <v>0.73741090832136413</v>
      </c>
      <c r="AW46" s="67">
        <f t="shared" si="23"/>
        <v>1.30331239291491</v>
      </c>
      <c r="AY46" s="30" t="s">
        <v>71</v>
      </c>
      <c r="AZ46" s="62">
        <v>7.0613753755781371E-3</v>
      </c>
      <c r="BA46" s="62">
        <v>6.4441389232697526E-3</v>
      </c>
      <c r="BB46" s="62">
        <v>6.0835525329580691E-3</v>
      </c>
      <c r="BC46" s="62">
        <v>7.1152535907781202E-3</v>
      </c>
      <c r="BD46" s="62">
        <v>6.3069901149118189E-3</v>
      </c>
      <c r="BE46" s="62">
        <v>6.3089454275928247E-3</v>
      </c>
      <c r="BF46" s="62">
        <v>5.1725593677277555E-3</v>
      </c>
      <c r="BG46" s="62">
        <v>5.6279965810721337E-3</v>
      </c>
      <c r="BH46" s="62">
        <v>5.630370383386523E-3</v>
      </c>
      <c r="BI46" s="62">
        <v>5.976167119989299E-3</v>
      </c>
    </row>
    <row r="47" spans="27:61" x14ac:dyDescent="0.25"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</row>
    <row r="48" spans="27:61" x14ac:dyDescent="0.25">
      <c r="AA48" s="65" t="s">
        <v>71</v>
      </c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M48" s="65" t="s">
        <v>71</v>
      </c>
      <c r="AN48" s="30"/>
      <c r="AO48" s="30"/>
      <c r="AP48" s="30"/>
      <c r="AQ48" s="30"/>
      <c r="AR48" s="30"/>
      <c r="AS48" s="30"/>
      <c r="AT48" s="30"/>
      <c r="AU48" s="30"/>
      <c r="AV48" s="30"/>
      <c r="AW48" s="30"/>
    </row>
    <row r="49" spans="27:49" x14ac:dyDescent="0.25">
      <c r="AA49" s="30"/>
      <c r="AB49" s="61">
        <v>2010</v>
      </c>
      <c r="AC49" s="61">
        <v>2011</v>
      </c>
      <c r="AD49" s="61">
        <v>2012</v>
      </c>
      <c r="AE49" s="61">
        <v>2013</v>
      </c>
      <c r="AF49" s="61">
        <v>2014</v>
      </c>
      <c r="AG49" s="61">
        <v>2015</v>
      </c>
      <c r="AH49" s="61">
        <v>2016</v>
      </c>
      <c r="AI49" s="61">
        <v>2017</v>
      </c>
      <c r="AJ49" s="61">
        <v>2018</v>
      </c>
      <c r="AK49" s="61">
        <v>2019</v>
      </c>
      <c r="AM49" s="30"/>
      <c r="AN49" s="61">
        <v>2010</v>
      </c>
      <c r="AO49" s="61">
        <v>2011</v>
      </c>
      <c r="AP49" s="61">
        <v>2012</v>
      </c>
      <c r="AQ49" s="61">
        <v>2013</v>
      </c>
      <c r="AR49" s="61">
        <v>2014</v>
      </c>
      <c r="AS49" s="61">
        <v>2015</v>
      </c>
      <c r="AT49" s="61">
        <v>2016</v>
      </c>
      <c r="AU49" s="61">
        <v>2017</v>
      </c>
      <c r="AV49" s="61">
        <v>2018</v>
      </c>
      <c r="AW49" s="61">
        <v>2019</v>
      </c>
    </row>
    <row r="50" spans="27:49" x14ac:dyDescent="0.25">
      <c r="AA50" s="30" t="s">
        <v>94</v>
      </c>
      <c r="AB50" s="66">
        <f>VLOOKUP($AA48, $AY$8:$BI$14, COLUMNS($AY$7:AZ$7), FALSE)</f>
        <v>4.1360974847336758E-2</v>
      </c>
      <c r="AC50" s="66">
        <f>VLOOKUP($AA48, $AY$8:$BI$14, COLUMNS($AY$7:BA$7), FALSE)</f>
        <v>4.2224128970445002E-2</v>
      </c>
      <c r="AD50" s="66">
        <f>VLOOKUP($AA48, $AY$8:$BI$14, COLUMNS($AY$7:BB$7), FALSE)</f>
        <v>4.2729812754388356E-2</v>
      </c>
      <c r="AE50" s="66">
        <f>VLOOKUP($AA48, $AY$8:$BI$14, COLUMNS($AY$7:BC$7), FALSE)</f>
        <v>4.3254384276311272E-2</v>
      </c>
      <c r="AF50" s="66">
        <f>VLOOKUP($AA48, $AY$8:$BI$14, COLUMNS($AY$7:BD$7), FALSE)</f>
        <v>4.3665738889821094E-2</v>
      </c>
      <c r="AG50" s="66">
        <f>VLOOKUP($AA48, $AY$8:$BI$14, COLUMNS($AY$7:BE$7), FALSE)</f>
        <v>4.4232594371480236E-2</v>
      </c>
      <c r="AH50" s="66">
        <f>VLOOKUP($AA48, $AY$8:$BI$14, COLUMNS($AY$7:BF$7), FALSE)</f>
        <v>4.5672811144231405E-2</v>
      </c>
      <c r="AI50" s="66">
        <f>VLOOKUP($AA48, $AY$8:$BI$14, COLUMNS($AY$7:BG$7), FALSE)</f>
        <v>4.7344292413628586E-2</v>
      </c>
      <c r="AJ50" s="66">
        <f>VLOOKUP($AA48, $AY$8:$BI$14, COLUMNS($AY$7:BH$7), FALSE)</f>
        <v>4.9298542420945161E-2</v>
      </c>
      <c r="AK50" s="66">
        <f>VLOOKUP($AA48, $AY$8:$BI$14, COLUMNS($AY$7:BI$7), FALSE)</f>
        <v>5.1713985735929162E-2</v>
      </c>
      <c r="AM50" s="30" t="s">
        <v>94</v>
      </c>
      <c r="AN50" s="66">
        <f>VLOOKUP($AM48, $AY$18:$BI$24, COLUMNS($AY$17:AZ$17), FALSE)</f>
        <v>3.4182193452325146E-3</v>
      </c>
      <c r="AO50" s="66">
        <f>VLOOKUP($AM48, $AY$18:$BI$24, COLUMNS($AY$17:BA$17), FALSE)</f>
        <v>3.2969040546249021E-3</v>
      </c>
      <c r="AP50" s="66">
        <f>VLOOKUP($AM48, $AY$18:$BI$24, COLUMNS($AY$17:BB$17), FALSE)</f>
        <v>2.7047513320080587E-3</v>
      </c>
      <c r="AQ50" s="66">
        <f>VLOOKUP($AM48, $AY$18:$BI$24, COLUMNS($AY$17:BC$17), FALSE)</f>
        <v>3.5140005143569257E-3</v>
      </c>
      <c r="AR50" s="66">
        <f>VLOOKUP($AM48, $AY$18:$BI$24, COLUMNS($AY$17:BD$17), FALSE)</f>
        <v>3.1790829949683965E-3</v>
      </c>
      <c r="AS50" s="66">
        <f>VLOOKUP($AM48, $AY$18:$BI$24, COLUMNS($AY$17:BE$17), FALSE)</f>
        <v>2.837044883173977E-3</v>
      </c>
      <c r="AT50" s="66">
        <f>VLOOKUP($AM48, $AY$18:$BI$24, COLUMNS($AY$17:BF$17), FALSE)</f>
        <v>2.9051806904104721E-3</v>
      </c>
      <c r="AU50" s="66">
        <f>VLOOKUP($AM48, $AY$18:$BI$24, COLUMNS($AY$17:BG$17), FALSE)</f>
        <v>2.8748856264256676E-3</v>
      </c>
      <c r="AV50" s="66">
        <f>VLOOKUP($AM48, $AY$18:$BI$24, COLUMNS($AY$17:BH$17), FALSE)</f>
        <v>2.8515682412868335E-3</v>
      </c>
      <c r="AW50" s="66">
        <f>VLOOKUP($AM48, $AY$18:$BI$24, COLUMNS($AY$17:BI$17), FALSE)</f>
        <v>3.4492293294386229E-3</v>
      </c>
    </row>
    <row r="51" spans="27:49" x14ac:dyDescent="0.25">
      <c r="AA51" s="30" t="s">
        <v>95</v>
      </c>
      <c r="AB51" s="66">
        <f>VLOOKUP($AA48, $AY$30:$BI$36, COLUMNS($AY$29:AZ$29), FALSE)</f>
        <v>4.3260963242493976E-2</v>
      </c>
      <c r="AC51" s="66">
        <f>VLOOKUP($AA48, $AY$30:$BI$36, COLUMNS($AY$29:BA$29), FALSE)</f>
        <v>4.3350906996232348E-2</v>
      </c>
      <c r="AD51" s="66">
        <f>VLOOKUP($AA48, $AY$30:$BI$36, COLUMNS($AY$29:BB$29), FALSE)</f>
        <v>4.361645531231205E-2</v>
      </c>
      <c r="AE51" s="66">
        <f>VLOOKUP($AA48, $AY$30:$BI$36, COLUMNS($AY$29:BC$29), FALSE)</f>
        <v>4.3570987301491393E-2</v>
      </c>
      <c r="AF51" s="66">
        <f>VLOOKUP($AA48, $AY$30:$BI$36, COLUMNS($AY$29:BD$29), FALSE)</f>
        <v>4.4851941534806185E-2</v>
      </c>
      <c r="AG51" s="66">
        <f>VLOOKUP($AA48, $AY$30:$BI$36, COLUMNS($AY$29:BE$29), FALSE)</f>
        <v>4.613531605370292E-2</v>
      </c>
      <c r="AH51" s="66">
        <f>VLOOKUP($AA48, $AY$30:$BI$36, COLUMNS($AY$29:BF$29), FALSE)</f>
        <v>5.0485014150320529E-2</v>
      </c>
      <c r="AI51" s="66">
        <f>VLOOKUP($AA48, $AY$30:$BI$36, COLUMNS($AY$29:BG$29), FALSE)</f>
        <v>5.2317926744108241E-2</v>
      </c>
      <c r="AJ51" s="66">
        <f>VLOOKUP($AA48, $AY$30:$BI$36, COLUMNS($AY$29:BH$29), FALSE)</f>
        <v>5.3372257475890396E-2</v>
      </c>
      <c r="AK51" s="66">
        <f>VLOOKUP($AA48, $AY$30:$BI$36, COLUMNS($AY$29:BI$29), FALSE)</f>
        <v>5.7160208120045054E-2</v>
      </c>
      <c r="AM51" s="30" t="s">
        <v>95</v>
      </c>
      <c r="AN51" s="66">
        <f>VLOOKUP($AM48, $AY$40:$BI$46, COLUMNS($AY$39:AZ$39), FALSE)</f>
        <v>7.0613753755781371E-3</v>
      </c>
      <c r="AO51" s="66">
        <f>VLOOKUP($AM48, $AY$40:$BI$46, COLUMNS($AY$39:BA$39), FALSE)</f>
        <v>6.4441389232697526E-3</v>
      </c>
      <c r="AP51" s="66">
        <f>VLOOKUP($AM48, $AY$40:$BI$46, COLUMNS($AY$39:BB$39), FALSE)</f>
        <v>6.0835525329580691E-3</v>
      </c>
      <c r="AQ51" s="66">
        <f>VLOOKUP($AM48, $AY$40:$BI$46, COLUMNS($AY$39:BC$39), FALSE)</f>
        <v>7.1152535907781202E-3</v>
      </c>
      <c r="AR51" s="66">
        <f>VLOOKUP($AM48, $AY$40:$BI$46, COLUMNS($AY$39:BD$39), FALSE)</f>
        <v>6.3069901149118189E-3</v>
      </c>
      <c r="AS51" s="66">
        <f>VLOOKUP($AM48, $AY$40:$BI$46, COLUMNS($AY$39:BE$39), FALSE)</f>
        <v>6.3089454275928247E-3</v>
      </c>
      <c r="AT51" s="66">
        <f>VLOOKUP($AM48, $AY$40:$BI$46, COLUMNS($AY$39:BF$39), FALSE)</f>
        <v>5.1725593677277555E-3</v>
      </c>
      <c r="AU51" s="66">
        <f>VLOOKUP($AM48, $AY$40:$BI$46, COLUMNS($AY$39:BG$39), FALSE)</f>
        <v>5.6279965810721337E-3</v>
      </c>
      <c r="AV51" s="66">
        <f>VLOOKUP($AM48, $AY$40:$BI$46, COLUMNS($AY$39:BH$39), FALSE)</f>
        <v>5.630370383386523E-3</v>
      </c>
      <c r="AW51" s="66">
        <f>VLOOKUP($AM48, $AY$40:$BI$46, COLUMNS($AY$39:BI$39), FALSE)</f>
        <v>5.976167119989299E-3</v>
      </c>
    </row>
    <row r="52" spans="27:49" x14ac:dyDescent="0.25">
      <c r="AA52" s="30" t="s">
        <v>96</v>
      </c>
      <c r="AB52" s="67">
        <f>AB51-AB50</f>
        <v>1.8999883951572177E-3</v>
      </c>
      <c r="AC52" s="67">
        <f t="shared" ref="AC52:AK52" si="24">AC51-AC50</f>
        <v>1.1267780257873464E-3</v>
      </c>
      <c r="AD52" s="67">
        <f t="shared" si="24"/>
        <v>8.8664255792369334E-4</v>
      </c>
      <c r="AE52" s="67">
        <f t="shared" si="24"/>
        <v>3.1660302518012051E-4</v>
      </c>
      <c r="AF52" s="67">
        <f t="shared" si="24"/>
        <v>1.1862026449850904E-3</v>
      </c>
      <c r="AG52" s="67">
        <f t="shared" si="24"/>
        <v>1.9027216822226842E-3</v>
      </c>
      <c r="AH52" s="67">
        <f t="shared" si="24"/>
        <v>4.8122030060891233E-3</v>
      </c>
      <c r="AI52" s="67">
        <f t="shared" si="24"/>
        <v>4.9736343304796551E-3</v>
      </c>
      <c r="AJ52" s="67">
        <f t="shared" si="24"/>
        <v>4.0737150549452344E-3</v>
      </c>
      <c r="AK52" s="67">
        <f t="shared" si="24"/>
        <v>5.4462223841158924E-3</v>
      </c>
      <c r="AM52" s="30" t="s">
        <v>96</v>
      </c>
      <c r="AN52" s="67">
        <f>AN51-AN50</f>
        <v>3.6431560303456225E-3</v>
      </c>
      <c r="AO52" s="67">
        <f t="shared" ref="AO52:AW52" si="25">AO51-AO50</f>
        <v>3.1472348686448505E-3</v>
      </c>
      <c r="AP52" s="67">
        <f t="shared" si="25"/>
        <v>3.3788012009500104E-3</v>
      </c>
      <c r="AQ52" s="67">
        <f t="shared" si="25"/>
        <v>3.6012530764211945E-3</v>
      </c>
      <c r="AR52" s="67">
        <f t="shared" si="25"/>
        <v>3.1279071199434225E-3</v>
      </c>
      <c r="AS52" s="67">
        <f t="shared" si="25"/>
        <v>3.4719005444188477E-3</v>
      </c>
      <c r="AT52" s="67">
        <f t="shared" si="25"/>
        <v>2.2673786773172834E-3</v>
      </c>
      <c r="AU52" s="67">
        <f t="shared" si="25"/>
        <v>2.7531109546464661E-3</v>
      </c>
      <c r="AV52" s="67">
        <f t="shared" si="25"/>
        <v>2.7788021420996896E-3</v>
      </c>
      <c r="AW52" s="67">
        <f t="shared" si="25"/>
        <v>2.5269377905506761E-3</v>
      </c>
    </row>
    <row r="53" spans="27:49" x14ac:dyDescent="0.25">
      <c r="AA53" s="30" t="s">
        <v>97</v>
      </c>
      <c r="AB53" s="67">
        <f>AB52/AB50</f>
        <v>4.5936741147182082E-2</v>
      </c>
      <c r="AC53" s="67">
        <f t="shared" ref="AC53:AK53" si="26">AC52/AC50</f>
        <v>2.668564286017695E-2</v>
      </c>
      <c r="AD53" s="67">
        <f t="shared" si="26"/>
        <v>2.0749975269494601E-2</v>
      </c>
      <c r="AE53" s="67">
        <f t="shared" si="26"/>
        <v>7.3195591724909042E-3</v>
      </c>
      <c r="AF53" s="67">
        <f t="shared" si="26"/>
        <v>2.7165523248745615E-2</v>
      </c>
      <c r="AG53" s="67">
        <f t="shared" si="26"/>
        <v>4.3016280398182984E-2</v>
      </c>
      <c r="AH53" s="67">
        <f t="shared" si="26"/>
        <v>0.10536253157031515</v>
      </c>
      <c r="AI53" s="67">
        <f t="shared" si="26"/>
        <v>0.10505245884819558</v>
      </c>
      <c r="AJ53" s="67">
        <f t="shared" si="26"/>
        <v>8.2633580120098249E-2</v>
      </c>
      <c r="AK53" s="67">
        <f t="shared" si="26"/>
        <v>0.10531430340578135</v>
      </c>
      <c r="AM53" s="30" t="s">
        <v>97</v>
      </c>
      <c r="AN53" s="67">
        <f>AN52/AN50</f>
        <v>1.0658052226598136</v>
      </c>
      <c r="AO53" s="67">
        <f t="shared" ref="AO53:AW53" si="27">AO52/AO50</f>
        <v>0.95460311143416643</v>
      </c>
      <c r="AP53" s="67">
        <f t="shared" si="27"/>
        <v>1.2492095524513613</v>
      </c>
      <c r="AQ53" s="67">
        <f t="shared" si="27"/>
        <v>1.0248299798784282</v>
      </c>
      <c r="AR53" s="67">
        <f t="shared" si="27"/>
        <v>0.98390231550860074</v>
      </c>
      <c r="AS53" s="67">
        <f t="shared" si="27"/>
        <v>1.2237735698191063</v>
      </c>
      <c r="AT53" s="67">
        <f t="shared" si="27"/>
        <v>0.78046046664206836</v>
      </c>
      <c r="AU53" s="67">
        <f t="shared" si="27"/>
        <v>0.95764190733020449</v>
      </c>
      <c r="AV53" s="67">
        <f t="shared" si="27"/>
        <v>0.97448207686788291</v>
      </c>
      <c r="AW53" s="67">
        <f t="shared" si="27"/>
        <v>0.73260938870711334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6ACB-7F21-4E73-862D-D754E12C4645}">
  <sheetPr codeName="Sheet2">
    <tabColor rgb="FF92D050"/>
  </sheetPr>
  <dimension ref="A1:CP109"/>
  <sheetViews>
    <sheetView zoomScale="70" zoomScaleNormal="70" workbookViewId="0">
      <selection activeCell="BS2" sqref="BS2"/>
    </sheetView>
  </sheetViews>
  <sheetFormatPr defaultRowHeight="15" x14ac:dyDescent="0.25"/>
  <cols>
    <col min="1" max="13" width="9.140625" style="29"/>
    <col min="14" max="14" width="6.42578125" style="29" customWidth="1"/>
    <col min="15" max="41" width="9.140625" style="29"/>
    <col min="42" max="42" width="4.7109375" style="29" customWidth="1"/>
    <col min="43" max="54" width="9.140625" style="29"/>
    <col min="55" max="55" width="4.140625" style="29" customWidth="1"/>
    <col min="56" max="56" width="9.140625" style="29"/>
    <col min="57" max="57" width="5.5703125" style="29" customWidth="1"/>
    <col min="58" max="58" width="22.85546875" style="29" customWidth="1"/>
    <col min="59" max="70" width="9.140625" style="29"/>
    <col min="71" max="71" width="22.85546875" style="29" customWidth="1"/>
    <col min="72" max="81" width="9.140625" style="29"/>
    <col min="82" max="82" width="4.7109375" style="29" customWidth="1"/>
    <col min="83" max="83" width="9.140625" style="29"/>
    <col min="84" max="84" width="22.85546875" style="29" customWidth="1"/>
    <col min="85" max="16384" width="9.140625" style="29"/>
  </cols>
  <sheetData>
    <row r="1" spans="1:94" s="45" customFormat="1" ht="23.25" x14ac:dyDescent="0.35">
      <c r="A1" s="46" t="s">
        <v>101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 t="s">
        <v>100</v>
      </c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 t="s">
        <v>102</v>
      </c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 t="s">
        <v>74</v>
      </c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 t="s">
        <v>99</v>
      </c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</row>
    <row r="2" spans="1:94" x14ac:dyDescent="0.25">
      <c r="BE2" s="8" t="s">
        <v>37</v>
      </c>
    </row>
    <row r="3" spans="1:94" x14ac:dyDescent="0.25">
      <c r="BE3" s="1" t="s">
        <v>1</v>
      </c>
    </row>
    <row r="5" spans="1:94" x14ac:dyDescent="0.25">
      <c r="BE5" s="43">
        <v>117</v>
      </c>
      <c r="BF5" s="40" t="s">
        <v>73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R5" s="43">
        <v>201</v>
      </c>
      <c r="BS5" s="84" t="s">
        <v>107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</row>
    <row r="6" spans="1:94" x14ac:dyDescent="0.25">
      <c r="BE6" s="44"/>
      <c r="BF6" s="30"/>
      <c r="BG6" s="31">
        <v>2010</v>
      </c>
      <c r="BH6" s="31">
        <v>2011</v>
      </c>
      <c r="BI6" s="31">
        <v>2012</v>
      </c>
      <c r="BJ6" s="31">
        <v>2013</v>
      </c>
      <c r="BK6" s="31">
        <v>2014</v>
      </c>
      <c r="BL6" s="31">
        <v>2015</v>
      </c>
      <c r="BM6" s="31">
        <v>2016</v>
      </c>
      <c r="BN6" s="31">
        <v>2017</v>
      </c>
      <c r="BO6" s="31">
        <v>2018</v>
      </c>
      <c r="BP6" s="31">
        <v>2019</v>
      </c>
      <c r="BR6" s="44"/>
      <c r="BS6" s="30"/>
      <c r="BT6" s="31">
        <v>2010</v>
      </c>
      <c r="BU6" s="31">
        <v>2011</v>
      </c>
      <c r="BV6" s="31">
        <v>2012</v>
      </c>
      <c r="BW6" s="31">
        <v>2013</v>
      </c>
      <c r="BX6" s="31">
        <v>2014</v>
      </c>
      <c r="BY6" s="31">
        <v>2015</v>
      </c>
      <c r="BZ6" s="31">
        <v>2016</v>
      </c>
      <c r="CA6" s="31">
        <v>2017</v>
      </c>
      <c r="CB6" s="31">
        <v>2018</v>
      </c>
      <c r="CC6" s="31">
        <v>2019</v>
      </c>
    </row>
    <row r="7" spans="1:94" x14ac:dyDescent="0.25">
      <c r="BE7" s="44"/>
      <c r="BF7" s="30" t="s">
        <v>62</v>
      </c>
      <c r="BG7" s="41">
        <f>VLOOKUP(BE5, WasatchFront!$B:$M, COLUMNS(WasatchFront!$B$31:D$31), FALSE)</f>
        <v>4.6040702805337896E-2</v>
      </c>
      <c r="BH7" s="41">
        <f>VLOOKUP(BE5, WasatchFront!$B:$M, COLUMNS(WasatchFront!$B$31:E$31), FALSE)</f>
        <v>4.6933978161229441E-2</v>
      </c>
      <c r="BI7" s="41">
        <f>VLOOKUP(BE5, WasatchFront!$B:$M, COLUMNS(WasatchFront!$B$31:F$31), FALSE)</f>
        <v>4.5984965994511393E-2</v>
      </c>
      <c r="BJ7" s="41">
        <f>VLOOKUP(BE5, WasatchFront!$B:$M, COLUMNS(WasatchFront!$B$31:G$31), FALSE)</f>
        <v>4.7455799003953109E-2</v>
      </c>
      <c r="BK7" s="41">
        <f>VLOOKUP(BE5, WasatchFront!$B:$M, COLUMNS(WasatchFront!$B$31:H$31), FALSE)</f>
        <v>4.884866795612091E-2</v>
      </c>
      <c r="BL7" s="41">
        <f>VLOOKUP(BE5, WasatchFront!$B:$M, COLUMNS(WasatchFront!$B$31:I$31), FALSE)</f>
        <v>5.1658858698950476E-2</v>
      </c>
      <c r="BM7" s="41">
        <f>VLOOKUP(BE5, WasatchFront!$B:$M, COLUMNS(WasatchFront!$B$31:J$31), FALSE)</f>
        <v>5.3139977130593444E-2</v>
      </c>
      <c r="BN7" s="41">
        <f>VLOOKUP(BE5, WasatchFront!$B:$M, COLUMNS(WasatchFront!$B$31:K$31), FALSE)</f>
        <v>5.719422761961987E-2</v>
      </c>
      <c r="BO7" s="41">
        <f>VLOOKUP(BE5, WasatchFront!$B:$M, COLUMNS(WasatchFront!$B$31:L$31), FALSE)</f>
        <v>6.0327375996327481E-2</v>
      </c>
      <c r="BP7" s="41">
        <f>VLOOKUP(BE5, WasatchFront!$B:$M, COLUMNS(WasatchFront!$B$31:M$31), FALSE)</f>
        <v>6.3161360068041822E-2</v>
      </c>
      <c r="BR7" s="44"/>
      <c r="BS7" s="30" t="s">
        <v>62</v>
      </c>
      <c r="BT7" s="41">
        <f>VLOOKUP(BR5, WasatchFront!$B:$M, COLUMNS(WasatchFront!$B$31:D$31), FALSE)</f>
        <v>7.0761907308854602E-3</v>
      </c>
      <c r="BU7" s="41">
        <f>VLOOKUP(BR5, WasatchFront!$B:$M, COLUMNS(WasatchFront!$B$31:E$31), FALSE)</f>
        <v>6.9404657589646809E-3</v>
      </c>
      <c r="BV7" s="41">
        <f>VLOOKUP(BR5, WasatchFront!$B:$M, COLUMNS(WasatchFront!$B$31:F$31), FALSE)</f>
        <v>7.131036557845645E-3</v>
      </c>
      <c r="BW7" s="41">
        <f>VLOOKUP(BR5, WasatchFront!$B:$M, COLUMNS(WasatchFront!$B$31:G$31), FALSE)</f>
        <v>7.3761811203932317E-3</v>
      </c>
      <c r="BX7" s="41">
        <f>VLOOKUP(BR5, WasatchFront!$B:$M, COLUMNS(WasatchFront!$B$31:H$31), FALSE)</f>
        <v>7.1417478626186678E-3</v>
      </c>
      <c r="BY7" s="41">
        <f>VLOOKUP(BR5, WasatchFront!$B:$M, COLUMNS(WasatchFront!$B$31:I$31), FALSE)</f>
        <v>6.8265065005491355E-3</v>
      </c>
      <c r="BZ7" s="41">
        <f>VLOOKUP(BR5, WasatchFront!$B:$M, COLUMNS(WasatchFront!$B$31:J$31), FALSE)</f>
        <v>7.1129181705235798E-3</v>
      </c>
      <c r="CA7" s="41">
        <f>VLOOKUP(BR5, WasatchFront!$B:$M, COLUMNS(WasatchFront!$B$31:K$31), FALSE)</f>
        <v>7.1113193205500557E-3</v>
      </c>
      <c r="CB7" s="41">
        <f>VLOOKUP(BR5, WasatchFront!$B:$M, COLUMNS(WasatchFront!$B$31:L$31), FALSE)</f>
        <v>6.7959548316538472E-3</v>
      </c>
      <c r="CC7" s="41">
        <f>VLOOKUP(BR5, WasatchFront!$B:$M, COLUMNS(WasatchFront!$B$31:M$31), FALSE)</f>
        <v>6.3928926332849564E-3</v>
      </c>
    </row>
    <row r="8" spans="1:94" x14ac:dyDescent="0.25">
      <c r="BE8" s="44"/>
      <c r="BF8" s="42" t="s">
        <v>58</v>
      </c>
      <c r="BG8" s="41">
        <f>VLOOKUP(BE5, Weber!$B:$M, COLUMNS(Weber!$B$31:D$31), FALSE)</f>
        <v>3.1489477574201577E-2</v>
      </c>
      <c r="BH8" s="41">
        <f>VLOOKUP(BE5, Weber!$B:$M, COLUMNS(Weber!$B$31:E$31), FALSE)</f>
        <v>3.4236569958111231E-2</v>
      </c>
      <c r="BI8" s="41">
        <f>VLOOKUP(BE5, Weber!$B:$M, COLUMNS(Weber!$B$31:F$31), FALSE)</f>
        <v>3.2300392701271288E-2</v>
      </c>
      <c r="BJ8" s="41">
        <f>VLOOKUP(BE5, Weber!$B:$M, COLUMNS(Weber!$B$31:G$31), FALSE)</f>
        <v>3.3006032235352326E-2</v>
      </c>
      <c r="BK8" s="41">
        <f>VLOOKUP(BE5, Weber!$B:$M, COLUMNS(Weber!$B$31:H$31), FALSE)</f>
        <v>3.572294663010428E-2</v>
      </c>
      <c r="BL8" s="41">
        <f>VLOOKUP(BE5, Weber!$B:$M, COLUMNS(Weber!$B$31:I$31), FALSE)</f>
        <v>4.1130466022458248E-2</v>
      </c>
      <c r="BM8" s="41">
        <f>VLOOKUP(BE5, Weber!$B:$M, COLUMNS(Weber!$B$31:J$31), FALSE)</f>
        <v>4.1244982444167064E-2</v>
      </c>
      <c r="BN8" s="41">
        <f>VLOOKUP(BE5, Weber!$B:$M, COLUMNS(Weber!$B$31:K$31), FALSE)</f>
        <v>4.6252189141856394E-2</v>
      </c>
      <c r="BO8" s="41">
        <f>VLOOKUP(BE5, Weber!$B:$M, COLUMNS(Weber!$B$31:L$31), FALSE)</f>
        <v>4.8962571023330473E-2</v>
      </c>
      <c r="BP8" s="41">
        <f>VLOOKUP(BE5, Weber!$B:$M, COLUMNS(Weber!$B$31:M$31), FALSE)</f>
        <v>5.4330715151115545E-2</v>
      </c>
      <c r="BR8" s="44"/>
      <c r="BS8" s="42" t="s">
        <v>58</v>
      </c>
      <c r="BT8" s="41">
        <f>VLOOKUP(BR5, Weber!$B:$M, COLUMNS(Weber!$B$31:D$31), FALSE)</f>
        <v>1.2603571011786673E-2</v>
      </c>
      <c r="BU8" s="41">
        <f>VLOOKUP(BR5, Weber!$B:$M, COLUMNS(Weber!$B$31:E$31), FALSE)</f>
        <v>1.2092600296026856E-2</v>
      </c>
      <c r="BV8" s="41">
        <f>VLOOKUP(BR5, Weber!$B:$M, COLUMNS(Weber!$B$31:F$31), FALSE)</f>
        <v>1.1762021127898906E-2</v>
      </c>
      <c r="BW8" s="41">
        <f>VLOOKUP(BR5, Weber!$B:$M, COLUMNS(Weber!$B$31:G$31), FALSE)</f>
        <v>1.0332819546726038E-2</v>
      </c>
      <c r="BX8" s="41">
        <f>VLOOKUP(BR5, Weber!$B:$M, COLUMNS(Weber!$B$31:H$31), FALSE)</f>
        <v>1.3636278844180798E-2</v>
      </c>
      <c r="BY8" s="41">
        <f>VLOOKUP(BR5, Weber!$B:$M, COLUMNS(Weber!$B$31:I$31), FALSE)</f>
        <v>1.326492073288687E-2</v>
      </c>
      <c r="BZ8" s="41">
        <f>VLOOKUP(BR5, Weber!$B:$M, COLUMNS(Weber!$B$31:J$31), FALSE)</f>
        <v>1.2589911906536516E-2</v>
      </c>
      <c r="CA8" s="41">
        <f>VLOOKUP(BR5, Weber!$B:$M, COLUMNS(Weber!$B$31:K$31), FALSE)</f>
        <v>1.1532399299474605E-2</v>
      </c>
      <c r="CB8" s="41">
        <f>VLOOKUP(BR5, Weber!$B:$M, COLUMNS(Weber!$B$31:L$31), FALSE)</f>
        <v>1.1117433732790909E-2</v>
      </c>
      <c r="CC8" s="41">
        <f>VLOOKUP(BR5, Weber!$B:$M, COLUMNS(Weber!$B$31:M$31), FALSE)</f>
        <v>1.1340877434456158E-2</v>
      </c>
    </row>
    <row r="9" spans="1:94" x14ac:dyDescent="0.25">
      <c r="BE9" s="44"/>
      <c r="BF9" s="42" t="s">
        <v>59</v>
      </c>
      <c r="BG9" s="41">
        <f>VLOOKUP(BE5, Davis!$B:$M, COLUMNS(Davis!$B$31:D$31), FALSE)</f>
        <v>4.4575680975922571E-2</v>
      </c>
      <c r="BH9" s="41">
        <f>VLOOKUP(BE5, Davis!$B:$M, COLUMNS(Davis!$B$31:E$31), FALSE)</f>
        <v>4.7153855126560132E-2</v>
      </c>
      <c r="BI9" s="41">
        <f>VLOOKUP(BE5, Davis!$B:$M, COLUMNS(Davis!$B$31:F$31), FALSE)</f>
        <v>4.5106260975522346E-2</v>
      </c>
      <c r="BJ9" s="41">
        <f>VLOOKUP(BE5, Davis!$B:$M, COLUMNS(Davis!$B$31:G$31), FALSE)</f>
        <v>4.7290962297923116E-2</v>
      </c>
      <c r="BK9" s="41">
        <f>VLOOKUP(BE5, Davis!$B:$M, COLUMNS(Davis!$B$31:H$31), FALSE)</f>
        <v>4.9455061731831909E-2</v>
      </c>
      <c r="BL9" s="41">
        <f>VLOOKUP(BE5, Davis!$B:$M, COLUMNS(Davis!$B$31:I$31), FALSE)</f>
        <v>5.2148088150923019E-2</v>
      </c>
      <c r="BM9" s="41">
        <f>VLOOKUP(BE5, Davis!$B:$M, COLUMNS(Davis!$B$31:J$31), FALSE)</f>
        <v>5.199920953823859E-2</v>
      </c>
      <c r="BN9" s="41">
        <f>VLOOKUP(BE5, Davis!$B:$M, COLUMNS(Davis!$B$31:K$31), FALSE)</f>
        <v>5.548349813792218E-2</v>
      </c>
      <c r="BO9" s="41">
        <f>VLOOKUP(BE5, Davis!$B:$M, COLUMNS(Davis!$B$31:L$31), FALSE)</f>
        <v>5.8273372245144409E-2</v>
      </c>
      <c r="BP9" s="41">
        <f>VLOOKUP(BE5, Davis!$B:$M, COLUMNS(Davis!$B$31:M$31), FALSE)</f>
        <v>5.8858595812499241E-2</v>
      </c>
      <c r="BR9" s="44"/>
      <c r="BS9" s="42" t="s">
        <v>59</v>
      </c>
      <c r="BT9" s="41">
        <f>VLOOKUP(BR5, Davis!$B:$M, COLUMNS(Davis!$B$31:D$31), FALSE)</f>
        <v>8.6123973782520191E-3</v>
      </c>
      <c r="BU9" s="41">
        <f>VLOOKUP(BR5, Davis!$B:$M, COLUMNS(Davis!$B$31:E$31), FALSE)</f>
        <v>8.872331739181151E-3</v>
      </c>
      <c r="BV9" s="41">
        <f>VLOOKUP(BR5, Davis!$B:$M, COLUMNS(Davis!$B$31:F$31), FALSE)</f>
        <v>8.7875855642762426E-3</v>
      </c>
      <c r="BW9" s="41">
        <f>VLOOKUP(BR5, Davis!$B:$M, COLUMNS(Davis!$B$31:G$31), FALSE)</f>
        <v>1.0384407762025172E-2</v>
      </c>
      <c r="BX9" s="41">
        <f>VLOOKUP(BR5, Davis!$B:$M, COLUMNS(Davis!$B$31:H$31), FALSE)</f>
        <v>9.3258911793772537E-3</v>
      </c>
      <c r="BY9" s="41">
        <f>VLOOKUP(BR5, Davis!$B:$M, COLUMNS(Davis!$B$31:I$31), FALSE)</f>
        <v>9.1323276298471198E-3</v>
      </c>
      <c r="BZ9" s="41">
        <f>VLOOKUP(BR5, Davis!$B:$M, COLUMNS(Davis!$B$31:J$31), FALSE)</f>
        <v>8.5435742045978525E-3</v>
      </c>
      <c r="CA9" s="41">
        <f>VLOOKUP(BR5, Davis!$B:$M, COLUMNS(Davis!$B$31:K$31), FALSE)</f>
        <v>1.0241428021060742E-2</v>
      </c>
      <c r="CB9" s="41">
        <f>VLOOKUP(BR5, Davis!$B:$M, COLUMNS(Davis!$B$31:L$31), FALSE)</f>
        <v>1.022692965683808E-2</v>
      </c>
      <c r="CC9" s="41">
        <f>VLOOKUP(BR5, Davis!$B:$M, COLUMNS(Davis!$B$31:M$31), FALSE)</f>
        <v>8.5282917868048716E-3</v>
      </c>
    </row>
    <row r="10" spans="1:94" x14ac:dyDescent="0.25">
      <c r="BE10" s="44"/>
      <c r="BF10" s="42" t="s">
        <v>60</v>
      </c>
      <c r="BG10" s="41">
        <f>VLOOKUP(BE5, SaltLake!$B:$M, COLUMNS(SaltLake!$B$31:D$31), FALSE)</f>
        <v>4.2931883777140932E-2</v>
      </c>
      <c r="BH10" s="41">
        <f>VLOOKUP(BE5, SaltLake!$B:$M, COLUMNS(SaltLake!$B$31:E$31), FALSE)</f>
        <v>4.3507812310356268E-2</v>
      </c>
      <c r="BI10" s="41">
        <f>VLOOKUP(BE5, SaltLake!$B:$M, COLUMNS(SaltLake!$B$31:F$31), FALSE)</f>
        <v>4.3455383205654799E-2</v>
      </c>
      <c r="BJ10" s="41">
        <f>VLOOKUP(BE5, SaltLake!$B:$M, COLUMNS(SaltLake!$B$31:G$31), FALSE)</f>
        <v>4.4799270072992697E-2</v>
      </c>
      <c r="BK10" s="41">
        <f>VLOOKUP(BE5, SaltLake!$B:$M, COLUMNS(SaltLake!$B$31:H$31), FALSE)</f>
        <v>4.6272278307471805E-2</v>
      </c>
      <c r="BL10" s="41">
        <f>VLOOKUP(BE5, SaltLake!$B:$M, COLUMNS(SaltLake!$B$31:I$31), FALSE)</f>
        <v>4.9433922296236617E-2</v>
      </c>
      <c r="BM10" s="41">
        <f>VLOOKUP(BE5, SaltLake!$B:$M, COLUMNS(SaltLake!$B$31:J$31), FALSE)</f>
        <v>5.1318901487338621E-2</v>
      </c>
      <c r="BN10" s="41">
        <f>VLOOKUP(BE5, SaltLake!$B:$M, COLUMNS(SaltLake!$B$31:K$31), FALSE)</f>
        <v>5.5654606403053759E-2</v>
      </c>
      <c r="BO10" s="41">
        <f>VLOOKUP(BE5, SaltLake!$B:$M, COLUMNS(SaltLake!$B$31:L$31), FALSE)</f>
        <v>5.918754138789304E-2</v>
      </c>
      <c r="BP10" s="41">
        <f>VLOOKUP(BE5, SaltLake!$B:$M, COLUMNS(SaltLake!$B$31:M$31), FALSE)</f>
        <v>6.2058519817078397E-2</v>
      </c>
      <c r="BR10" s="44"/>
      <c r="BS10" s="42" t="s">
        <v>60</v>
      </c>
      <c r="BT10" s="41">
        <f>VLOOKUP(BR5, SaltLake!$B:$M, COLUMNS(SaltLake!$B$31:D$31), FALSE)</f>
        <v>4.401701120822412E-3</v>
      </c>
      <c r="BU10" s="41">
        <f>VLOOKUP(BR5, SaltLake!$B:$M, COLUMNS(SaltLake!$B$31:E$31), FALSE)</f>
        <v>4.8184679618406469E-3</v>
      </c>
      <c r="BV10" s="41">
        <f>VLOOKUP(BR5, SaltLake!$B:$M, COLUMNS(SaltLake!$B$31:F$31), FALSE)</f>
        <v>5.4479285667126164E-3</v>
      </c>
      <c r="BW10" s="41">
        <f>VLOOKUP(BR5, SaltLake!$B:$M, COLUMNS(SaltLake!$B$31:G$31), FALSE)</f>
        <v>5.3336242462710248E-3</v>
      </c>
      <c r="BX10" s="41">
        <f>VLOOKUP(BR5, SaltLake!$B:$M, COLUMNS(SaltLake!$B$31:H$31), FALSE)</f>
        <v>4.8646164392098208E-3</v>
      </c>
      <c r="BY10" s="41">
        <f>VLOOKUP(BR5, SaltLake!$B:$M, COLUMNS(SaltLake!$B$31:I$31), FALSE)</f>
        <v>4.6356714063617074E-3</v>
      </c>
      <c r="BZ10" s="41">
        <f>VLOOKUP(BR5, SaltLake!$B:$M, COLUMNS(SaltLake!$B$31:J$31), FALSE)</f>
        <v>5.5586098494212624E-3</v>
      </c>
      <c r="CA10" s="41">
        <f>VLOOKUP(BR5, SaltLake!$B:$M, COLUMNS(SaltLake!$B$31:K$31), FALSE)</f>
        <v>5.3631096340265695E-3</v>
      </c>
      <c r="CB10" s="41">
        <f>VLOOKUP(BR5, SaltLake!$B:$M, COLUMNS(SaltLake!$B$31:L$31), FALSE)</f>
        <v>5.1448334735618093E-3</v>
      </c>
      <c r="CC10" s="41">
        <f>VLOOKUP(BR5, SaltLake!$B:$M, COLUMNS(SaltLake!$B$31:M$31), FALSE)</f>
        <v>4.9504101327313707E-3</v>
      </c>
    </row>
    <row r="11" spans="1:94" x14ac:dyDescent="0.25">
      <c r="BE11" s="44"/>
      <c r="BF11" s="42" t="s">
        <v>61</v>
      </c>
      <c r="BG11" s="41">
        <f>VLOOKUP(BE5, Utah!$B:$M, COLUMNS(Utah!$B$31:D$31), FALSE)</f>
        <v>6.1534608400803381E-2</v>
      </c>
      <c r="BH11" s="41">
        <f>VLOOKUP(BE5, Utah!$B:$M, COLUMNS(Utah!$B$31:E$31), FALSE)</f>
        <v>6.0800767872369176E-2</v>
      </c>
      <c r="BI11" s="41">
        <f>VLOOKUP(BE5, Utah!$B:$M, COLUMNS(Utah!$B$31:F$31), FALSE)</f>
        <v>5.8871541393838801E-2</v>
      </c>
      <c r="BJ11" s="41">
        <f>VLOOKUP(BE5, Utah!$B:$M, COLUMNS(Utah!$B$31:G$31), FALSE)</f>
        <v>6.045823160687934E-2</v>
      </c>
      <c r="BK11" s="41">
        <f>VLOOKUP(BE5, Utah!$B:$M, COLUMNS(Utah!$B$31:H$31), FALSE)</f>
        <v>6.0480570347225281E-2</v>
      </c>
      <c r="BL11" s="41">
        <f>VLOOKUP(BE5, Utah!$B:$M, COLUMNS(Utah!$B$31:I$31), FALSE)</f>
        <v>6.1172555130246269E-2</v>
      </c>
      <c r="BM11" s="41">
        <f>VLOOKUP(BE5, Utah!$B:$M, COLUMNS(Utah!$B$31:J$31), FALSE)</f>
        <v>6.3242199410509195E-2</v>
      </c>
      <c r="BN11" s="41">
        <f>VLOOKUP(BE5, Utah!$B:$M, COLUMNS(Utah!$B$31:K$31), FALSE)</f>
        <v>6.6567673448755207E-2</v>
      </c>
      <c r="BO11" s="41">
        <f>VLOOKUP(BE5, Utah!$B:$M, COLUMNS(Utah!$B$31:L$31), FALSE)</f>
        <v>6.9060929897210757E-2</v>
      </c>
      <c r="BP11" s="41">
        <f>VLOOKUP(BE5, Utah!$B:$M, COLUMNS(Utah!$B$31:M$31), FALSE)</f>
        <v>7.1920743947828158E-2</v>
      </c>
      <c r="BR11" s="44"/>
      <c r="BS11" s="42" t="s">
        <v>61</v>
      </c>
      <c r="BT11" s="41">
        <f>VLOOKUP(BR5, Utah!$B:$M, COLUMNS(Utah!$B$31:D$31), FALSE)</f>
        <v>9.6617426778343434E-3</v>
      </c>
      <c r="BU11" s="41">
        <f>VLOOKUP(BR5, Utah!$B:$M, COLUMNS(Utah!$B$31:E$31), FALSE)</f>
        <v>8.1120497253272077E-3</v>
      </c>
      <c r="BV11" s="41">
        <f>VLOOKUP(BR5, Utah!$B:$M, COLUMNS(Utah!$B$31:F$31), FALSE)</f>
        <v>7.6923778430335417E-3</v>
      </c>
      <c r="BW11" s="41">
        <f>VLOOKUP(BR5, Utah!$B:$M, COLUMNS(Utah!$B$31:G$31), FALSE)</f>
        <v>8.7097400165169168E-3</v>
      </c>
      <c r="BX11" s="41">
        <f>VLOOKUP(BR5, Utah!$B:$M, COLUMNS(Utah!$B$31:H$31), FALSE)</f>
        <v>7.8422743475773452E-3</v>
      </c>
      <c r="BY11" s="41">
        <f>VLOOKUP(BR5, Utah!$B:$M, COLUMNS(Utah!$B$31:I$31), FALSE)</f>
        <v>7.3252938586091257E-3</v>
      </c>
      <c r="BZ11" s="41">
        <f>VLOOKUP(BR5, Utah!$B:$M, COLUMNS(Utah!$B$31:J$31), FALSE)</f>
        <v>7.1755259680861879E-3</v>
      </c>
      <c r="CA11" s="41">
        <f>VLOOKUP(BR5, Utah!$B:$M, COLUMNS(Utah!$B$31:K$31), FALSE)</f>
        <v>7.0374699860988243E-3</v>
      </c>
      <c r="CB11" s="41">
        <f>VLOOKUP(BR5, Utah!$B:$M, COLUMNS(Utah!$B$31:L$31), FALSE)</f>
        <v>6.3644016292264197E-3</v>
      </c>
      <c r="CC11" s="41">
        <f>VLOOKUP(BR5, Utah!$B:$M, COLUMNS(Utah!$B$31:M$31), FALSE)</f>
        <v>5.9933953289856802E-3</v>
      </c>
    </row>
    <row r="12" spans="1:94" x14ac:dyDescent="0.25">
      <c r="BE12" s="44"/>
      <c r="BF12" s="30" t="s">
        <v>70</v>
      </c>
      <c r="BG12" s="41">
        <f>VLOOKUP(BE5, StateOfUtah!$B:$M, COLUMNS(StateOfUtah!$B$31:D$31), FALSE)</f>
        <v>4.824796714234892E-2</v>
      </c>
      <c r="BH12" s="41">
        <f>VLOOKUP(BE5, StateOfUtah!$B:$M, COLUMNS(StateOfUtah!$B$31:E$31), FALSE)</f>
        <v>4.8146251420070105E-2</v>
      </c>
      <c r="BI12" s="41">
        <f>VLOOKUP(BE5, StateOfUtah!$B:$M, COLUMNS(StateOfUtah!$B$31:F$31), FALSE)</f>
        <v>4.7170407587715964E-2</v>
      </c>
      <c r="BJ12" s="41">
        <f>VLOOKUP(BE5, StateOfUtah!$B:$M, COLUMNS(StateOfUtah!$B$31:G$31), FALSE)</f>
        <v>4.8242531662858947E-2</v>
      </c>
      <c r="BK12" s="41">
        <f>VLOOKUP(BE5, StateOfUtah!$B:$M, COLUMNS(StateOfUtah!$B$31:H$31), FALSE)</f>
        <v>4.8818052721095066E-2</v>
      </c>
      <c r="BL12" s="41">
        <f>VLOOKUP(BE5, StateOfUtah!$B:$M, COLUMNS(StateOfUtah!$B$31:I$31), FALSE)</f>
        <v>5.1301418848072343E-2</v>
      </c>
      <c r="BM12" s="41">
        <f>VLOOKUP(BE5, StateOfUtah!$B:$M, COLUMNS(StateOfUtah!$B$31:J$31), FALSE)</f>
        <v>5.3654325724151158E-2</v>
      </c>
      <c r="BN12" s="41">
        <f>VLOOKUP(BE5, StateOfUtah!$B:$M, COLUMNS(StateOfUtah!$B$31:K$31), FALSE)</f>
        <v>5.7712072667975796E-2</v>
      </c>
      <c r="BO12" s="41">
        <f>VLOOKUP(BE5, StateOfUtah!$B:$M, COLUMNS(StateOfUtah!$B$31:L$31), FALSE)</f>
        <v>6.1576175978970929E-2</v>
      </c>
      <c r="BP12" s="41">
        <f>VLOOKUP(BE5, StateOfUtah!$B:$M, COLUMNS(StateOfUtah!$B$31:M$31), FALSE)</f>
        <v>6.5641118536447871E-2</v>
      </c>
      <c r="BR12" s="44"/>
      <c r="BS12" s="30" t="s">
        <v>70</v>
      </c>
      <c r="BT12" s="41">
        <f>VLOOKUP(BR5, StateOfUtah!$B:$M, COLUMNS(StateOfUtah!$B$31:D$31), FALSE)</f>
        <v>3.189472931792768E-3</v>
      </c>
      <c r="BU12" s="41">
        <f>VLOOKUP(BR5, StateOfUtah!$B:$M, COLUMNS(StateOfUtah!$B$31:E$31), FALSE)</f>
        <v>3.2712256926943975E-3</v>
      </c>
      <c r="BV12" s="41">
        <f>VLOOKUP(BR5, StateOfUtah!$B:$M, COLUMNS(StateOfUtah!$B$31:F$31), FALSE)</f>
        <v>3.0786093454354896E-3</v>
      </c>
      <c r="BW12" s="41">
        <f>VLOOKUP(BR5, StateOfUtah!$B:$M, COLUMNS(StateOfUtah!$B$31:G$31), FALSE)</f>
        <v>3.2256450694561904E-3</v>
      </c>
      <c r="BX12" s="41">
        <f>VLOOKUP(BR5, StateOfUtah!$B:$M, COLUMNS(StateOfUtah!$B$31:H$31), FALSE)</f>
        <v>3.0717450147504585E-3</v>
      </c>
      <c r="BY12" s="41">
        <f>VLOOKUP(BR5, StateOfUtah!$B:$M, COLUMNS(StateOfUtah!$B$31:I$31), FALSE)</f>
        <v>3.1690738394962209E-3</v>
      </c>
      <c r="BZ12" s="41">
        <f>VLOOKUP(BR5, StateOfUtah!$B:$M, COLUMNS(StateOfUtah!$B$31:J$31), FALSE)</f>
        <v>3.4462659918251706E-3</v>
      </c>
      <c r="CA12" s="41">
        <f>VLOOKUP(BR5, StateOfUtah!$B:$M, COLUMNS(StateOfUtah!$B$31:K$31), FALSE)</f>
        <v>3.6338294231807169E-3</v>
      </c>
      <c r="CB12" s="41">
        <f>VLOOKUP(BR5, StateOfUtah!$B:$M, COLUMNS(StateOfUtah!$B$31:L$31), FALSE)</f>
        <v>3.0311613149868427E-3</v>
      </c>
      <c r="CC12" s="41">
        <f>VLOOKUP(BR5, StateOfUtah!$B:$M, COLUMNS(StateOfUtah!$B$31:M$31), FALSE)</f>
        <v>2.8719763644929363E-3</v>
      </c>
    </row>
    <row r="13" spans="1:94" x14ac:dyDescent="0.25">
      <c r="BE13" s="44"/>
      <c r="BF13" s="30" t="s">
        <v>71</v>
      </c>
      <c r="BG13" s="41">
        <f>VLOOKUP(BE5, USA!$B:$M, COLUMNS(USA!$B$31:D$31), FALSE)</f>
        <v>4.1360974847336758E-2</v>
      </c>
      <c r="BH13" s="41">
        <f>VLOOKUP(BE5, USA!$B:$M, COLUMNS(USA!$B$31:E$31), FALSE)</f>
        <v>4.2224128970445002E-2</v>
      </c>
      <c r="BI13" s="41">
        <f>VLOOKUP(BE5, USA!$B:$M, COLUMNS(USA!$B$31:F$31), FALSE)</f>
        <v>4.2729812754388356E-2</v>
      </c>
      <c r="BJ13" s="41">
        <f>VLOOKUP(BE5, USA!$B:$M, COLUMNS(USA!$B$31:G$31), FALSE)</f>
        <v>4.3254384276311272E-2</v>
      </c>
      <c r="BK13" s="41">
        <f>VLOOKUP(BE5, USA!$B:$M, COLUMNS(USA!$B$31:H$31), FALSE)</f>
        <v>4.3665738889821094E-2</v>
      </c>
      <c r="BL13" s="41">
        <f>VLOOKUP(BE5, USA!$B:$M, COLUMNS(USA!$B$31:I$31), FALSE)</f>
        <v>4.4232594371480236E-2</v>
      </c>
      <c r="BM13" s="41">
        <f>VLOOKUP(BE5, USA!$B:$M, COLUMNS(USA!$B$31:J$31), FALSE)</f>
        <v>4.5672811144231405E-2</v>
      </c>
      <c r="BN13" s="41">
        <f>VLOOKUP(BE5, USA!$B:$M, COLUMNS(USA!$B$31:K$31), FALSE)</f>
        <v>4.7344292413628586E-2</v>
      </c>
      <c r="BO13" s="41">
        <f>VLOOKUP(BE5, USA!$B:$M, COLUMNS(USA!$B$31:L$31), FALSE)</f>
        <v>4.9298542420945161E-2</v>
      </c>
      <c r="BP13" s="41">
        <f>VLOOKUP(BE5, USA!$B:$M, COLUMNS(USA!$B$31:M$31), FALSE)</f>
        <v>5.1713985735929162E-2</v>
      </c>
      <c r="BR13" s="44"/>
      <c r="BS13" s="30" t="s">
        <v>71</v>
      </c>
      <c r="BT13" s="41">
        <f>VLOOKUP(BR5, USA!$B:$M, COLUMNS(USA!$B$31:D$31), FALSE)</f>
        <v>8.6686991245953874E-4</v>
      </c>
      <c r="BU13" s="41">
        <f>VLOOKUP(BR5, USA!$B:$M, COLUMNS(USA!$B$31:E$31), FALSE)</f>
        <v>9.5171487114831775E-4</v>
      </c>
      <c r="BV13" s="41">
        <f>VLOOKUP(BR5, USA!$B:$M, COLUMNS(USA!$B$31:F$31), FALSE)</f>
        <v>9.8940166964989738E-4</v>
      </c>
      <c r="BW13" s="41">
        <f>VLOOKUP(BR5, USA!$B:$M, COLUMNS(USA!$B$31:G$31), FALSE)</f>
        <v>1.021363708444267E-3</v>
      </c>
      <c r="BX13" s="41">
        <f>VLOOKUP(BR5, USA!$B:$M, COLUMNS(USA!$B$31:H$31), FALSE)</f>
        <v>1.0052063594774108E-3</v>
      </c>
      <c r="BY13" s="41">
        <f>VLOOKUP(BR5, USA!$B:$M, COLUMNS(USA!$B$31:I$31), FALSE)</f>
        <v>9.982790072084846E-4</v>
      </c>
      <c r="BZ13" s="41">
        <f>VLOOKUP(BR5, USA!$B:$M, COLUMNS(USA!$B$31:J$31), FALSE)</f>
        <v>1.0259272407982928E-3</v>
      </c>
      <c r="CA13" s="41">
        <f>VLOOKUP(BR5, USA!$B:$M, COLUMNS(USA!$B$31:K$31), FALSE)</f>
        <v>1.0335773727346551E-3</v>
      </c>
      <c r="CB13" s="41">
        <f>VLOOKUP(BR5, USA!$B:$M, COLUMNS(USA!$B$31:L$31), FALSE)</f>
        <v>1.1229117864122666E-3</v>
      </c>
      <c r="CC13" s="41">
        <f>VLOOKUP(BR5, USA!$B:$M, COLUMNS(USA!$B$31:M$31), FALSE)</f>
        <v>1.1134718982449829E-3</v>
      </c>
    </row>
    <row r="15" spans="1:94" x14ac:dyDescent="0.25">
      <c r="BR15" s="43">
        <v>203</v>
      </c>
      <c r="BS15" s="84" t="s">
        <v>107</v>
      </c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E15" s="43">
        <v>202</v>
      </c>
      <c r="CF15" s="84" t="s">
        <v>75</v>
      </c>
      <c r="CG15" s="30"/>
      <c r="CH15" s="30"/>
      <c r="CI15" s="30"/>
      <c r="CJ15" s="30"/>
      <c r="CK15" s="30"/>
      <c r="CL15" s="30"/>
      <c r="CM15" s="30"/>
      <c r="CN15" s="30"/>
      <c r="CO15" s="30"/>
      <c r="CP15" s="30"/>
    </row>
    <row r="16" spans="1:94" x14ac:dyDescent="0.25">
      <c r="BR16" s="44"/>
      <c r="BS16" s="30"/>
      <c r="BT16" s="31">
        <v>2010</v>
      </c>
      <c r="BU16" s="31">
        <v>2011</v>
      </c>
      <c r="BV16" s="31">
        <v>2012</v>
      </c>
      <c r="BW16" s="31">
        <v>2013</v>
      </c>
      <c r="BX16" s="31">
        <v>2014</v>
      </c>
      <c r="BY16" s="31">
        <v>2015</v>
      </c>
      <c r="BZ16" s="31">
        <v>2016</v>
      </c>
      <c r="CA16" s="31">
        <v>2017</v>
      </c>
      <c r="CB16" s="31">
        <v>2018</v>
      </c>
      <c r="CC16" s="31">
        <v>2019</v>
      </c>
      <c r="CE16" s="44"/>
      <c r="CF16" s="30"/>
      <c r="CG16" s="31">
        <v>2010</v>
      </c>
      <c r="CH16" s="31">
        <v>2011</v>
      </c>
      <c r="CI16" s="31">
        <v>2012</v>
      </c>
      <c r="CJ16" s="31">
        <v>2013</v>
      </c>
      <c r="CK16" s="31">
        <v>2014</v>
      </c>
      <c r="CL16" s="31">
        <v>2015</v>
      </c>
      <c r="CM16" s="31">
        <v>2016</v>
      </c>
      <c r="CN16" s="31">
        <v>2017</v>
      </c>
      <c r="CO16" s="31">
        <v>2018</v>
      </c>
      <c r="CP16" s="31">
        <v>2019</v>
      </c>
    </row>
    <row r="17" spans="57:94" x14ac:dyDescent="0.25">
      <c r="BE17" s="43">
        <v>108</v>
      </c>
      <c r="BF17" s="40" t="s">
        <v>76</v>
      </c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R17" s="44"/>
      <c r="BS17" s="30" t="s">
        <v>62</v>
      </c>
      <c r="BT17" s="41">
        <f>VLOOKUP(BR15, WasatchFront!$B:$M, COLUMNS(WasatchFront!$B$31:D$31), FALSE)</f>
        <v>1.0985019535468163E-2</v>
      </c>
      <c r="BU17" s="41">
        <f>VLOOKUP(BR15, WasatchFront!$B:$M, COLUMNS(WasatchFront!$B$31:E$31), FALSE)</f>
        <v>1.1261248819184727E-2</v>
      </c>
      <c r="BV17" s="41">
        <f>VLOOKUP(BR15, WasatchFront!$B:$M, COLUMNS(WasatchFront!$B$31:F$31), FALSE)</f>
        <v>1.1072116913725566E-2</v>
      </c>
      <c r="BW17" s="41">
        <f>VLOOKUP(BR15, WasatchFront!$B:$M, COLUMNS(WasatchFront!$B$31:G$31), FALSE)</f>
        <v>1.0832616729970374E-2</v>
      </c>
      <c r="BX17" s="41">
        <f>VLOOKUP(BR15, WasatchFront!$B:$M, COLUMNS(WasatchFront!$B$31:H$31), FALSE)</f>
        <v>1.0838936030036276E-2</v>
      </c>
      <c r="BY17" s="41">
        <f>VLOOKUP(BR15, WasatchFront!$B:$M, COLUMNS(WasatchFront!$B$31:I$31), FALSE)</f>
        <v>1.065220874401104E-2</v>
      </c>
      <c r="BZ17" s="41">
        <f>VLOOKUP(BR15, WasatchFront!$B:$M, COLUMNS(WasatchFront!$B$31:J$31), FALSE)</f>
        <v>1.0716639984932668E-2</v>
      </c>
      <c r="CA17" s="41">
        <f>VLOOKUP(BR15, WasatchFront!$B:$M, COLUMNS(WasatchFront!$B$31:K$31), FALSE)</f>
        <v>1.0391026563654948E-2</v>
      </c>
      <c r="CB17" s="41">
        <f>VLOOKUP(BR15, WasatchFront!$B:$M, COLUMNS(WasatchFront!$B$31:L$31), FALSE)</f>
        <v>1.0142914797141704E-2</v>
      </c>
      <c r="CC17" s="41">
        <f>VLOOKUP(BR15, WasatchFront!$B:$M, COLUMNS(WasatchFront!$B$31:M$31), FALSE)</f>
        <v>9.9742034585963788E-3</v>
      </c>
      <c r="CE17" s="44"/>
      <c r="CF17" s="30" t="s">
        <v>62</v>
      </c>
      <c r="CG17" s="41">
        <f>VLOOKUP(CE15, WasatchFront!$B:$M, COLUMNS(WasatchFront!$B$31:D$31), FALSE)</f>
        <v>8.7713552356414697E-3</v>
      </c>
      <c r="CH17" s="41">
        <f>VLOOKUP(CE15, WasatchFront!$B:$M, COLUMNS(WasatchFront!$B$31:E$31), FALSE)</f>
        <v>9.0789862237084205E-3</v>
      </c>
      <c r="CI17" s="41">
        <f>VLOOKUP(CE15, WasatchFront!$B:$M, COLUMNS(WasatchFront!$B$31:F$31), FALSE)</f>
        <v>9.0604121710123348E-3</v>
      </c>
      <c r="CJ17" s="41">
        <f>VLOOKUP(CE15, WasatchFront!$B:$M, COLUMNS(WasatchFront!$B$31:G$31), FALSE)</f>
        <v>8.778298847994425E-3</v>
      </c>
      <c r="CK17" s="41">
        <f>VLOOKUP(CE15, WasatchFront!$B:$M, COLUMNS(WasatchFront!$B$31:H$31), FALSE)</f>
        <v>8.678198646544703E-3</v>
      </c>
      <c r="CL17" s="41">
        <f>VLOOKUP(CE15, WasatchFront!$B:$M, COLUMNS(WasatchFront!$B$31:I$31), FALSE)</f>
        <v>8.5791849941970581E-3</v>
      </c>
      <c r="CM17" s="41">
        <f>VLOOKUP(CE15, WasatchFront!$B:$M, COLUMNS(WasatchFront!$B$31:J$31), FALSE)</f>
        <v>9.456672189421398E-3</v>
      </c>
      <c r="CN17" s="41">
        <f>VLOOKUP(CE15, WasatchFront!$B:$M, COLUMNS(WasatchFront!$B$31:K$31), FALSE)</f>
        <v>8.3900595825075718E-3</v>
      </c>
      <c r="CO17" s="41">
        <f>VLOOKUP(CE15, WasatchFront!$B:$M, COLUMNS(WasatchFront!$B$31:L$31), FALSE)</f>
        <v>8.1783585021651031E-3</v>
      </c>
      <c r="CP17" s="41">
        <f>VLOOKUP(CE15, WasatchFront!$B:$M, COLUMNS(WasatchFront!$B$31:M$31), FALSE)</f>
        <v>8.7975358035734079E-3</v>
      </c>
    </row>
    <row r="18" spans="57:94" x14ac:dyDescent="0.25">
      <c r="BE18" s="44"/>
      <c r="BF18" s="30"/>
      <c r="BG18" s="31">
        <v>2010</v>
      </c>
      <c r="BH18" s="31">
        <v>2011</v>
      </c>
      <c r="BI18" s="31">
        <v>2012</v>
      </c>
      <c r="BJ18" s="31">
        <v>2013</v>
      </c>
      <c r="BK18" s="31">
        <v>2014</v>
      </c>
      <c r="BL18" s="31">
        <v>2015</v>
      </c>
      <c r="BM18" s="31">
        <v>2016</v>
      </c>
      <c r="BN18" s="31">
        <v>2017</v>
      </c>
      <c r="BO18" s="31">
        <v>2018</v>
      </c>
      <c r="BP18" s="31">
        <v>2019</v>
      </c>
      <c r="BR18" s="44"/>
      <c r="BS18" s="42" t="s">
        <v>58</v>
      </c>
      <c r="BT18" s="41">
        <f>VLOOKUP(BR15, Weber!$B:$M, COLUMNS(Weber!$B$31:D$31), FALSE)</f>
        <v>1.8833150250213596E-2</v>
      </c>
      <c r="BU18" s="41">
        <f>VLOOKUP(BR15, Weber!$B:$M, COLUMNS(Weber!$B$31:E$31), FALSE)</f>
        <v>1.7578716547738755E-2</v>
      </c>
      <c r="BV18" s="41">
        <f>VLOOKUP(BR15, Weber!$B:$M, COLUMNS(Weber!$B$31:F$31), FALSE)</f>
        <v>1.7579226514033382E-2</v>
      </c>
      <c r="BW18" s="41">
        <f>VLOOKUP(BR15, Weber!$B:$M, COLUMNS(Weber!$B$31:G$31), FALSE)</f>
        <v>1.4898360341355835E-2</v>
      </c>
      <c r="BX18" s="41">
        <f>VLOOKUP(BR15, Weber!$B:$M, COLUMNS(Weber!$B$31:H$31), FALSE)</f>
        <v>1.8440238428839441E-2</v>
      </c>
      <c r="BY18" s="41">
        <f>VLOOKUP(BR15, Weber!$B:$M, COLUMNS(Weber!$B$31:I$31), FALSE)</f>
        <v>1.7425257882160965E-2</v>
      </c>
      <c r="BZ18" s="41">
        <f>VLOOKUP(BR15, Weber!$B:$M, COLUMNS(Weber!$B$31:J$31), FALSE)</f>
        <v>1.9609605897490643E-2</v>
      </c>
      <c r="CA18" s="41">
        <f>VLOOKUP(BR15, Weber!$B:$M, COLUMNS(Weber!$B$31:K$31), FALSE)</f>
        <v>1.6504452718444487E-2</v>
      </c>
      <c r="CB18" s="41">
        <f>VLOOKUP(BR15, Weber!$B:$M, COLUMNS(Weber!$B$31:L$31), FALSE)</f>
        <v>1.4542352891622088E-2</v>
      </c>
      <c r="CC18" s="41">
        <f>VLOOKUP(BR15, Weber!$B:$M, COLUMNS(Weber!$B$31:M$31), FALSE)</f>
        <v>1.7256964417782891E-2</v>
      </c>
      <c r="CE18" s="44"/>
      <c r="CF18" s="42" t="s">
        <v>58</v>
      </c>
      <c r="CG18" s="41">
        <f>VLOOKUP(CE15, Weber!$B:$M, COLUMNS(Weber!$B$31:D$31), FALSE)</f>
        <v>1.4125788293054557E-2</v>
      </c>
      <c r="CH18" s="41">
        <f>VLOOKUP(CE15, Weber!$B:$M, COLUMNS(Weber!$B$31:E$31), FALSE)</f>
        <v>1.3595928581943598E-2</v>
      </c>
      <c r="CI18" s="41">
        <f>VLOOKUP(CE15, Weber!$B:$M, COLUMNS(Weber!$B$31:F$31), FALSE)</f>
        <v>1.3019943904534211E-2</v>
      </c>
      <c r="CJ18" s="41">
        <f>VLOOKUP(CE15, Weber!$B:$M, COLUMNS(Weber!$B$31:G$31), FALSE)</f>
        <v>1.2519675254742771E-2</v>
      </c>
      <c r="CK18" s="41">
        <f>VLOOKUP(CE15, Weber!$B:$M, COLUMNS(Weber!$B$31:H$31), FALSE)</f>
        <v>1.5069079349553736E-2</v>
      </c>
      <c r="CL18" s="41">
        <f>VLOOKUP(CE15, Weber!$B:$M, COLUMNS(Weber!$B$31:I$31), FALSE)</f>
        <v>1.4864058120592135E-2</v>
      </c>
      <c r="CM18" s="41">
        <f>VLOOKUP(CE15, Weber!$B:$M, COLUMNS(Weber!$B$31:J$31), FALSE)</f>
        <v>1.5489039284939129E-2</v>
      </c>
      <c r="CN18" s="41">
        <f>VLOOKUP(CE15, Weber!$B:$M, COLUMNS(Weber!$B$31:K$31), FALSE)</f>
        <v>1.3547391765499952E-2</v>
      </c>
      <c r="CO18" s="41">
        <f>VLOOKUP(CE15, Weber!$B:$M, COLUMNS(Weber!$B$31:L$31), FALSE)</f>
        <v>1.2212610011903312E-2</v>
      </c>
      <c r="CP18" s="41">
        <f>VLOOKUP(CE15, Weber!$B:$M, COLUMNS(Weber!$B$31:M$31), FALSE)</f>
        <v>1.4715179724937924E-2</v>
      </c>
    </row>
    <row r="19" spans="57:94" x14ac:dyDescent="0.25">
      <c r="BE19" s="44"/>
      <c r="BF19" s="30" t="s">
        <v>62</v>
      </c>
      <c r="BG19" s="41">
        <f>VLOOKUP(BE17, WasatchFront!$B:$M, COLUMNS(WasatchFront!$B$31:D$31), FALSE)</f>
        <v>2.8543310245233065E-2</v>
      </c>
      <c r="BH19" s="41">
        <f>VLOOKUP(BE17, WasatchFront!$B:$M, COLUMNS(WasatchFront!$B$31:E$31), FALSE)</f>
        <v>2.7351122270153679E-2</v>
      </c>
      <c r="BI19" s="41">
        <f>VLOOKUP(BE17, WasatchFront!$B:$M, COLUMNS(WasatchFront!$B$31:F$31), FALSE)</f>
        <v>2.775221385846869E-2</v>
      </c>
      <c r="BJ19" s="41">
        <f>VLOOKUP(BE17, WasatchFront!$B:$M, COLUMNS(WasatchFront!$B$31:G$31), FALSE)</f>
        <v>2.771908554702817E-2</v>
      </c>
      <c r="BK19" s="41">
        <f>VLOOKUP(BE17, WasatchFront!$B:$M, COLUMNS(WasatchFront!$B$31:H$31), FALSE)</f>
        <v>2.804462130181095E-2</v>
      </c>
      <c r="BL19" s="41">
        <f>VLOOKUP(BE17, WasatchFront!$B:$M, COLUMNS(WasatchFront!$B$31:I$31), FALSE)</f>
        <v>2.9159969694774697E-2</v>
      </c>
      <c r="BM19" s="41">
        <f>VLOOKUP(BE17, WasatchFront!$B:$M, COLUMNS(WasatchFront!$B$31:J$31), FALSE)</f>
        <v>3.0253447058845914E-2</v>
      </c>
      <c r="BN19" s="41">
        <f>VLOOKUP(BE17, WasatchFront!$B:$M, COLUMNS(WasatchFront!$B$31:K$31), FALSE)</f>
        <v>2.9647007848281979E-2</v>
      </c>
      <c r="BO19" s="41">
        <f>VLOOKUP(BE17, WasatchFront!$B:$M, COLUMNS(WasatchFront!$B$31:L$31), FALSE)</f>
        <v>2.9126292244060291E-2</v>
      </c>
      <c r="BP19" s="41">
        <f>VLOOKUP(BE17, WasatchFront!$B:$M, COLUMNS(WasatchFront!$B$31:M$31), FALSE)</f>
        <v>2.8806875437704882E-2</v>
      </c>
      <c r="BR19" s="44"/>
      <c r="BS19" s="42" t="s">
        <v>59</v>
      </c>
      <c r="BT19" s="41">
        <f>VLOOKUP(BR15, Davis!$B:$M, COLUMNS(Davis!$B$31:D$31), FALSE)</f>
        <v>1.5301504695101257E-2</v>
      </c>
      <c r="BU19" s="41">
        <f>VLOOKUP(BR15, Davis!$B:$M, COLUMNS(Davis!$B$31:E$31), FALSE)</f>
        <v>1.4680019992965438E-2</v>
      </c>
      <c r="BV19" s="41">
        <f>VLOOKUP(BR15, Davis!$B:$M, COLUMNS(Davis!$B$31:F$31), FALSE)</f>
        <v>1.1854629101348475E-2</v>
      </c>
      <c r="BW19" s="41">
        <f>VLOOKUP(BR15, Davis!$B:$M, COLUMNS(Davis!$B$31:G$31), FALSE)</f>
        <v>1.4304152387734212E-2</v>
      </c>
      <c r="BX19" s="41">
        <f>VLOOKUP(BR15, Davis!$B:$M, COLUMNS(Davis!$B$31:H$31), FALSE)</f>
        <v>1.4501311196401591E-2</v>
      </c>
      <c r="BY19" s="41">
        <f>VLOOKUP(BR15, Davis!$B:$M, COLUMNS(Davis!$B$31:I$31), FALSE)</f>
        <v>1.4864071973401134E-2</v>
      </c>
      <c r="BZ19" s="41">
        <f>VLOOKUP(BR15, Davis!$B:$M, COLUMNS(Davis!$B$31:J$31), FALSE)</f>
        <v>1.2619947659203257E-2</v>
      </c>
      <c r="CA19" s="41">
        <f>VLOOKUP(BR15, Davis!$B:$M, COLUMNS(Davis!$B$31:K$31), FALSE)</f>
        <v>1.5273331344198312E-2</v>
      </c>
      <c r="CB19" s="41">
        <f>VLOOKUP(BR15, Davis!$B:$M, COLUMNS(Davis!$B$31:L$31), FALSE)</f>
        <v>1.3741697068070253E-2</v>
      </c>
      <c r="CC19" s="41">
        <f>VLOOKUP(BR15, Davis!$B:$M, COLUMNS(Davis!$B$31:M$31), FALSE)</f>
        <v>1.2080415221776478E-2</v>
      </c>
      <c r="CE19" s="44"/>
      <c r="CF19" s="42" t="s">
        <v>59</v>
      </c>
      <c r="CG19" s="41">
        <f>VLOOKUP(CE15, Davis!$B:$M, COLUMNS(Davis!$B$31:D$31), FALSE)</f>
        <v>1.1057039758996259E-2</v>
      </c>
      <c r="CH19" s="41">
        <f>VLOOKUP(CE15, Davis!$B:$M, COLUMNS(Davis!$B$31:E$31), FALSE)</f>
        <v>1.2078022559758927E-2</v>
      </c>
      <c r="CI19" s="41">
        <f>VLOOKUP(CE15, Davis!$B:$M, COLUMNS(Davis!$B$31:F$31), FALSE)</f>
        <v>1.175090943901972E-2</v>
      </c>
      <c r="CJ19" s="41">
        <f>VLOOKUP(CE15, Davis!$B:$M, COLUMNS(Davis!$B$31:G$31), FALSE)</f>
        <v>1.1554380772244162E-2</v>
      </c>
      <c r="CK19" s="41">
        <f>VLOOKUP(CE15, Davis!$B:$M, COLUMNS(Davis!$B$31:H$31), FALSE)</f>
        <v>1.1554221645115893E-2</v>
      </c>
      <c r="CL19" s="41">
        <f>VLOOKUP(CE15, Davis!$B:$M, COLUMNS(Davis!$B$31:I$31), FALSE)</f>
        <v>1.2066605839416059E-2</v>
      </c>
      <c r="CM19" s="41">
        <f>VLOOKUP(CE15, Davis!$B:$M, COLUMNS(Davis!$B$31:J$31), FALSE)</f>
        <v>1.1833226161703512E-2</v>
      </c>
      <c r="CN19" s="41">
        <f>VLOOKUP(CE15, Davis!$B:$M, COLUMNS(Davis!$B$31:K$31), FALSE)</f>
        <v>1.2938921948618936E-2</v>
      </c>
      <c r="CO19" s="41">
        <f>VLOOKUP(CE15, Davis!$B:$M, COLUMNS(Davis!$B$31:L$31), FALSE)</f>
        <v>1.1708333040155923E-2</v>
      </c>
      <c r="CP19" s="41">
        <f>VLOOKUP(CE15, Davis!$B:$M, COLUMNS(Davis!$B$31:M$31), FALSE)</f>
        <v>1.0177201439337362E-2</v>
      </c>
    </row>
    <row r="20" spans="57:94" x14ac:dyDescent="0.25">
      <c r="BE20" s="44"/>
      <c r="BF20" s="42" t="s">
        <v>58</v>
      </c>
      <c r="BG20" s="41">
        <f>VLOOKUP(BE17, Weber!$B:$M, COLUMNS(Weber!$B$31:D$31), FALSE)</f>
        <v>2.0539152759948651E-2</v>
      </c>
      <c r="BH20" s="41">
        <f>VLOOKUP(BE17, Weber!$B:$M, COLUMNS(Weber!$B$31:E$31), FALSE)</f>
        <v>1.6600721686385666E-2</v>
      </c>
      <c r="BI20" s="41">
        <f>VLOOKUP(BE17, Weber!$B:$M, COLUMNS(Weber!$B$31:F$31), FALSE)</f>
        <v>1.7952058115984749E-2</v>
      </c>
      <c r="BJ20" s="41">
        <f>VLOOKUP(BE17, Weber!$B:$M, COLUMNS(Weber!$B$31:G$31), FALSE)</f>
        <v>1.8182337158189187E-2</v>
      </c>
      <c r="BK20" s="41">
        <f>VLOOKUP(BE17, Weber!$B:$M, COLUMNS(Weber!$B$31:H$31), FALSE)</f>
        <v>1.8644953084485234E-2</v>
      </c>
      <c r="BL20" s="41">
        <f>VLOOKUP(BE17, Weber!$B:$M, COLUMNS(Weber!$B$31:I$31), FALSE)</f>
        <v>1.8322171762299989E-2</v>
      </c>
      <c r="BM20" s="41">
        <f>VLOOKUP(BE17, Weber!$B:$M, COLUMNS(Weber!$B$31:J$31), FALSE)</f>
        <v>1.8444849540674754E-2</v>
      </c>
      <c r="BN20" s="41">
        <f>VLOOKUP(BE17, Weber!$B:$M, COLUMNS(Weber!$B$31:K$31), FALSE)</f>
        <v>1.8274956217162873E-2</v>
      </c>
      <c r="BO20" s="41">
        <f>VLOOKUP(BE17, Weber!$B:$M, COLUMNS(Weber!$B$31:L$31), FALSE)</f>
        <v>1.5397942977501848E-2</v>
      </c>
      <c r="BP20" s="41">
        <f>VLOOKUP(BE17, Weber!$B:$M, COLUMNS(Weber!$B$31:M$31), FALSE)</f>
        <v>1.674757481599921E-2</v>
      </c>
      <c r="BR20" s="44"/>
      <c r="BS20" s="42" t="s">
        <v>60</v>
      </c>
      <c r="BT20" s="41">
        <f>VLOOKUP(BR15, SaltLake!$B:$M, COLUMNS(SaltLake!$B$31:D$31), FALSE)</f>
        <v>6.8310092075922627E-3</v>
      </c>
      <c r="BU20" s="41">
        <f>VLOOKUP(BR15, SaltLake!$B:$M, COLUMNS(SaltLake!$B$31:E$31), FALSE)</f>
        <v>8.2701439343464793E-3</v>
      </c>
      <c r="BV20" s="41">
        <f>VLOOKUP(BR15, SaltLake!$B:$M, COLUMNS(SaltLake!$B$31:F$31), FALSE)</f>
        <v>8.1892462748756542E-3</v>
      </c>
      <c r="BW20" s="41">
        <f>VLOOKUP(BR15, SaltLake!$B:$M, COLUMNS(SaltLake!$B$31:G$31), FALSE)</f>
        <v>8.6464551874829293E-3</v>
      </c>
      <c r="BX20" s="41">
        <f>VLOOKUP(BR15, SaltLake!$B:$M, COLUMNS(SaltLake!$B$31:H$31), FALSE)</f>
        <v>7.4854747973644572E-3</v>
      </c>
      <c r="BY20" s="41">
        <f>VLOOKUP(BR15, SaltLake!$B:$M, COLUMNS(SaltLake!$B$31:I$31), FALSE)</f>
        <v>7.6273782205462191E-3</v>
      </c>
      <c r="BZ20" s="41">
        <f>VLOOKUP(BR15, SaltLake!$B:$M, COLUMNS(SaltLake!$B$31:J$31), FALSE)</f>
        <v>8.4535960939572264E-3</v>
      </c>
      <c r="CA20" s="41">
        <f>VLOOKUP(BR15, SaltLake!$B:$M, COLUMNS(SaltLake!$B$31:K$31), FALSE)</f>
        <v>7.8740345587936678E-3</v>
      </c>
      <c r="CB20" s="41">
        <f>VLOOKUP(BR15, SaltLake!$B:$M, COLUMNS(SaltLake!$B$31:L$31), FALSE)</f>
        <v>8.6463378008033945E-3</v>
      </c>
      <c r="CC20" s="41">
        <f>VLOOKUP(BR15, SaltLake!$B:$M, COLUMNS(SaltLake!$B$31:M$31), FALSE)</f>
        <v>8.1470844588674637E-3</v>
      </c>
      <c r="CE20" s="44"/>
      <c r="CF20" s="42" t="s">
        <v>60</v>
      </c>
      <c r="CG20" s="41">
        <f>VLOOKUP(CE15, SaltLake!$B:$M, COLUMNS(SaltLake!$B$31:D$31), FALSE)</f>
        <v>5.8570636094674557E-3</v>
      </c>
      <c r="CH20" s="41">
        <f>VLOOKUP(CE15, SaltLake!$B:$M, COLUMNS(SaltLake!$B$31:E$31), FALSE)</f>
        <v>6.2428185798390446E-3</v>
      </c>
      <c r="CI20" s="41">
        <f>VLOOKUP(CE15, SaltLake!$B:$M, COLUMNS(SaltLake!$B$31:F$31), FALSE)</f>
        <v>6.7501029117778832E-3</v>
      </c>
      <c r="CJ20" s="41">
        <f>VLOOKUP(CE15, SaltLake!$B:$M, COLUMNS(SaltLake!$B$31:G$31), FALSE)</f>
        <v>6.6051658851193082E-3</v>
      </c>
      <c r="CK20" s="41">
        <f>VLOOKUP(CE15, SaltLake!$B:$M, COLUMNS(SaltLake!$B$31:H$31), FALSE)</f>
        <v>6.0567096016139405E-3</v>
      </c>
      <c r="CL20" s="41">
        <f>VLOOKUP(CE15, SaltLake!$B:$M, COLUMNS(SaltLake!$B$31:I$31), FALSE)</f>
        <v>5.7709429556152964E-3</v>
      </c>
      <c r="CM20" s="41">
        <f>VLOOKUP(CE15, SaltLake!$B:$M, COLUMNS(SaltLake!$B$31:J$31), FALSE)</f>
        <v>7.4588012792587951E-3</v>
      </c>
      <c r="CN20" s="41">
        <f>VLOOKUP(CE15, SaltLake!$B:$M, COLUMNS(SaltLake!$B$31:K$31), FALSE)</f>
        <v>6.0263942385432173E-3</v>
      </c>
      <c r="CO20" s="41">
        <f>VLOOKUP(CE15, SaltLake!$B:$M, COLUMNS(SaltLake!$B$31:L$31), FALSE)</f>
        <v>6.4569694774392712E-3</v>
      </c>
      <c r="CP20" s="41">
        <f>VLOOKUP(CE15, SaltLake!$B:$M, COLUMNS(SaltLake!$B$31:M$31), FALSE)</f>
        <v>7.4648080520528723E-3</v>
      </c>
    </row>
    <row r="21" spans="57:94" x14ac:dyDescent="0.25">
      <c r="BE21" s="44"/>
      <c r="BF21" s="42" t="s">
        <v>59</v>
      </c>
      <c r="BG21" s="41">
        <f>VLOOKUP(BE17, Davis!$B:$M, COLUMNS(Davis!$B$31:D$31), FALSE)</f>
        <v>2.7514931883766192E-2</v>
      </c>
      <c r="BH21" s="41">
        <f>VLOOKUP(BE17, Davis!$B:$M, COLUMNS(Davis!$B$31:E$31), FALSE)</f>
        <v>2.7754286714102416E-2</v>
      </c>
      <c r="BI21" s="41">
        <f>VLOOKUP(BE17, Davis!$B:$M, COLUMNS(Davis!$B$31:F$31), FALSE)</f>
        <v>2.6463104325699746E-2</v>
      </c>
      <c r="BJ21" s="41">
        <f>VLOOKUP(BE17, Davis!$B:$M, COLUMNS(Davis!$B$31:G$31), FALSE)</f>
        <v>2.7495241071682247E-2</v>
      </c>
      <c r="BK21" s="41">
        <f>VLOOKUP(BE17, Davis!$B:$M, COLUMNS(Davis!$B$31:H$31), FALSE)</f>
        <v>2.6328243531032948E-2</v>
      </c>
      <c r="BL21" s="41">
        <f>VLOOKUP(BE17, Davis!$B:$M, COLUMNS(Davis!$B$31:I$31), FALSE)</f>
        <v>2.7511727582599305E-2</v>
      </c>
      <c r="BM21" s="41">
        <f>VLOOKUP(BE17, Davis!$B:$M, COLUMNS(Davis!$B$31:J$31), FALSE)</f>
        <v>2.553191489361702E-2</v>
      </c>
      <c r="BN21" s="41">
        <f>VLOOKUP(BE17, Davis!$B:$M, COLUMNS(Davis!$B$31:K$31), FALSE)</f>
        <v>2.5009631437010401E-2</v>
      </c>
      <c r="BO21" s="41">
        <f>VLOOKUP(BE17, Davis!$B:$M, COLUMNS(Davis!$B$31:L$31), FALSE)</f>
        <v>2.2818758176512025E-2</v>
      </c>
      <c r="BP21" s="41">
        <f>VLOOKUP(BE17, Davis!$B:$M, COLUMNS(Davis!$B$31:M$31), FALSE)</f>
        <v>2.0286628465759092E-2</v>
      </c>
      <c r="BR21" s="44"/>
      <c r="BS21" s="42" t="s">
        <v>61</v>
      </c>
      <c r="BT21" s="41">
        <f>VLOOKUP(BR15, Utah!$B:$M, COLUMNS(Utah!$B$31:D$31), FALSE)</f>
        <v>1.4025413569887317E-2</v>
      </c>
      <c r="BU21" s="41">
        <f>VLOOKUP(BR15, Utah!$B:$M, COLUMNS(Utah!$B$31:E$31), FALSE)</f>
        <v>1.2810191476617697E-2</v>
      </c>
      <c r="BV21" s="41">
        <f>VLOOKUP(BR15, Utah!$B:$M, COLUMNS(Utah!$B$31:F$31), FALSE)</f>
        <v>1.401169824027537E-2</v>
      </c>
      <c r="BW21" s="41">
        <f>VLOOKUP(BR15, Utah!$B:$M, COLUMNS(Utah!$B$31:G$31), FALSE)</f>
        <v>1.152033837515614E-2</v>
      </c>
      <c r="BX21" s="41">
        <f>VLOOKUP(BR15, Utah!$B:$M, COLUMNS(Utah!$B$31:H$31), FALSE)</f>
        <v>1.2326211254890159E-2</v>
      </c>
      <c r="BY21" s="41">
        <f>VLOOKUP(BR15, Utah!$B:$M, COLUMNS(Utah!$B$31:I$31), FALSE)</f>
        <v>1.1397682142276518E-2</v>
      </c>
      <c r="BZ21" s="41">
        <f>VLOOKUP(BR15, Utah!$B:$M, COLUMNS(Utah!$B$31:J$31), FALSE)</f>
        <v>1.0166250715639574E-2</v>
      </c>
      <c r="CA21" s="41">
        <f>VLOOKUP(BR15, Utah!$B:$M, COLUMNS(Utah!$B$31:K$31), FALSE)</f>
        <v>9.779384001294569E-3</v>
      </c>
      <c r="CB21" s="41">
        <f>VLOOKUP(BR15, Utah!$B:$M, COLUMNS(Utah!$B$31:L$31), FALSE)</f>
        <v>8.9253103281530521E-3</v>
      </c>
      <c r="CC21" s="41">
        <f>VLOOKUP(BR15, Utah!$B:$M, COLUMNS(Utah!$B$31:M$31), FALSE)</f>
        <v>9.0584465432789699E-3</v>
      </c>
      <c r="CE21" s="44"/>
      <c r="CF21" s="42" t="s">
        <v>61</v>
      </c>
      <c r="CG21" s="41">
        <f>VLOOKUP(CE15, Utah!$B:$M, COLUMNS(Utah!$B$31:D$31), FALSE)</f>
        <v>1.148447951386527E-2</v>
      </c>
      <c r="CH21" s="41">
        <f>VLOOKUP(CE15, Utah!$B:$M, COLUMNS(Utah!$B$31:E$31), FALSE)</f>
        <v>1.1483106793988901E-2</v>
      </c>
      <c r="CI21" s="41">
        <f>VLOOKUP(CE15, Utah!$B:$M, COLUMNS(Utah!$B$31:F$31), FALSE)</f>
        <v>1.0640797018654764E-2</v>
      </c>
      <c r="CJ21" s="41">
        <f>VLOOKUP(CE15, Utah!$B:$M, COLUMNS(Utah!$B$31:G$31), FALSE)</f>
        <v>1.0104319702366483E-2</v>
      </c>
      <c r="CK21" s="41">
        <f>VLOOKUP(CE15, Utah!$B:$M, COLUMNS(Utah!$B$31:H$31), FALSE)</f>
        <v>9.6283991632828848E-3</v>
      </c>
      <c r="CL21" s="41">
        <f>VLOOKUP(CE15, Utah!$B:$M, COLUMNS(Utah!$B$31:I$31), FALSE)</f>
        <v>9.6491141391883486E-3</v>
      </c>
      <c r="CM21" s="41">
        <f>VLOOKUP(CE15, Utah!$B:$M, COLUMNS(Utah!$B$31:J$31), FALSE)</f>
        <v>9.4909075292624392E-3</v>
      </c>
      <c r="CN21" s="41">
        <f>VLOOKUP(CE15, Utah!$B:$M, COLUMNS(Utah!$B$31:K$31), FALSE)</f>
        <v>8.2687650769009101E-3</v>
      </c>
      <c r="CO21" s="41">
        <f>VLOOKUP(CE15, Utah!$B:$M, COLUMNS(Utah!$B$31:L$31), FALSE)</f>
        <v>7.7941871139671475E-3</v>
      </c>
      <c r="CP21" s="41">
        <f>VLOOKUP(CE15, Utah!$B:$M, COLUMNS(Utah!$B$31:M$31), FALSE)</f>
        <v>8.0318186883362903E-3</v>
      </c>
    </row>
    <row r="22" spans="57:94" x14ac:dyDescent="0.25">
      <c r="BE22" s="44"/>
      <c r="BF22" s="42" t="s">
        <v>60</v>
      </c>
      <c r="BG22" s="41">
        <f>VLOOKUP(BE17, SaltLake!$B:$M, COLUMNS(SaltLake!$B$31:D$31), FALSE)</f>
        <v>3.3622632657848303E-2</v>
      </c>
      <c r="BH22" s="41">
        <f>VLOOKUP(BE17, SaltLake!$B:$M, COLUMNS(SaltLake!$B$31:E$31), FALSE)</f>
        <v>3.2632882099249923E-2</v>
      </c>
      <c r="BI22" s="41">
        <f>VLOOKUP(BE17, SaltLake!$B:$M, COLUMNS(SaltLake!$B$31:F$31), FALSE)</f>
        <v>3.4416183328898432E-2</v>
      </c>
      <c r="BJ22" s="41">
        <f>VLOOKUP(BE17, SaltLake!$B:$M, COLUMNS(SaltLake!$B$31:G$31), FALSE)</f>
        <v>3.4336321802602349E-2</v>
      </c>
      <c r="BK22" s="41">
        <f>VLOOKUP(BE17, SaltLake!$B:$M, COLUMNS(SaltLake!$B$31:H$31), FALSE)</f>
        <v>3.5475867763444878E-2</v>
      </c>
      <c r="BL22" s="41">
        <f>VLOOKUP(BE17, SaltLake!$B:$M, COLUMNS(SaltLake!$B$31:I$31), FALSE)</f>
        <v>3.703430510321036E-2</v>
      </c>
      <c r="BM22" s="41">
        <f>VLOOKUP(BE17, SaltLake!$B:$M, COLUMNS(SaltLake!$B$31:J$31), FALSE)</f>
        <v>3.9358573689861669E-2</v>
      </c>
      <c r="BN22" s="41">
        <f>VLOOKUP(BE17, SaltLake!$B:$M, COLUMNS(SaltLake!$B$31:K$31), FALSE)</f>
        <v>3.7789544180568201E-2</v>
      </c>
      <c r="BO22" s="41">
        <f>VLOOKUP(BE17, SaltLake!$B:$M, COLUMNS(SaltLake!$B$31:L$31), FALSE)</f>
        <v>3.7740488908483791E-2</v>
      </c>
      <c r="BP22" s="41">
        <f>VLOOKUP(BE17, SaltLake!$B:$M, COLUMNS(SaltLake!$B$31:M$31), FALSE)</f>
        <v>3.676785904196013E-2</v>
      </c>
      <c r="BR22" s="44"/>
      <c r="BS22" s="30" t="s">
        <v>70</v>
      </c>
      <c r="BT22" s="41">
        <f>VLOOKUP(BR15, StateOfUtah!$B:$M, COLUMNS(StateOfUtah!$B$31:D$31), FALSE)</f>
        <v>4.9671641791044774E-3</v>
      </c>
      <c r="BU22" s="41">
        <f>VLOOKUP(BR15, StateOfUtah!$B:$M, COLUMNS(StateOfUtah!$B$31:E$31), FALSE)</f>
        <v>5.6473161365010131E-3</v>
      </c>
      <c r="BV22" s="41">
        <f>VLOOKUP(BR15, StateOfUtah!$B:$M, COLUMNS(StateOfUtah!$B$31:F$31), FALSE)</f>
        <v>4.9251343816027349E-3</v>
      </c>
      <c r="BW22" s="41">
        <f>VLOOKUP(BR15, StateOfUtah!$B:$M, COLUMNS(StateOfUtah!$B$31:G$31), FALSE)</f>
        <v>4.6806499827220837E-3</v>
      </c>
      <c r="BX22" s="41">
        <f>VLOOKUP(BR15, StateOfUtah!$B:$M, COLUMNS(StateOfUtah!$B$31:H$31), FALSE)</f>
        <v>4.635354181526846E-3</v>
      </c>
      <c r="BY22" s="41">
        <f>VLOOKUP(BR15, StateOfUtah!$B:$M, COLUMNS(StateOfUtah!$B$31:I$31), FALSE)</f>
        <v>4.7532434101628012E-3</v>
      </c>
      <c r="BZ22" s="41">
        <f>VLOOKUP(BR15, StateOfUtah!$B:$M, COLUMNS(StateOfUtah!$B$31:J$31), FALSE)</f>
        <v>5.0704893245696204E-3</v>
      </c>
      <c r="CA22" s="41">
        <f>VLOOKUP(BR15, StateOfUtah!$B:$M, COLUMNS(StateOfUtah!$B$31:K$31), FALSE)</f>
        <v>4.2535597367437334E-3</v>
      </c>
      <c r="CB22" s="41">
        <f>VLOOKUP(BR15, StateOfUtah!$B:$M, COLUMNS(StateOfUtah!$B$31:L$31), FALSE)</f>
        <v>4.6640189168713694E-3</v>
      </c>
      <c r="CC22" s="41">
        <f>VLOOKUP(BR15, StateOfUtah!$B:$M, COLUMNS(StateOfUtah!$B$31:M$31), FALSE)</f>
        <v>4.5781952005861225E-3</v>
      </c>
      <c r="CE22" s="44"/>
      <c r="CF22" s="30" t="s">
        <v>70</v>
      </c>
      <c r="CG22" s="41">
        <f>VLOOKUP(CE15, StateOfUtah!$B:$M, COLUMNS(StateOfUtah!$B$31:D$31), FALSE)</f>
        <v>3.9068439734506258E-3</v>
      </c>
      <c r="CH22" s="41">
        <f>VLOOKUP(CE15, StateOfUtah!$B:$M, COLUMNS(StateOfUtah!$B$31:E$31), FALSE)</f>
        <v>4.3188577242241465E-3</v>
      </c>
      <c r="CI22" s="41">
        <f>VLOOKUP(CE15, StateOfUtah!$B:$M, COLUMNS(StateOfUtah!$B$31:F$31), FALSE)</f>
        <v>3.9058634255203051E-3</v>
      </c>
      <c r="CJ22" s="41">
        <f>VLOOKUP(CE15, StateOfUtah!$B:$M, COLUMNS(StateOfUtah!$B$31:G$31), FALSE)</f>
        <v>4.0250842239410497E-3</v>
      </c>
      <c r="CK22" s="41">
        <f>VLOOKUP(CE15, StateOfUtah!$B:$M, COLUMNS(StateOfUtah!$B$31:H$31), FALSE)</f>
        <v>3.4804732807151547E-3</v>
      </c>
      <c r="CL22" s="41">
        <f>VLOOKUP(CE15, StateOfUtah!$B:$M, COLUMNS(StateOfUtah!$B$31:I$31), FALSE)</f>
        <v>3.6764547351063911E-3</v>
      </c>
      <c r="CM22" s="41">
        <f>VLOOKUP(CE15, StateOfUtah!$B:$M, COLUMNS(StateOfUtah!$B$31:J$31), FALSE)</f>
        <v>4.3334589041961738E-3</v>
      </c>
      <c r="CN22" s="41">
        <f>VLOOKUP(CE15, StateOfUtah!$B:$M, COLUMNS(StateOfUtah!$B$31:K$31), FALSE)</f>
        <v>3.8490862425359768E-3</v>
      </c>
      <c r="CO22" s="41">
        <f>VLOOKUP(CE15, StateOfUtah!$B:$M, COLUMNS(StateOfUtah!$B$31:L$31), FALSE)</f>
        <v>3.5287702471900754E-3</v>
      </c>
      <c r="CP22" s="41">
        <f>VLOOKUP(CE15, StateOfUtah!$B:$M, COLUMNS(StateOfUtah!$B$31:M$31), FALSE)</f>
        <v>3.8921228104863131E-3</v>
      </c>
    </row>
    <row r="23" spans="57:94" x14ac:dyDescent="0.25">
      <c r="BE23" s="44"/>
      <c r="BF23" s="42" t="s">
        <v>61</v>
      </c>
      <c r="BG23" s="41">
        <f>VLOOKUP(BE17, Utah!$B:$M, COLUMNS(Utah!$B$31:D$31), FALSE)</f>
        <v>2.1177807853657832E-2</v>
      </c>
      <c r="BH23" s="41">
        <f>VLOOKUP(BE17, Utah!$B:$M, COLUMNS(Utah!$B$31:E$31), FALSE)</f>
        <v>2.0105396073972947E-2</v>
      </c>
      <c r="BI23" s="41">
        <f>VLOOKUP(BE17, Utah!$B:$M, COLUMNS(Utah!$B$31:F$31), FALSE)</f>
        <v>1.8084155616758166E-2</v>
      </c>
      <c r="BJ23" s="41">
        <f>VLOOKUP(BE17, Utah!$B:$M, COLUMNS(Utah!$B$31:G$31), FALSE)</f>
        <v>1.7329223659805677E-2</v>
      </c>
      <c r="BK23" s="41">
        <f>VLOOKUP(BE17, Utah!$B:$M, COLUMNS(Utah!$B$31:H$31), FALSE)</f>
        <v>1.6771553051973771E-2</v>
      </c>
      <c r="BL23" s="41">
        <f>VLOOKUP(BE17, Utah!$B:$M, COLUMNS(Utah!$B$31:I$31), FALSE)</f>
        <v>1.7546831069408218E-2</v>
      </c>
      <c r="BM23" s="41">
        <f>VLOOKUP(BE17, Utah!$B:$M, COLUMNS(Utah!$B$31:J$31), FALSE)</f>
        <v>1.8449029372903752E-2</v>
      </c>
      <c r="BN23" s="41">
        <f>VLOOKUP(BE17, Utah!$B:$M, COLUMNS(Utah!$B$31:K$31), FALSE)</f>
        <v>1.9718343232655124E-2</v>
      </c>
      <c r="BO23" s="41">
        <f>VLOOKUP(BE17, Utah!$B:$M, COLUMNS(Utah!$B$31:L$31), FALSE)</f>
        <v>2.0501224939696729E-2</v>
      </c>
      <c r="BP23" s="41">
        <f>VLOOKUP(BE17, Utah!$B:$M, COLUMNS(Utah!$B$31:M$31), FALSE)</f>
        <v>2.2378477308650817E-2</v>
      </c>
      <c r="BR23" s="44"/>
      <c r="BS23" s="30" t="s">
        <v>71</v>
      </c>
      <c r="BT23" s="41">
        <f>VLOOKUP(BR15, USA!$B:$M, COLUMNS(USA!$B$31:D$31), FALSE)</f>
        <v>1.0677648754023464E-3</v>
      </c>
      <c r="BU23" s="41">
        <f>VLOOKUP(BR15, USA!$B:$M, COLUMNS(USA!$B$31:E$31), FALSE)</f>
        <v>1.0513135214869696E-3</v>
      </c>
      <c r="BV23" s="41">
        <f>VLOOKUP(BR15, USA!$B:$M, COLUMNS(USA!$B$31:F$31), FALSE)</f>
        <v>1.0750301317205752E-3</v>
      </c>
      <c r="BW23" s="41">
        <f>VLOOKUP(BR15, USA!$B:$M, COLUMNS(USA!$B$31:G$31), FALSE)</f>
        <v>1.0438463829169783E-3</v>
      </c>
      <c r="BX23" s="41">
        <f>VLOOKUP(BR15, USA!$B:$M, COLUMNS(USA!$B$31:H$31), FALSE)</f>
        <v>1.0109389236469238E-3</v>
      </c>
      <c r="BY23" s="41">
        <f>VLOOKUP(BR15, USA!$B:$M, COLUMNS(USA!$B$31:I$31), FALSE)</f>
        <v>1.0007804919550715E-3</v>
      </c>
      <c r="BZ23" s="41">
        <f>VLOOKUP(BR15, USA!$B:$M, COLUMNS(USA!$B$31:J$31), FALSE)</f>
        <v>1.0271368048995484E-3</v>
      </c>
      <c r="CA23" s="41">
        <f>VLOOKUP(BR15, USA!$B:$M, COLUMNS(USA!$B$31:K$31), FALSE)</f>
        <v>1.0151257088489101E-3</v>
      </c>
      <c r="CB23" s="41">
        <f>VLOOKUP(BR15, USA!$B:$M, COLUMNS(USA!$B$31:L$31), FALSE)</f>
        <v>1.0333308093481979E-3</v>
      </c>
      <c r="CC23" s="41">
        <f>VLOOKUP(BR15, USA!$B:$M, COLUMNS(USA!$B$31:M$31), FALSE)</f>
        <v>1.0780591970080552E-3</v>
      </c>
      <c r="CE23" s="44"/>
      <c r="CF23" s="30" t="s">
        <v>71</v>
      </c>
      <c r="CG23" s="41">
        <f>VLOOKUP(CE15, USA!$B:$M, COLUMNS(USA!$B$31:D$31), FALSE)</f>
        <v>1.2206901098805701E-3</v>
      </c>
      <c r="CH23" s="41">
        <f>VLOOKUP(CE15, USA!$B:$M, COLUMNS(USA!$B$31:E$31), FALSE)</f>
        <v>1.2948129702316027E-3</v>
      </c>
      <c r="CI23" s="41">
        <f>VLOOKUP(CE15, USA!$B:$M, COLUMNS(USA!$B$31:F$31), FALSE)</f>
        <v>1.3440351800665048E-3</v>
      </c>
      <c r="CJ23" s="41">
        <f>VLOOKUP(CE15, USA!$B:$M, COLUMNS(USA!$B$31:G$31), FALSE)</f>
        <v>1.3442704083943386E-3</v>
      </c>
      <c r="CK23" s="41">
        <f>VLOOKUP(CE15, USA!$B:$M, COLUMNS(USA!$B$31:H$31), FALSE)</f>
        <v>1.3026444571038556E-3</v>
      </c>
      <c r="CL23" s="41">
        <f>VLOOKUP(CE15, USA!$B:$M, COLUMNS(USA!$B$31:I$31), FALSE)</f>
        <v>1.2830488102792022E-3</v>
      </c>
      <c r="CM23" s="41">
        <f>VLOOKUP(CE15, USA!$B:$M, COLUMNS(USA!$B$31:J$31), FALSE)</f>
        <v>1.3353621582229249E-3</v>
      </c>
      <c r="CN23" s="41">
        <f>VLOOKUP(CE15, USA!$B:$M, COLUMNS(USA!$B$31:K$31), FALSE)</f>
        <v>1.3593305577986356E-3</v>
      </c>
      <c r="CO23" s="41">
        <f>VLOOKUP(CE15, USA!$B:$M, COLUMNS(USA!$B$31:L$31), FALSE)</f>
        <v>1.423267926476991E-3</v>
      </c>
      <c r="CP23" s="41">
        <f>VLOOKUP(CE15, USA!$B:$M, COLUMNS(USA!$B$31:M$31), FALSE)</f>
        <v>1.4578661977415709E-3</v>
      </c>
    </row>
    <row r="24" spans="57:94" x14ac:dyDescent="0.25">
      <c r="BE24" s="44"/>
      <c r="BF24" s="30" t="s">
        <v>70</v>
      </c>
      <c r="BG24" s="41">
        <f>VLOOKUP(BE17, StateOfUtah!$B:$M, COLUMNS(StateOfUtah!$B$31:D$31), FALSE)</f>
        <v>2.4005672365049226E-2</v>
      </c>
      <c r="BH24" s="41">
        <f>VLOOKUP(BE17, StateOfUtah!$B:$M, COLUMNS(StateOfUtah!$B$31:E$31), FALSE)</f>
        <v>2.3371801499723684E-2</v>
      </c>
      <c r="BI24" s="41">
        <f>VLOOKUP(BE17, StateOfUtah!$B:$M, COLUMNS(StateOfUtah!$B$31:F$31), FALSE)</f>
        <v>2.3844821447858454E-2</v>
      </c>
      <c r="BJ24" s="41">
        <f>VLOOKUP(BE17, StateOfUtah!$B:$M, COLUMNS(StateOfUtah!$B$31:G$31), FALSE)</f>
        <v>2.3599143322033254E-2</v>
      </c>
      <c r="BK24" s="41">
        <f>VLOOKUP(BE17, StateOfUtah!$B:$M, COLUMNS(StateOfUtah!$B$31:H$31), FALSE)</f>
        <v>2.4036658184730487E-2</v>
      </c>
      <c r="BL24" s="41">
        <f>VLOOKUP(BE17, StateOfUtah!$B:$M, COLUMNS(StateOfUtah!$B$31:I$31), FALSE)</f>
        <v>2.5166976780833128E-2</v>
      </c>
      <c r="BM24" s="41">
        <f>VLOOKUP(BE17, StateOfUtah!$B:$M, COLUMNS(StateOfUtah!$B$31:J$31), FALSE)</f>
        <v>2.5623072496274109E-2</v>
      </c>
      <c r="BN24" s="41">
        <f>VLOOKUP(BE17, StateOfUtah!$B:$M, COLUMNS(StateOfUtah!$B$31:K$31), FALSE)</f>
        <v>2.5037752207714658E-2</v>
      </c>
      <c r="BO24" s="41">
        <f>VLOOKUP(BE17, StateOfUtah!$B:$M, COLUMNS(StateOfUtah!$B$31:L$31), FALSE)</f>
        <v>2.4660189027265803E-2</v>
      </c>
      <c r="BP24" s="41">
        <f>VLOOKUP(BE17, StateOfUtah!$B:$M, COLUMNS(StateOfUtah!$B$31:M$31), FALSE)</f>
        <v>2.4353332175260176E-2</v>
      </c>
    </row>
    <row r="25" spans="57:94" x14ac:dyDescent="0.25">
      <c r="BE25" s="44"/>
      <c r="BF25" s="30" t="s">
        <v>71</v>
      </c>
      <c r="BG25" s="41">
        <f>VLOOKUP(BE17, USA!$B:$M, COLUMNS(USA!$B$31:D$31), FALSE)</f>
        <v>4.9353547611402343E-2</v>
      </c>
      <c r="BH25" s="41">
        <f>VLOOKUP(BE17, USA!$B:$M, COLUMNS(USA!$B$31:E$31), FALSE)</f>
        <v>4.9575015682687899E-2</v>
      </c>
      <c r="BI25" s="41">
        <f>VLOOKUP(BE17, USA!$B:$M, COLUMNS(USA!$B$31:F$31), FALSE)</f>
        <v>4.9807046623470852E-2</v>
      </c>
      <c r="BJ25" s="41">
        <f>VLOOKUP(BE17, USA!$B:$M, COLUMNS(USA!$B$31:G$31), FALSE)</f>
        <v>5.0081481678660292E-2</v>
      </c>
      <c r="BK25" s="41">
        <f>VLOOKUP(BE17, USA!$B:$M, COLUMNS(USA!$B$31:H$31), FALSE)</f>
        <v>5.0642531714309109E-2</v>
      </c>
      <c r="BL25" s="41">
        <f>VLOOKUP(BE17, USA!$B:$M, COLUMNS(USA!$B$31:I$31), FALSE)</f>
        <v>5.1260116797125964E-2</v>
      </c>
      <c r="BM25" s="41">
        <f>VLOOKUP(BE17, USA!$B:$M, COLUMNS(USA!$B$31:J$31), FALSE)</f>
        <v>5.1256337693758917E-2</v>
      </c>
      <c r="BN25" s="41">
        <f>VLOOKUP(BE17, USA!$B:$M, COLUMNS(USA!$B$31:K$31), FALSE)</f>
        <v>5.1255152846310638E-2</v>
      </c>
      <c r="BO25" s="41">
        <f>VLOOKUP(BE17, USA!$B:$M, COLUMNS(USA!$B$31:L$31), FALSE)</f>
        <v>5.0488757984569727E-2</v>
      </c>
      <c r="BP25" s="41">
        <f>VLOOKUP(BE17, USA!$B:$M, COLUMNS(USA!$B$31:M$31), FALSE)</f>
        <v>5.00286177212136E-2</v>
      </c>
      <c r="BR25" s="43">
        <v>204</v>
      </c>
      <c r="BS25" s="84" t="s">
        <v>108</v>
      </c>
      <c r="BT25" s="30"/>
      <c r="BU25" s="30"/>
      <c r="BV25" s="30"/>
      <c r="BW25" s="30"/>
      <c r="BX25" s="30"/>
      <c r="BY25" s="30"/>
      <c r="BZ25" s="30"/>
      <c r="CA25" s="30"/>
      <c r="CB25" s="30"/>
      <c r="CC25" s="30"/>
    </row>
    <row r="26" spans="57:94" x14ac:dyDescent="0.25">
      <c r="BR26" s="44"/>
      <c r="BS26" s="30"/>
      <c r="BT26" s="31">
        <v>2010</v>
      </c>
      <c r="BU26" s="31">
        <v>2011</v>
      </c>
      <c r="BV26" s="31">
        <v>2012</v>
      </c>
      <c r="BW26" s="31">
        <v>2013</v>
      </c>
      <c r="BX26" s="31">
        <v>2014</v>
      </c>
      <c r="BY26" s="31">
        <v>2015</v>
      </c>
      <c r="BZ26" s="31">
        <v>2016</v>
      </c>
      <c r="CA26" s="31">
        <v>2017</v>
      </c>
      <c r="CB26" s="31">
        <v>2018</v>
      </c>
      <c r="CC26" s="31">
        <v>2019</v>
      </c>
    </row>
    <row r="27" spans="57:94" x14ac:dyDescent="0.25">
      <c r="BR27" s="44"/>
      <c r="BS27" s="30" t="s">
        <v>62</v>
      </c>
      <c r="BT27" s="41">
        <f>VLOOKUP(BR25, WasatchFront!$B:$M, COLUMNS(WasatchFront!$B$31:D$31), FALSE)</f>
        <v>4.312559509907838E-2</v>
      </c>
      <c r="BU27" s="41">
        <f>VLOOKUP(BR25, WasatchFront!$B:$M, COLUMNS(WasatchFront!$B$31:E$31), FALSE)</f>
        <v>4.6920194729487989E-2</v>
      </c>
      <c r="BV27" s="41">
        <f>VLOOKUP(BR25, WasatchFront!$B:$M, COLUMNS(WasatchFront!$B$31:F$31), FALSE)</f>
        <v>4.529961323137241E-2</v>
      </c>
      <c r="BW27" s="41">
        <f>VLOOKUP(BR25, WasatchFront!$B:$M, COLUMNS(WasatchFront!$B$31:G$31), FALSE)</f>
        <v>4.1503109425307633E-2</v>
      </c>
      <c r="BX27" s="41">
        <f>VLOOKUP(BR25, WasatchFront!$B:$M, COLUMNS(WasatchFront!$B$31:H$31), FALSE)</f>
        <v>4.3276833260678174E-2</v>
      </c>
      <c r="BY27" s="41">
        <f>VLOOKUP(BR25, WasatchFront!$B:$M, COLUMNS(WasatchFront!$B$31:I$31), FALSE)</f>
        <v>4.2042341220423413E-2</v>
      </c>
      <c r="BZ27" s="41">
        <f>VLOOKUP(BR25, WasatchFront!$B:$M, COLUMNS(WasatchFront!$B$31:J$31), FALSE)</f>
        <v>4.0286407283117921E-2</v>
      </c>
      <c r="CA27" s="41">
        <f>VLOOKUP(BR25, WasatchFront!$B:$M, COLUMNS(WasatchFront!$B$31:K$31), FALSE)</f>
        <v>4.0682534796462534E-2</v>
      </c>
      <c r="CB27" s="41">
        <f>VLOOKUP(BR25, WasatchFront!$B:$M, COLUMNS(WasatchFront!$B$31:L$31), FALSE)</f>
        <v>4.1003937491302322E-2</v>
      </c>
      <c r="CC27" s="41">
        <f>VLOOKUP(BR25, WasatchFront!$B:$M, COLUMNS(WasatchFront!$B$31:M$31), FALSE)</f>
        <v>4.0244473470192471E-2</v>
      </c>
    </row>
    <row r="28" spans="57:94" x14ac:dyDescent="0.25">
      <c r="BR28" s="44"/>
      <c r="BS28" s="42" t="s">
        <v>58</v>
      </c>
      <c r="BT28" s="41">
        <f>VLOOKUP(BR25, Weber!$B:$M, COLUMNS(Weber!$B$31:D$31), FALSE)</f>
        <v>7.2825568452854192E-2</v>
      </c>
      <c r="BU28" s="41">
        <f>VLOOKUP(BR25, Weber!$B:$M, COLUMNS(Weber!$B$31:E$31), FALSE)</f>
        <v>6.6486185205828496E-2</v>
      </c>
      <c r="BV28" s="41">
        <f>VLOOKUP(BR25, Weber!$B:$M, COLUMNS(Weber!$B$31:F$31), FALSE)</f>
        <v>6.1728395061728392E-2</v>
      </c>
      <c r="BW28" s="41">
        <f>VLOOKUP(BR25, Weber!$B:$M, COLUMNS(Weber!$B$31:G$31), FALSE)</f>
        <v>6.7676613885505485E-2</v>
      </c>
      <c r="BX28" s="41">
        <f>VLOOKUP(BR25, Weber!$B:$M, COLUMNS(Weber!$B$31:H$31), FALSE)</f>
        <v>6.4034458004307251E-2</v>
      </c>
      <c r="BY28" s="41">
        <f>VLOOKUP(BR25, Weber!$B:$M, COLUMNS(Weber!$B$31:I$31), FALSE)</f>
        <v>6.0764155286174619E-2</v>
      </c>
      <c r="BZ28" s="41">
        <f>VLOOKUP(BR25, Weber!$B:$M, COLUMNS(Weber!$B$31:J$31), FALSE)</f>
        <v>7.4989898989898995E-2</v>
      </c>
      <c r="CA28" s="41">
        <f>VLOOKUP(BR25, Weber!$B:$M, COLUMNS(Weber!$B$31:K$31), FALSE)</f>
        <v>7.2115384615384609E-2</v>
      </c>
      <c r="CB28" s="41">
        <f>VLOOKUP(BR25, Weber!$B:$M, COLUMNS(Weber!$B$31:L$31), FALSE)</f>
        <v>6.8633302071787874E-2</v>
      </c>
      <c r="CC28" s="41">
        <f>VLOOKUP(BR25, Weber!$B:$M, COLUMNS(Weber!$B$31:M$31), FALSE)</f>
        <v>5.5824213116144904E-2</v>
      </c>
    </row>
    <row r="29" spans="57:94" x14ac:dyDescent="0.25">
      <c r="BF29" s="40" t="s">
        <v>77</v>
      </c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R29" s="44"/>
      <c r="BS29" s="42" t="s">
        <v>59</v>
      </c>
      <c r="BT29" s="41">
        <f>VLOOKUP(BR25, Davis!$B:$M, COLUMNS(Davis!$B$31:D$31), FALSE)</f>
        <v>4.9864498644986453E-2</v>
      </c>
      <c r="BU29" s="41">
        <f>VLOOKUP(BR25, Davis!$B:$M, COLUMNS(Davis!$B$31:E$31), FALSE)</f>
        <v>6.3809588390859151E-2</v>
      </c>
      <c r="BV29" s="41">
        <f>VLOOKUP(BR25, Davis!$B:$M, COLUMNS(Davis!$B$31:F$31), FALSE)</f>
        <v>7.2399705311097712E-2</v>
      </c>
      <c r="BW29" s="41">
        <f>VLOOKUP(BR25, Davis!$B:$M, COLUMNS(Davis!$B$31:G$31), FALSE)</f>
        <v>5.7513914656771803E-2</v>
      </c>
      <c r="BX29" s="41">
        <f>VLOOKUP(BR25, Davis!$B:$M, COLUMNS(Davis!$B$31:H$31), FALSE)</f>
        <v>5.6138002825488885E-2</v>
      </c>
      <c r="BY29" s="41">
        <f>VLOOKUP(BR25, Davis!$B:$M, COLUMNS(Davis!$B$31:I$31), FALSE)</f>
        <v>6.7236549098484311E-2</v>
      </c>
      <c r="BZ29" s="41">
        <f>VLOOKUP(BR25, Davis!$B:$M, COLUMNS(Davis!$B$31:J$31), FALSE)</f>
        <v>5.578623091347442E-2</v>
      </c>
      <c r="CA29" s="41">
        <f>VLOOKUP(BR25, Davis!$B:$M, COLUMNS(Davis!$B$31:K$31), FALSE)</f>
        <v>5.7030880464896273E-2</v>
      </c>
      <c r="CB29" s="41">
        <f>VLOOKUP(BR25, Davis!$B:$M, COLUMNS(Davis!$B$31:L$31), FALSE)</f>
        <v>6.1678064176749078E-2</v>
      </c>
      <c r="CC29" s="41">
        <f>VLOOKUP(BR25, Davis!$B:$M, COLUMNS(Davis!$B$31:M$31), FALSE)</f>
        <v>6.1700274670060964E-2</v>
      </c>
    </row>
    <row r="30" spans="57:94" x14ac:dyDescent="0.25">
      <c r="BF30" s="30"/>
      <c r="BG30" s="31">
        <v>2010</v>
      </c>
      <c r="BH30" s="31">
        <v>2011</v>
      </c>
      <c r="BI30" s="31">
        <v>2012</v>
      </c>
      <c r="BJ30" s="31">
        <v>2013</v>
      </c>
      <c r="BK30" s="31">
        <v>2014</v>
      </c>
      <c r="BL30" s="31">
        <v>2015</v>
      </c>
      <c r="BM30" s="31">
        <v>2016</v>
      </c>
      <c r="BN30" s="31">
        <v>2017</v>
      </c>
      <c r="BO30" s="31">
        <v>2018</v>
      </c>
      <c r="BP30" s="31">
        <v>2019</v>
      </c>
      <c r="BR30" s="44"/>
      <c r="BS30" s="42" t="s">
        <v>60</v>
      </c>
      <c r="BT30" s="41">
        <f>VLOOKUP(BR25, SaltLake!$B:$M, COLUMNS(SaltLake!$B$31:D$31), FALSE)</f>
        <v>3.1975334303332638E-2</v>
      </c>
      <c r="BU30" s="41">
        <f>VLOOKUP(BR25, SaltLake!$B:$M, COLUMNS(SaltLake!$B$31:E$31), FALSE)</f>
        <v>3.5713667745228661E-2</v>
      </c>
      <c r="BV30" s="41">
        <f>VLOOKUP(BR25, SaltLake!$B:$M, COLUMNS(SaltLake!$B$31:F$31), FALSE)</f>
        <v>3.2289712387476549E-2</v>
      </c>
      <c r="BW30" s="41">
        <f>VLOOKUP(BR25, SaltLake!$B:$M, COLUMNS(SaltLake!$B$31:G$31), FALSE)</f>
        <v>3.2093760114474561E-2</v>
      </c>
      <c r="BX30" s="41">
        <f>VLOOKUP(BR25, SaltLake!$B:$M, COLUMNS(SaltLake!$B$31:H$31), FALSE)</f>
        <v>3.4818987383470043E-2</v>
      </c>
      <c r="BY30" s="41">
        <f>VLOOKUP(BR25, SaltLake!$B:$M, COLUMNS(SaltLake!$B$31:I$31), FALSE)</f>
        <v>3.3464411490658708E-2</v>
      </c>
      <c r="BZ30" s="41">
        <f>VLOOKUP(BR25, SaltLake!$B:$M, COLUMNS(SaltLake!$B$31:J$31), FALSE)</f>
        <v>3.0321186988536919E-2</v>
      </c>
      <c r="CA30" s="41">
        <f>VLOOKUP(BR25, SaltLake!$B:$M, COLUMNS(SaltLake!$B$31:K$31), FALSE)</f>
        <v>3.2828005706491921E-2</v>
      </c>
      <c r="CB30" s="41">
        <f>VLOOKUP(BR25, SaltLake!$B:$M, COLUMNS(SaltLake!$B$31:L$31), FALSE)</f>
        <v>3.0974469063865674E-2</v>
      </c>
      <c r="CC30" s="41">
        <f>VLOOKUP(BR25, SaltLake!$B:$M, COLUMNS(SaltLake!$B$31:M$31), FALSE)</f>
        <v>3.169512310159419E-2</v>
      </c>
    </row>
    <row r="31" spans="57:94" x14ac:dyDescent="0.25">
      <c r="BF31" s="30" t="s">
        <v>62</v>
      </c>
      <c r="BG31" s="39">
        <f t="shared" ref="BG31:BP31" si="0">BG41 + BG51</f>
        <v>3.2886369106517266E-2</v>
      </c>
      <c r="BH31" s="39">
        <f t="shared" si="0"/>
        <v>3.3777635481261795E-2</v>
      </c>
      <c r="BI31" s="39">
        <f t="shared" si="0"/>
        <v>3.3953611429579325E-2</v>
      </c>
      <c r="BJ31" s="39">
        <f t="shared" si="0"/>
        <v>3.2944266452321382E-2</v>
      </c>
      <c r="BK31" s="39">
        <f t="shared" si="0"/>
        <v>3.1755667917800316E-2</v>
      </c>
      <c r="BL31" s="39">
        <f t="shared" si="0"/>
        <v>3.257615949788862E-2</v>
      </c>
      <c r="BM31" s="39">
        <f t="shared" si="0"/>
        <v>3.32595753748623E-2</v>
      </c>
      <c r="BN31" s="39">
        <f t="shared" si="0"/>
        <v>3.2470796928828483E-2</v>
      </c>
      <c r="BO31" s="39">
        <f t="shared" si="0"/>
        <v>3.2623283571341775E-2</v>
      </c>
      <c r="BP31" s="39">
        <f t="shared" si="0"/>
        <v>3.1512131738472095E-2</v>
      </c>
      <c r="BR31" s="44"/>
      <c r="BS31" s="42" t="s">
        <v>61</v>
      </c>
      <c r="BT31" s="41">
        <f>VLOOKUP(BR25, Utah!$B:$M, COLUMNS(Utah!$B$31:D$31), FALSE)</f>
        <v>4.9626751980499692E-2</v>
      </c>
      <c r="BU31" s="41">
        <f>VLOOKUP(BR25, Utah!$B:$M, COLUMNS(Utah!$B$31:E$31), FALSE)</f>
        <v>5.2527327415450076E-2</v>
      </c>
      <c r="BV31" s="41">
        <f>VLOOKUP(BR25, Utah!$B:$M, COLUMNS(Utah!$B$31:F$31), FALSE)</f>
        <v>5.0237635526511212E-2</v>
      </c>
      <c r="BW31" s="41">
        <f>VLOOKUP(BR25, Utah!$B:$M, COLUMNS(Utah!$B$31:G$31), FALSE)</f>
        <v>4.092759523117185E-2</v>
      </c>
      <c r="BX31" s="41">
        <f>VLOOKUP(BR25, Utah!$B:$M, COLUMNS(Utah!$B$31:H$31), FALSE)</f>
        <v>4.505502110872725E-2</v>
      </c>
      <c r="BY31" s="41">
        <f>VLOOKUP(BR25, Utah!$B:$M, COLUMNS(Utah!$B$31:I$31), FALSE)</f>
        <v>4.0332736793265725E-2</v>
      </c>
      <c r="BZ31" s="41">
        <f>VLOOKUP(BR25, Utah!$B:$M, COLUMNS(Utah!$B$31:J$31), FALSE)</f>
        <v>3.9312204989885365E-2</v>
      </c>
      <c r="CA31" s="41">
        <f>VLOOKUP(BR25, Utah!$B:$M, COLUMNS(Utah!$B$31:K$31), FALSE)</f>
        <v>3.6865275397385489E-2</v>
      </c>
      <c r="CB31" s="41">
        <f>VLOOKUP(BR25, Utah!$B:$M, COLUMNS(Utah!$B$31:L$31), FALSE)</f>
        <v>4.1523644482953981E-2</v>
      </c>
      <c r="CC31" s="41">
        <f>VLOOKUP(BR25, Utah!$B:$M, COLUMNS(Utah!$B$31:M$31), FALSE)</f>
        <v>4.1514119257584921E-2</v>
      </c>
    </row>
    <row r="32" spans="57:94" x14ac:dyDescent="0.25">
      <c r="BF32" s="42" t="s">
        <v>58</v>
      </c>
      <c r="BG32" s="39">
        <f t="shared" ref="BG32:BP32" si="1">BG42 + BG52</f>
        <v>1.7320185163574121E-2</v>
      </c>
      <c r="BH32" s="39">
        <f t="shared" si="1"/>
        <v>1.9145004788669717E-2</v>
      </c>
      <c r="BI32" s="39">
        <f t="shared" si="1"/>
        <v>2.0072454810828286E-2</v>
      </c>
      <c r="BJ32" s="39">
        <f t="shared" si="1"/>
        <v>1.8981560769538164E-2</v>
      </c>
      <c r="BK32" s="39">
        <f t="shared" si="1"/>
        <v>1.9633629936388904E-2</v>
      </c>
      <c r="BL32" s="39">
        <f t="shared" si="1"/>
        <v>1.9059111803015928E-2</v>
      </c>
      <c r="BM32" s="39">
        <f t="shared" si="1"/>
        <v>1.9333866144631326E-2</v>
      </c>
      <c r="BN32" s="39">
        <f t="shared" si="1"/>
        <v>1.7626970227670753E-2</v>
      </c>
      <c r="BO32" s="39">
        <f t="shared" si="1"/>
        <v>1.7988330516463823E-2</v>
      </c>
      <c r="BP32" s="39">
        <f t="shared" si="1"/>
        <v>1.7233847903668477E-2</v>
      </c>
      <c r="BR32" s="44"/>
      <c r="BS32" s="30" t="s">
        <v>70</v>
      </c>
      <c r="BT32" s="41">
        <f>VLOOKUP(BR25, StateOfUtah!$B:$M, COLUMNS(StateOfUtah!$B$31:D$31), FALSE)</f>
        <v>2.0416016985701491E-2</v>
      </c>
      <c r="BU32" s="41">
        <f>VLOOKUP(BR25, StateOfUtah!$B:$M, COLUMNS(StateOfUtah!$B$31:E$31), FALSE)</f>
        <v>1.9592752075053576E-2</v>
      </c>
      <c r="BV32" s="41">
        <f>VLOOKUP(BR25, StateOfUtah!$B:$M, COLUMNS(StateOfUtah!$B$31:F$31), FALSE)</f>
        <v>2.0128300483451097E-2</v>
      </c>
      <c r="BW32" s="41">
        <f>VLOOKUP(BR25, StateOfUtah!$B:$M, COLUMNS(StateOfUtah!$B$31:G$31), FALSE)</f>
        <v>1.935097931145734E-2</v>
      </c>
      <c r="BX32" s="41">
        <f>VLOOKUP(BR25, StateOfUtah!$B:$M, COLUMNS(StateOfUtah!$B$31:H$31), FALSE)</f>
        <v>2.0268410636819962E-2</v>
      </c>
      <c r="BY32" s="41">
        <f>VLOOKUP(BR25, StateOfUtah!$B:$M, COLUMNS(StateOfUtah!$B$31:I$31), FALSE)</f>
        <v>1.838146466765854E-2</v>
      </c>
      <c r="BZ32" s="41">
        <f>VLOOKUP(BR25, StateOfUtah!$B:$M, COLUMNS(StateOfUtah!$B$31:J$31), FALSE)</f>
        <v>2.000774657277651E-2</v>
      </c>
      <c r="CA32" s="41">
        <f>VLOOKUP(BR25, StateOfUtah!$B:$M, COLUMNS(StateOfUtah!$B$31:K$31), FALSE)</f>
        <v>2.0155362935928629E-2</v>
      </c>
      <c r="CB32" s="41">
        <f>VLOOKUP(BR25, StateOfUtah!$B:$M, COLUMNS(StateOfUtah!$B$31:L$31), FALSE)</f>
        <v>2.001225750772348E-2</v>
      </c>
      <c r="CC32" s="41">
        <f>VLOOKUP(BR25, StateOfUtah!$B:$M, COLUMNS(StateOfUtah!$B$31:M$31), FALSE)</f>
        <v>1.7766164271380971E-2</v>
      </c>
    </row>
    <row r="33" spans="57:81" x14ac:dyDescent="0.25">
      <c r="BF33" s="42" t="s">
        <v>59</v>
      </c>
      <c r="BG33" s="39">
        <f t="shared" ref="BG33:BP33" si="2">BG43 + BG53</f>
        <v>1.4764109791289174E-2</v>
      </c>
      <c r="BH33" s="39">
        <f t="shared" si="2"/>
        <v>1.7212469380613552E-2</v>
      </c>
      <c r="BI33" s="39">
        <f t="shared" si="2"/>
        <v>1.6528688671469019E-2</v>
      </c>
      <c r="BJ33" s="39">
        <f t="shared" si="2"/>
        <v>1.5768389351365174E-2</v>
      </c>
      <c r="BK33" s="39">
        <f t="shared" si="2"/>
        <v>1.6717007920047881E-2</v>
      </c>
      <c r="BL33" s="39">
        <f t="shared" si="2"/>
        <v>2.0566298808680099E-2</v>
      </c>
      <c r="BM33" s="39">
        <f t="shared" si="2"/>
        <v>2.0202885185429155E-2</v>
      </c>
      <c r="BN33" s="39">
        <f t="shared" si="2"/>
        <v>1.835751894182612E-2</v>
      </c>
      <c r="BO33" s="39">
        <f t="shared" si="2"/>
        <v>1.6623477910838281E-2</v>
      </c>
      <c r="BP33" s="39">
        <f t="shared" si="2"/>
        <v>1.6782850955630986E-2</v>
      </c>
      <c r="BR33" s="44"/>
      <c r="BS33" s="30" t="s">
        <v>71</v>
      </c>
      <c r="BT33" s="41">
        <f>VLOOKUP(BR25, USA!$B:$M, COLUMNS(USA!$B$31:D$31), FALSE)</f>
        <v>3.3794538692686923E-3</v>
      </c>
      <c r="BU33" s="41">
        <f>VLOOKUP(BR25, USA!$B:$M, COLUMNS(USA!$B$31:E$31), FALSE)</f>
        <v>3.9226076078978083E-3</v>
      </c>
      <c r="BV33" s="41">
        <f>VLOOKUP(BR25, USA!$B:$M, COLUMNS(USA!$B$31:F$31), FALSE)</f>
        <v>4.3773921492429608E-3</v>
      </c>
      <c r="BW33" s="41">
        <f>VLOOKUP(BR25, USA!$B:$M, COLUMNS(USA!$B$31:G$31), FALSE)</f>
        <v>4.4532190450730794E-3</v>
      </c>
      <c r="BX33" s="41">
        <f>VLOOKUP(BR25, USA!$B:$M, COLUMNS(USA!$B$31:H$31), FALSE)</f>
        <v>4.5497527253770612E-3</v>
      </c>
      <c r="BY33" s="41">
        <f>VLOOKUP(BR25, USA!$B:$M, COLUMNS(USA!$B$31:I$31), FALSE)</f>
        <v>4.439760114024879E-3</v>
      </c>
      <c r="BZ33" s="41">
        <f>VLOOKUP(BR25, USA!$B:$M, COLUMNS(USA!$B$31:J$31), FALSE)</f>
        <v>4.8054983732320937E-3</v>
      </c>
      <c r="CA33" s="41">
        <f>VLOOKUP(BR25, USA!$B:$M, COLUMNS(USA!$B$31:K$31), FALSE)</f>
        <v>5.13019694233963E-3</v>
      </c>
      <c r="CB33" s="41">
        <f>VLOOKUP(BR25, USA!$B:$M, COLUMNS(USA!$B$31:L$31), FALSE)</f>
        <v>5.452465952441852E-3</v>
      </c>
      <c r="CC33" s="41">
        <f>VLOOKUP(BR25, USA!$B:$M, COLUMNS(USA!$B$31:M$31), FALSE)</f>
        <v>5.9345232023291696E-3</v>
      </c>
    </row>
    <row r="34" spans="57:81" x14ac:dyDescent="0.25">
      <c r="BF34" s="42" t="s">
        <v>60</v>
      </c>
      <c r="BG34" s="39">
        <f t="shared" ref="BG34:BP34" si="3">BG44 + BG54</f>
        <v>3.0520228855822867E-2</v>
      </c>
      <c r="BH34" s="39">
        <f t="shared" si="3"/>
        <v>3.0405706101774458E-2</v>
      </c>
      <c r="BI34" s="39">
        <f t="shared" si="3"/>
        <v>3.075488723007945E-2</v>
      </c>
      <c r="BJ34" s="39">
        <f t="shared" si="3"/>
        <v>2.9661218660742623E-2</v>
      </c>
      <c r="BK34" s="39">
        <f t="shared" si="3"/>
        <v>2.8901430173864276E-2</v>
      </c>
      <c r="BL34" s="39">
        <f t="shared" si="3"/>
        <v>2.9941784591641041E-2</v>
      </c>
      <c r="BM34" s="39">
        <f t="shared" si="3"/>
        <v>3.0894284944709083E-2</v>
      </c>
      <c r="BN34" s="39">
        <f t="shared" si="3"/>
        <v>3.0769203146405535E-2</v>
      </c>
      <c r="BO34" s="39">
        <f t="shared" si="3"/>
        <v>3.1380146809553339E-2</v>
      </c>
      <c r="BP34" s="39">
        <f t="shared" si="3"/>
        <v>2.9597826347983299E-2</v>
      </c>
    </row>
    <row r="35" spans="57:81" x14ac:dyDescent="0.25">
      <c r="BF35" s="42" t="s">
        <v>61</v>
      </c>
      <c r="BG35" s="39">
        <f t="shared" ref="BG35:BP35" si="4">BG45 + BG55</f>
        <v>5.7888576891770176E-2</v>
      </c>
      <c r="BH35" s="39">
        <f t="shared" si="4"/>
        <v>5.9179289811246906E-2</v>
      </c>
      <c r="BI35" s="39">
        <f t="shared" si="4"/>
        <v>5.8985536323344336E-2</v>
      </c>
      <c r="BJ35" s="39">
        <f t="shared" si="4"/>
        <v>5.7949104431136642E-2</v>
      </c>
      <c r="BK35" s="39">
        <f t="shared" si="4"/>
        <v>5.3434845751001186E-2</v>
      </c>
      <c r="BL35" s="39">
        <f t="shared" si="4"/>
        <v>5.2221300091460317E-2</v>
      </c>
      <c r="BM35" s="39">
        <f t="shared" si="4"/>
        <v>5.2834637666429513E-2</v>
      </c>
      <c r="BN35" s="39">
        <f t="shared" si="4"/>
        <v>5.1588367243776065E-2</v>
      </c>
      <c r="BO35" s="39">
        <f t="shared" si="4"/>
        <v>5.1402169030353592E-2</v>
      </c>
      <c r="BP35" s="39">
        <f t="shared" si="4"/>
        <v>5.0573116167699321E-2</v>
      </c>
      <c r="BR35" s="43">
        <v>208</v>
      </c>
      <c r="BS35" s="40" t="s">
        <v>109</v>
      </c>
      <c r="BT35" s="30"/>
      <c r="BU35" s="30"/>
      <c r="BV35" s="30"/>
      <c r="BW35" s="30"/>
      <c r="BX35" s="30"/>
      <c r="BY35" s="30"/>
      <c r="BZ35" s="30"/>
      <c r="CA35" s="30"/>
      <c r="CB35" s="30"/>
      <c r="CC35" s="30"/>
    </row>
    <row r="36" spans="57:81" x14ac:dyDescent="0.25">
      <c r="BF36" s="30" t="s">
        <v>70</v>
      </c>
      <c r="BG36" s="39">
        <f t="shared" ref="BG36:BP36" si="5">BG46 + BG56</f>
        <v>3.5948531338913133E-2</v>
      </c>
      <c r="BH36" s="39">
        <f t="shared" si="5"/>
        <v>3.6085581811434134E-2</v>
      </c>
      <c r="BI36" s="39">
        <f t="shared" si="5"/>
        <v>3.5936043650968266E-2</v>
      </c>
      <c r="BJ36" s="39">
        <f t="shared" si="5"/>
        <v>3.512554366254448E-2</v>
      </c>
      <c r="BK36" s="39">
        <f t="shared" si="5"/>
        <v>3.373694664334459E-2</v>
      </c>
      <c r="BL36" s="39">
        <f t="shared" si="5"/>
        <v>3.3891589340153822E-2</v>
      </c>
      <c r="BM36" s="39">
        <f t="shared" si="5"/>
        <v>3.4331331434726789E-2</v>
      </c>
      <c r="BN36" s="39">
        <f t="shared" si="5"/>
        <v>3.3132227466381871E-2</v>
      </c>
      <c r="BO36" s="39">
        <f t="shared" si="5"/>
        <v>3.2684918280728094E-2</v>
      </c>
      <c r="BP36" s="39">
        <f t="shared" si="5"/>
        <v>3.1741117928121509E-2</v>
      </c>
      <c r="BR36" s="44"/>
      <c r="BS36" s="30"/>
      <c r="BT36" s="31">
        <v>2010</v>
      </c>
      <c r="BU36" s="31">
        <v>2011</v>
      </c>
      <c r="BV36" s="31">
        <v>2012</v>
      </c>
      <c r="BW36" s="31">
        <v>2013</v>
      </c>
      <c r="BX36" s="31">
        <v>2014</v>
      </c>
      <c r="BY36" s="31">
        <v>2015</v>
      </c>
      <c r="BZ36" s="31">
        <v>2016</v>
      </c>
      <c r="CA36" s="31">
        <v>2017</v>
      </c>
      <c r="CB36" s="31">
        <v>2018</v>
      </c>
      <c r="CC36" s="31">
        <v>2019</v>
      </c>
    </row>
    <row r="37" spans="57:81" x14ac:dyDescent="0.25">
      <c r="BF37" s="30" t="s">
        <v>71</v>
      </c>
      <c r="BG37" s="39">
        <f t="shared" ref="BG37:BP37" si="6">BG47 + BG57</f>
        <v>3.3597384827054905E-2</v>
      </c>
      <c r="BH37" s="39">
        <f t="shared" si="6"/>
        <v>3.3642715284473587E-2</v>
      </c>
      <c r="BI37" s="39">
        <f t="shared" si="6"/>
        <v>3.3769105112777857E-2</v>
      </c>
      <c r="BJ37" s="39">
        <f t="shared" si="6"/>
        <v>3.3803309342032323E-2</v>
      </c>
      <c r="BK37" s="39">
        <f t="shared" si="6"/>
        <v>3.3712778752264055E-2</v>
      </c>
      <c r="BL37" s="39">
        <f t="shared" si="6"/>
        <v>3.3831996816123998E-2</v>
      </c>
      <c r="BM37" s="39">
        <f t="shared" si="6"/>
        <v>3.365339304269227E-2</v>
      </c>
      <c r="BN37" s="39">
        <f t="shared" si="6"/>
        <v>3.3153434620268853E-2</v>
      </c>
      <c r="BO37" s="39">
        <f t="shared" si="6"/>
        <v>3.2600099392284212E-2</v>
      </c>
      <c r="BP37" s="39">
        <f t="shared" si="6"/>
        <v>3.2157081777713897E-2</v>
      </c>
      <c r="BR37" s="44"/>
      <c r="BS37" s="30" t="s">
        <v>62</v>
      </c>
      <c r="BT37" s="41">
        <f>VLOOKUP(BR35, WasatchFront!$B:$M, COLUMNS(WasatchFront!$B$31:D$31), FALSE)</f>
        <v>8.600981898587115E-2</v>
      </c>
      <c r="BU37" s="41">
        <f>VLOOKUP(BR35, WasatchFront!$B:$M, COLUMNS(WasatchFront!$B$31:E$31), FALSE)</f>
        <v>8.313438582980362E-2</v>
      </c>
      <c r="BV37" s="41">
        <f>VLOOKUP(BR35, WasatchFront!$B:$M, COLUMNS(WasatchFront!$B$31:F$31), FALSE)</f>
        <v>8.4380140571257659E-2</v>
      </c>
      <c r="BW37" s="41">
        <f>VLOOKUP(BR35, WasatchFront!$B:$M, COLUMNS(WasatchFront!$B$31:G$31), FALSE)</f>
        <v>8.0644562432703376E-2</v>
      </c>
      <c r="BX37" s="41">
        <f>VLOOKUP(BR35, WasatchFront!$B:$M, COLUMNS(WasatchFront!$B$31:H$31), FALSE)</f>
        <v>7.9935275080906143E-2</v>
      </c>
      <c r="BY37" s="41">
        <f>VLOOKUP(BR35, WasatchFront!$B:$M, COLUMNS(WasatchFront!$B$31:I$31), FALSE)</f>
        <v>7.522658610271904E-2</v>
      </c>
      <c r="BZ37" s="41">
        <f>VLOOKUP(BR35, WasatchFront!$B:$M, COLUMNS(WasatchFront!$B$31:J$31), FALSE)</f>
        <v>7.6598956040500599E-2</v>
      </c>
      <c r="CA37" s="41">
        <f>VLOOKUP(BR35, WasatchFront!$B:$M, COLUMNS(WasatchFront!$B$31:K$31), FALSE)</f>
        <v>7.3574417587908308E-2</v>
      </c>
      <c r="CB37" s="41">
        <f>VLOOKUP(BR35, WasatchFront!$B:$M, COLUMNS(WasatchFront!$B$31:L$31), FALSE)</f>
        <v>7.6333518758884972E-2</v>
      </c>
      <c r="CC37" s="41">
        <f>VLOOKUP(BR35, WasatchFront!$B:$M, COLUMNS(WasatchFront!$B$31:M$31), FALSE)</f>
        <v>7.3448725332686648E-2</v>
      </c>
    </row>
    <row r="38" spans="57:81" x14ac:dyDescent="0.25">
      <c r="BR38" s="44"/>
      <c r="BS38" s="42" t="s">
        <v>58</v>
      </c>
      <c r="BT38" s="41">
        <f>VLOOKUP(BR35, Weber!$B:$M, COLUMNS(Weber!$B$31:D$31), FALSE)</f>
        <v>0.15151515151515152</v>
      </c>
      <c r="BU38" s="41">
        <f>VLOOKUP(BR35, Weber!$B:$M, COLUMNS(Weber!$B$31:E$31), FALSE)</f>
        <v>0.17540792540792541</v>
      </c>
      <c r="BV38" s="41">
        <f>VLOOKUP(BR35, Weber!$B:$M, COLUMNS(Weber!$B$31:F$31), FALSE)</f>
        <v>0.16472457627118645</v>
      </c>
      <c r="BW38" s="41">
        <f>VLOOKUP(BR35, Weber!$B:$M, COLUMNS(Weber!$B$31:G$31), FALSE)</f>
        <v>0.16221873364730507</v>
      </c>
      <c r="BX38" s="41">
        <f>VLOOKUP(BR35, Weber!$B:$M, COLUMNS(Weber!$B$31:H$31), FALSE)</f>
        <v>0.15357678839419711</v>
      </c>
      <c r="BY38" s="41">
        <f>VLOOKUP(BR35, Weber!$B:$M, COLUMNS(Weber!$B$31:I$31), FALSE)</f>
        <v>0.17948717948717949</v>
      </c>
      <c r="BZ38" s="41">
        <f>VLOOKUP(BR35, Weber!$B:$M, COLUMNS(Weber!$B$31:J$31), FALSE)</f>
        <v>0.18257059396299902</v>
      </c>
      <c r="CA38" s="41">
        <f>VLOOKUP(BR35, Weber!$B:$M, COLUMNS(Weber!$B$31:K$31), FALSE)</f>
        <v>0.15812170579779589</v>
      </c>
      <c r="CB38" s="41">
        <f>VLOOKUP(BR35, Weber!$B:$M, COLUMNS(Weber!$B$31:L$31), FALSE)</f>
        <v>0.16271373414230558</v>
      </c>
      <c r="CC38" s="41">
        <f>VLOOKUP(BR35, Weber!$B:$M, COLUMNS(Weber!$B$31:M$31), FALSE)</f>
        <v>0.16338582677165353</v>
      </c>
    </row>
    <row r="39" spans="57:81" x14ac:dyDescent="0.25">
      <c r="BE39" s="43">
        <v>114</v>
      </c>
      <c r="BF39" s="40" t="s">
        <v>78</v>
      </c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R39" s="44"/>
      <c r="BS39" s="42" t="s">
        <v>59</v>
      </c>
      <c r="BT39" s="41">
        <f>VLOOKUP(BR35, Davis!$B:$M, COLUMNS(Davis!$B$31:D$31), FALSE)</f>
        <v>0.15799457994579946</v>
      </c>
      <c r="BU39" s="41">
        <f>VLOOKUP(BR35, Davis!$B:$M, COLUMNS(Davis!$B$31:E$31), FALSE)</f>
        <v>0.13448909902810613</v>
      </c>
      <c r="BV39" s="41">
        <f>VLOOKUP(BR35, Davis!$B:$M, COLUMNS(Davis!$B$31:F$31), FALSE)</f>
        <v>0.12946912242686889</v>
      </c>
      <c r="BW39" s="41">
        <f>VLOOKUP(BR35, Davis!$B:$M, COLUMNS(Davis!$B$31:G$31), FALSE)</f>
        <v>0.10953242056316197</v>
      </c>
      <c r="BX39" s="41">
        <f>VLOOKUP(BR35, Davis!$B:$M, COLUMNS(Davis!$B$31:H$31), FALSE)</f>
        <v>0.10837959291567539</v>
      </c>
      <c r="BY39" s="41">
        <f>VLOOKUP(BR35, Davis!$B:$M, COLUMNS(Davis!$B$31:I$31), FALSE)</f>
        <v>0.10598626104023552</v>
      </c>
      <c r="BZ39" s="41">
        <f>VLOOKUP(BR35, Davis!$B:$M, COLUMNS(Davis!$B$31:J$31), FALSE)</f>
        <v>0.13106295149638802</v>
      </c>
      <c r="CA39" s="41">
        <f>VLOOKUP(BR35, Davis!$B:$M, COLUMNS(Davis!$B$31:K$31), FALSE)</f>
        <v>0.12554557124518614</v>
      </c>
      <c r="CB39" s="41">
        <f>VLOOKUP(BR35, Davis!$B:$M, COLUMNS(Davis!$B$31:L$31), FALSE)</f>
        <v>0.1113561190738699</v>
      </c>
      <c r="CC39" s="41">
        <f>VLOOKUP(BR35, Davis!$B:$M, COLUMNS(Davis!$B$31:M$31), FALSE)</f>
        <v>0.11664167916041979</v>
      </c>
    </row>
    <row r="40" spans="57:81" x14ac:dyDescent="0.25">
      <c r="BE40" s="44"/>
      <c r="BF40" s="30"/>
      <c r="BG40" s="31">
        <v>2010</v>
      </c>
      <c r="BH40" s="31">
        <v>2011</v>
      </c>
      <c r="BI40" s="31">
        <v>2012</v>
      </c>
      <c r="BJ40" s="31">
        <v>2013</v>
      </c>
      <c r="BK40" s="31">
        <v>2014</v>
      </c>
      <c r="BL40" s="31">
        <v>2015</v>
      </c>
      <c r="BM40" s="31">
        <v>2016</v>
      </c>
      <c r="BN40" s="31">
        <v>2017</v>
      </c>
      <c r="BO40" s="31">
        <v>2018</v>
      </c>
      <c r="BP40" s="31">
        <v>2019</v>
      </c>
      <c r="BR40" s="44"/>
      <c r="BS40" s="42" t="s">
        <v>60</v>
      </c>
      <c r="BT40" s="41">
        <f>VLOOKUP(BR35, SaltLake!$B:$M, COLUMNS(SaltLake!$B$31:D$31), FALSE)</f>
        <v>5.6661004610531425E-2</v>
      </c>
      <c r="BU40" s="41">
        <f>VLOOKUP(BR35, SaltLake!$B:$M, COLUMNS(SaltLake!$B$31:E$31), FALSE)</f>
        <v>5.3248202330771141E-2</v>
      </c>
      <c r="BV40" s="41">
        <f>VLOOKUP(BR35, SaltLake!$B:$M, COLUMNS(SaltLake!$B$31:F$31), FALSE)</f>
        <v>5.8132775258690851E-2</v>
      </c>
      <c r="BW40" s="41">
        <f>VLOOKUP(BR35, SaltLake!$B:$M, COLUMNS(SaltLake!$B$31:G$31), FALSE)</f>
        <v>6.0250707642539425E-2</v>
      </c>
      <c r="BX40" s="41">
        <f>VLOOKUP(BR35, SaltLake!$B:$M, COLUMNS(SaltLake!$B$31:H$31), FALSE)</f>
        <v>5.8626557611022673E-2</v>
      </c>
      <c r="BY40" s="41">
        <f>VLOOKUP(BR35, SaltLake!$B:$M, COLUMNS(SaltLake!$B$31:I$31), FALSE)</f>
        <v>4.9282467698278945E-2</v>
      </c>
      <c r="BZ40" s="41">
        <f>VLOOKUP(BR35, SaltLake!$B:$M, COLUMNS(SaltLake!$B$31:J$31), FALSE)</f>
        <v>5.0482797412580854E-2</v>
      </c>
      <c r="CA40" s="41">
        <f>VLOOKUP(BR35, SaltLake!$B:$M, COLUMNS(SaltLake!$B$31:K$31), FALSE)</f>
        <v>5.2216467905164633E-2</v>
      </c>
      <c r="CB40" s="41">
        <f>VLOOKUP(BR35, SaltLake!$B:$M, COLUMNS(SaltLake!$B$31:L$31), FALSE)</f>
        <v>6.0271804896211485E-2</v>
      </c>
      <c r="CC40" s="41">
        <f>VLOOKUP(BR35, SaltLake!$B:$M, COLUMNS(SaltLake!$B$31:M$31), FALSE)</f>
        <v>5.822253324002799E-2</v>
      </c>
    </row>
    <row r="41" spans="57:81" x14ac:dyDescent="0.25">
      <c r="BE41" s="44"/>
      <c r="BF41" s="30" t="s">
        <v>62</v>
      </c>
      <c r="BG41" s="78">
        <f>VLOOKUP(BE39, WasatchFront!$B:$M, COLUMNS(WasatchFront!$B$31:D$31), FALSE)</f>
        <v>6.9863343406519939E-3</v>
      </c>
      <c r="BH41" s="78">
        <f>VLOOKUP(BE39, WasatchFront!$B:$M, COLUMNS(WasatchFront!$B$31:E$31), FALSE)</f>
        <v>7.0879111620382853E-3</v>
      </c>
      <c r="BI41" s="78">
        <f>VLOOKUP(BE39, WasatchFront!$B:$M, COLUMNS(WasatchFront!$B$31:F$31), FALSE)</f>
        <v>7.5678423763896599E-3</v>
      </c>
      <c r="BJ41" s="78">
        <f>VLOOKUP(BE39, WasatchFront!$B:$M, COLUMNS(WasatchFront!$B$31:G$31), FALSE)</f>
        <v>7.9134165808153415E-3</v>
      </c>
      <c r="BK41" s="78">
        <f>VLOOKUP(BE39, WasatchFront!$B:$M, COLUMNS(WasatchFront!$B$31:H$31), FALSE)</f>
        <v>7.9787502243771399E-3</v>
      </c>
      <c r="BL41" s="78">
        <f>VLOOKUP(BE39, WasatchFront!$B:$M, COLUMNS(WasatchFront!$B$31:I$31), FALSE)</f>
        <v>8.6383596024298993E-3</v>
      </c>
      <c r="BM41" s="78">
        <f>VLOOKUP(BE39, WasatchFront!$B:$M, COLUMNS(WasatchFront!$B$31:J$31), FALSE)</f>
        <v>8.4675785255891919E-3</v>
      </c>
      <c r="BN41" s="78">
        <f>VLOOKUP(BE39, WasatchFront!$B:$M, COLUMNS(WasatchFront!$B$31:K$31), FALSE)</f>
        <v>7.9890085167330337E-3</v>
      </c>
      <c r="BO41" s="78">
        <f>VLOOKUP(BE39, WasatchFront!$B:$M, COLUMNS(WasatchFront!$B$31:L$31), FALSE)</f>
        <v>7.6951811729548004E-3</v>
      </c>
      <c r="BP41" s="78">
        <f>VLOOKUP(BE39, WasatchFront!$B:$M, COLUMNS(WasatchFront!$B$31:M$31), FALSE)</f>
        <v>7.3569349044428026E-3</v>
      </c>
      <c r="BR41" s="44"/>
      <c r="BS41" s="42" t="s">
        <v>61</v>
      </c>
      <c r="BT41" s="41">
        <f>VLOOKUP(BR35, Utah!$B:$M, COLUMNS(Utah!$B$31:D$31), FALSE)</f>
        <v>0.10416192858767341</v>
      </c>
      <c r="BU41" s="41">
        <f>VLOOKUP(BR35, Utah!$B:$M, COLUMNS(Utah!$B$31:E$31), FALSE)</f>
        <v>0.11286210892236384</v>
      </c>
      <c r="BV41" s="41">
        <f>VLOOKUP(BR35, Utah!$B:$M, COLUMNS(Utah!$B$31:F$31), FALSE)</f>
        <v>0.11800302571860817</v>
      </c>
      <c r="BW41" s="41">
        <f>VLOOKUP(BR35, Utah!$B:$M, COLUMNS(Utah!$B$31:G$31), FALSE)</f>
        <v>0.10286458333333333</v>
      </c>
      <c r="BX41" s="41">
        <f>VLOOKUP(BR35, Utah!$B:$M, COLUMNS(Utah!$B$31:H$31), FALSE)</f>
        <v>0.11493046444502755</v>
      </c>
      <c r="BY41" s="41">
        <f>VLOOKUP(BR35, Utah!$B:$M, COLUMNS(Utah!$B$31:I$31), FALSE)</f>
        <v>0.11751930501930502</v>
      </c>
      <c r="BZ41" s="41">
        <f>VLOOKUP(BR35, Utah!$B:$M, COLUMNS(Utah!$B$31:J$31), FALSE)</f>
        <v>0.10489202291758484</v>
      </c>
      <c r="CA41" s="41">
        <f>VLOOKUP(BR35, Utah!$B:$M, COLUMNS(Utah!$B$31:K$31), FALSE)</f>
        <v>8.7722811936711401E-2</v>
      </c>
      <c r="CB41" s="41">
        <f>VLOOKUP(BR35, Utah!$B:$M, COLUMNS(Utah!$B$31:L$31), FALSE)</f>
        <v>8.7645000920640773E-2</v>
      </c>
      <c r="CC41" s="41">
        <f>VLOOKUP(BR35, Utah!$B:$M, COLUMNS(Utah!$B$31:M$31), FALSE)</f>
        <v>7.3379667043801514E-2</v>
      </c>
    </row>
    <row r="42" spans="57:81" x14ac:dyDescent="0.25">
      <c r="BE42" s="44"/>
      <c r="BF42" s="42" t="s">
        <v>58</v>
      </c>
      <c r="BG42" s="78">
        <f>VLOOKUP(BE39, Weber!$B:$M, COLUMNS(Weber!$B$31:D$31), FALSE)</f>
        <v>3.5009919477185202E-3</v>
      </c>
      <c r="BH42" s="78">
        <f>VLOOKUP(BE39, Weber!$B:$M, COLUMNS(Weber!$B$31:E$31), FALSE)</f>
        <v>3.26016503980884E-3</v>
      </c>
      <c r="BI42" s="78">
        <f>VLOOKUP(BE39, Weber!$B:$M, COLUMNS(Weber!$B$31:F$31), FALSE)</f>
        <v>3.6988085842786372E-3</v>
      </c>
      <c r="BJ42" s="78">
        <f>VLOOKUP(BE39, Weber!$B:$M, COLUMNS(Weber!$B$31:G$31), FALSE)</f>
        <v>4.148351125573253E-3</v>
      </c>
      <c r="BK42" s="78">
        <f>VLOOKUP(BE39, Weber!$B:$M, COLUMNS(Weber!$B$31:H$31), FALSE)</f>
        <v>4.2531758912082379E-3</v>
      </c>
      <c r="BL42" s="78">
        <f>VLOOKUP(BE39, Weber!$B:$M, COLUMNS(Weber!$B$31:I$31), FALSE)</f>
        <v>5.3612387962084437E-3</v>
      </c>
      <c r="BM42" s="78">
        <f>VLOOKUP(BE39, Weber!$B:$M, COLUMNS(Weber!$B$31:J$31), FALSE)</f>
        <v>5.5316588690631201E-3</v>
      </c>
      <c r="BN42" s="78">
        <f>VLOOKUP(BE39, Weber!$B:$M, COLUMNS(Weber!$B$31:K$31), FALSE)</f>
        <v>4.9299474605954468E-3</v>
      </c>
      <c r="BO42" s="78">
        <f>VLOOKUP(BE39, Weber!$B:$M, COLUMNS(Weber!$B$31:L$31), FALSE)</f>
        <v>4.4248915009809497E-3</v>
      </c>
      <c r="BP42" s="78">
        <f>VLOOKUP(BE39, Weber!$B:$M, COLUMNS(Weber!$B$31:M$31), FALSE)</f>
        <v>4.5248122903462432E-3</v>
      </c>
      <c r="BR42" s="44"/>
      <c r="BS42" s="30" t="s">
        <v>70</v>
      </c>
      <c r="BT42" s="41">
        <f>VLOOKUP(BR35, StateOfUtah!$B:$M, COLUMNS(StateOfUtah!$B$31:D$31), FALSE)</f>
        <v>4.1002121979601618E-2</v>
      </c>
      <c r="BU42" s="41">
        <f>VLOOKUP(BR35, StateOfUtah!$B:$M, COLUMNS(StateOfUtah!$B$31:E$31), FALSE)</f>
        <v>4.3684776202198107E-2</v>
      </c>
      <c r="BV42" s="41">
        <f>VLOOKUP(BR35, StateOfUtah!$B:$M, COLUMNS(StateOfUtah!$B$31:F$31), FALSE)</f>
        <v>4.4255804589987922E-2</v>
      </c>
      <c r="BW42" s="41">
        <f>VLOOKUP(BR35, StateOfUtah!$B:$M, COLUMNS(StateOfUtah!$B$31:G$31), FALSE)</f>
        <v>4.0951611817753551E-2</v>
      </c>
      <c r="BX42" s="41">
        <f>VLOOKUP(BR35, StateOfUtah!$B:$M, COLUMNS(StateOfUtah!$B$31:H$31), FALSE)</f>
        <v>4.3149596080848715E-2</v>
      </c>
      <c r="BY42" s="41">
        <f>VLOOKUP(BR35, StateOfUtah!$B:$M, COLUMNS(StateOfUtah!$B$31:I$31), FALSE)</f>
        <v>3.9134230410307357E-2</v>
      </c>
      <c r="BZ42" s="41">
        <f>VLOOKUP(BR35, StateOfUtah!$B:$M, COLUMNS(StateOfUtah!$B$31:J$31), FALSE)</f>
        <v>4.085922427942066E-2</v>
      </c>
      <c r="CA42" s="41">
        <f>VLOOKUP(BR35, StateOfUtah!$B:$M, COLUMNS(StateOfUtah!$B$31:K$31), FALSE)</f>
        <v>4.0705174143614735E-2</v>
      </c>
      <c r="CB42" s="41">
        <f>VLOOKUP(BR35, StateOfUtah!$B:$M, COLUMNS(StateOfUtah!$B$31:L$31), FALSE)</f>
        <v>4.0878101219270699E-2</v>
      </c>
      <c r="CC42" s="41">
        <f>VLOOKUP(BR35, StateOfUtah!$B:$M, COLUMNS(StateOfUtah!$B$31:M$31), FALSE)</f>
        <v>4.3297252289758538E-2</v>
      </c>
    </row>
    <row r="43" spans="57:81" x14ac:dyDescent="0.25">
      <c r="BE43" s="44"/>
      <c r="BF43" s="42" t="s">
        <v>59</v>
      </c>
      <c r="BG43" s="78">
        <f>VLOOKUP(BE39, Davis!$B:$M, COLUMNS(Davis!$B$31:D$31), FALSE)</f>
        <v>2.2444429531202231E-3</v>
      </c>
      <c r="BH43" s="78">
        <f>VLOOKUP(BE39, Davis!$B:$M, COLUMNS(Davis!$B$31:E$31), FALSE)</f>
        <v>2.3620669543916949E-3</v>
      </c>
      <c r="BI43" s="78">
        <f>VLOOKUP(BE39, Davis!$B:$M, COLUMNS(Davis!$B$31:F$31), FALSE)</f>
        <v>2.4513493172777122E-3</v>
      </c>
      <c r="BJ43" s="78">
        <f>VLOOKUP(BE39, Davis!$B:$M, COLUMNS(Davis!$B$31:G$31), FALSE)</f>
        <v>2.9974145523766231E-3</v>
      </c>
      <c r="BK43" s="78">
        <f>VLOOKUP(BE39, Davis!$B:$M, COLUMNS(Davis!$B$31:H$31), FALSE)</f>
        <v>3.2919003939145082E-3</v>
      </c>
      <c r="BL43" s="78">
        <f>VLOOKUP(BE39, Davis!$B:$M, COLUMNS(Davis!$B$31:I$31), FALSE)</f>
        <v>4.4682933414329591E-3</v>
      </c>
      <c r="BM43" s="78">
        <f>VLOOKUP(BE39, Davis!$B:$M, COLUMNS(Davis!$B$31:J$31), FALSE)</f>
        <v>4.7032474804031355E-3</v>
      </c>
      <c r="BN43" s="78">
        <f>VLOOKUP(BE39, Davis!$B:$M, COLUMNS(Davis!$B$31:K$31), FALSE)</f>
        <v>4.0837292924104278E-3</v>
      </c>
      <c r="BO43" s="78">
        <f>VLOOKUP(BE39, Davis!$B:$M, COLUMNS(Davis!$B$31:L$31), FALSE)</f>
        <v>3.3963973030089563E-3</v>
      </c>
      <c r="BP43" s="78">
        <f>VLOOKUP(BE39, Davis!$B:$M, COLUMNS(Davis!$B$31:M$31), FALSE)</f>
        <v>3.9356667518279254E-3</v>
      </c>
      <c r="BR43" s="44"/>
      <c r="BS43" s="30" t="s">
        <v>71</v>
      </c>
      <c r="BT43" s="41">
        <f>VLOOKUP(BR35, USA!$B:$M, COLUMNS(USA!$B$31:D$31), FALSE)</f>
        <v>2.7437422974567601E-3</v>
      </c>
      <c r="BU43" s="41">
        <f>VLOOKUP(BR35, USA!$B:$M, COLUMNS(USA!$B$31:E$31), FALSE)</f>
        <v>2.6226549609334893E-3</v>
      </c>
      <c r="BV43" s="41">
        <f>VLOOKUP(BR35, USA!$B:$M, COLUMNS(USA!$B$31:F$31), FALSE)</f>
        <v>2.8372391477288956E-3</v>
      </c>
      <c r="BW43" s="41">
        <f>VLOOKUP(BR35, USA!$B:$M, COLUMNS(USA!$B$31:G$31), FALSE)</f>
        <v>3.0195456982865482E-3</v>
      </c>
      <c r="BX43" s="41">
        <f>VLOOKUP(BR35, USA!$B:$M, COLUMNS(USA!$B$31:H$31), FALSE)</f>
        <v>2.6121625316391324E-3</v>
      </c>
      <c r="BY43" s="41">
        <f>VLOOKUP(BR35, USA!$B:$M, COLUMNS(USA!$B$31:I$31), FALSE)</f>
        <v>2.6237300051969305E-3</v>
      </c>
      <c r="BZ43" s="41">
        <f>VLOOKUP(BR35, USA!$B:$M, COLUMNS(USA!$B$31:J$31), FALSE)</f>
        <v>2.465386677281526E-3</v>
      </c>
      <c r="CA43" s="41">
        <f>VLOOKUP(BR35, USA!$B:$M, COLUMNS(USA!$B$31:K$31), FALSE)</f>
        <v>2.591645770643621E-3</v>
      </c>
      <c r="CB43" s="41">
        <f>VLOOKUP(BR35, USA!$B:$M, COLUMNS(USA!$B$31:L$31), FALSE)</f>
        <v>2.7193640742185264E-3</v>
      </c>
      <c r="CC43" s="41">
        <f>VLOOKUP(BR35, USA!$B:$M, COLUMNS(USA!$B$31:M$31), FALSE)</f>
        <v>2.813970653670385E-3</v>
      </c>
    </row>
    <row r="44" spans="57:81" x14ac:dyDescent="0.25">
      <c r="BE44" s="44"/>
      <c r="BF44" s="42" t="s">
        <v>60</v>
      </c>
      <c r="BG44" s="78">
        <f>VLOOKUP(BE39, SaltLake!$B:$M, COLUMNS(SaltLake!$B$31:D$31), FALSE)</f>
        <v>7.9365241247080654E-3</v>
      </c>
      <c r="BH44" s="78">
        <f>VLOOKUP(BE39, SaltLake!$B:$M, COLUMNS(SaltLake!$B$31:E$31), FALSE)</f>
        <v>7.593840776133412E-3</v>
      </c>
      <c r="BI44" s="78">
        <f>VLOOKUP(BE39, SaltLake!$B:$M, COLUMNS(SaltLake!$B$31:F$31), FALSE)</f>
        <v>7.9888280451279759E-3</v>
      </c>
      <c r="BJ44" s="78">
        <f>VLOOKUP(BE39, SaltLake!$B:$M, COLUMNS(SaltLake!$B$31:G$31), FALSE)</f>
        <v>8.1382894319263731E-3</v>
      </c>
      <c r="BK44" s="78">
        <f>VLOOKUP(BE39, SaltLake!$B:$M, COLUMNS(SaltLake!$B$31:H$31), FALSE)</f>
        <v>8.2160995824764761E-3</v>
      </c>
      <c r="BL44" s="78">
        <f>VLOOKUP(BE39, SaltLake!$B:$M, COLUMNS(SaltLake!$B$31:I$31), FALSE)</f>
        <v>8.6604403793269103E-3</v>
      </c>
      <c r="BM44" s="78">
        <f>VLOOKUP(BE39, SaltLake!$B:$M, COLUMNS(SaltLake!$B$31:J$31), FALSE)</f>
        <v>8.7410200685555731E-3</v>
      </c>
      <c r="BN44" s="78">
        <f>VLOOKUP(BE39, SaltLake!$B:$M, COLUMNS(SaltLake!$B$31:K$31), FALSE)</f>
        <v>8.4675008483660209E-3</v>
      </c>
      <c r="BO44" s="78">
        <f>VLOOKUP(BE39, SaltLake!$B:$M, COLUMNS(SaltLake!$B$31:L$31), FALSE)</f>
        <v>8.3012915657402226E-3</v>
      </c>
      <c r="BP44" s="78">
        <f>VLOOKUP(BE39, SaltLake!$B:$M, COLUMNS(SaltLake!$B$31:M$31), FALSE)</f>
        <v>7.8938972386797535E-3</v>
      </c>
    </row>
    <row r="45" spans="57:81" x14ac:dyDescent="0.25">
      <c r="BE45" s="44"/>
      <c r="BF45" s="42" t="s">
        <v>61</v>
      </c>
      <c r="BG45" s="78">
        <f>VLOOKUP(BE39, Utah!$B:$M, COLUMNS(Utah!$B$31:D$31), FALSE)</f>
        <v>9.5316992818714683E-3</v>
      </c>
      <c r="BH45" s="78">
        <f>VLOOKUP(BE39, Utah!$B:$M, COLUMNS(Utah!$B$31:E$31), FALSE)</f>
        <v>1.0786556642235776E-2</v>
      </c>
      <c r="BI45" s="78">
        <f>VLOOKUP(BE39, Utah!$B:$M, COLUMNS(Utah!$B$31:F$31), FALSE)</f>
        <v>1.171867875316906E-2</v>
      </c>
      <c r="BJ45" s="78">
        <f>VLOOKUP(BE39, Utah!$B:$M, COLUMNS(Utah!$B$31:G$31), FALSE)</f>
        <v>1.2310969308320284E-2</v>
      </c>
      <c r="BK45" s="78">
        <f>VLOOKUP(BE39, Utah!$B:$M, COLUMNS(Utah!$B$31:H$31), FALSE)</f>
        <v>1.2163886810720415E-2</v>
      </c>
      <c r="BL45" s="78">
        <f>VLOOKUP(BE39, Utah!$B:$M, COLUMNS(Utah!$B$31:I$31), FALSE)</f>
        <v>1.2711290267944852E-2</v>
      </c>
      <c r="BM45" s="78">
        <f>VLOOKUP(BE39, Utah!$B:$M, COLUMNS(Utah!$B$31:J$31), FALSE)</f>
        <v>1.151743063319443E-2</v>
      </c>
      <c r="BN45" s="78">
        <f>VLOOKUP(BE39, Utah!$B:$M, COLUMNS(Utah!$B$31:K$31), FALSE)</f>
        <v>1.0718122077593832E-2</v>
      </c>
      <c r="BO45" s="78">
        <f>VLOOKUP(BE39, Utah!$B:$M, COLUMNS(Utah!$B$31:L$31), FALSE)</f>
        <v>1.0426143119764751E-2</v>
      </c>
      <c r="BP45" s="78">
        <f>VLOOKUP(BE39, Utah!$B:$M, COLUMNS(Utah!$B$31:M$31), FALSE)</f>
        <v>9.5019007418499588E-3</v>
      </c>
      <c r="BR45" s="43">
        <v>214</v>
      </c>
      <c r="BS45" s="40" t="s">
        <v>110</v>
      </c>
      <c r="BT45" s="30"/>
      <c r="BU45" s="30"/>
      <c r="BV45" s="30"/>
      <c r="BW45" s="30"/>
      <c r="BX45" s="30"/>
      <c r="BY45" s="30"/>
      <c r="BZ45" s="30"/>
      <c r="CA45" s="30"/>
      <c r="CB45" s="30"/>
      <c r="CC45" s="30"/>
    </row>
    <row r="46" spans="57:81" x14ac:dyDescent="0.25">
      <c r="BE46" s="44"/>
      <c r="BF46" s="30" t="s">
        <v>70</v>
      </c>
      <c r="BG46" s="78">
        <f>VLOOKUP(BE39, StateOfUtah!$B:$M, COLUMNS(StateOfUtah!$B$31:D$31), FALSE)</f>
        <v>7.5291937009142008E-3</v>
      </c>
      <c r="BH46" s="78">
        <f>VLOOKUP(BE39, StateOfUtah!$B:$M, COLUMNS(StateOfUtah!$B$31:E$31), FALSE)</f>
        <v>7.6169238323822979E-3</v>
      </c>
      <c r="BI46" s="78">
        <f>VLOOKUP(BE39, StateOfUtah!$B:$M, COLUMNS(StateOfUtah!$B$31:F$31), FALSE)</f>
        <v>8.1741558425972964E-3</v>
      </c>
      <c r="BJ46" s="78">
        <f>VLOOKUP(BE39, StateOfUtah!$B:$M, COLUMNS(StateOfUtah!$B$31:G$31), FALSE)</f>
        <v>8.4325763152524099E-3</v>
      </c>
      <c r="BK46" s="78">
        <f>VLOOKUP(BE39, StateOfUtah!$B:$M, COLUMNS(StateOfUtah!$B$31:H$31), FALSE)</f>
        <v>8.2615046169754666E-3</v>
      </c>
      <c r="BL46" s="78">
        <f>VLOOKUP(BE39, StateOfUtah!$B:$M, COLUMNS(StateOfUtah!$B$31:I$31), FALSE)</f>
        <v>8.5905159612832058E-3</v>
      </c>
      <c r="BM46" s="78">
        <f>VLOOKUP(BE39, StateOfUtah!$B:$M, COLUMNS(StateOfUtah!$B$31:J$31), FALSE)</f>
        <v>8.2943528752084279E-3</v>
      </c>
      <c r="BN46" s="78">
        <f>VLOOKUP(BE39, StateOfUtah!$B:$M, COLUMNS(StateOfUtah!$B$31:K$31), FALSE)</f>
        <v>7.7313076331231839E-3</v>
      </c>
      <c r="BO46" s="78">
        <f>VLOOKUP(BE39, StateOfUtah!$B:$M, COLUMNS(StateOfUtah!$B$31:L$31), FALSE)</f>
        <v>7.3633849665560702E-3</v>
      </c>
      <c r="BP46" s="78">
        <f>VLOOKUP(BE39, StateOfUtah!$B:$M, COLUMNS(StateOfUtah!$B$31:M$31), FALSE)</f>
        <v>7.1674364248253937E-3</v>
      </c>
      <c r="BR46" s="44"/>
      <c r="BS46" s="30"/>
      <c r="BT46" s="31">
        <v>2010</v>
      </c>
      <c r="BU46" s="31">
        <v>2011</v>
      </c>
      <c r="BV46" s="31">
        <v>2012</v>
      </c>
      <c r="BW46" s="31">
        <v>2013</v>
      </c>
      <c r="BX46" s="31">
        <v>2014</v>
      </c>
      <c r="BY46" s="31">
        <v>2015</v>
      </c>
      <c r="BZ46" s="31">
        <v>2016</v>
      </c>
      <c r="CA46" s="31">
        <v>2017</v>
      </c>
      <c r="CB46" s="31">
        <v>2018</v>
      </c>
      <c r="CC46" s="31">
        <v>2019</v>
      </c>
    </row>
    <row r="47" spans="57:81" x14ac:dyDescent="0.25">
      <c r="BE47" s="44"/>
      <c r="BF47" s="30" t="s">
        <v>71</v>
      </c>
      <c r="BG47" s="78">
        <f>VLOOKUP(BE39, USA!$B:$M, COLUMNS(USA!$B$31:D$31), FALSE)</f>
        <v>5.1454871990804498E-3</v>
      </c>
      <c r="BH47" s="78">
        <f>VLOOKUP(BE39, USA!$B:$M, COLUMNS(USA!$B$31:E$31), FALSE)</f>
        <v>5.3377989534111577E-3</v>
      </c>
      <c r="BI47" s="78">
        <f>VLOOKUP(BE39, USA!$B:$M, COLUMNS(USA!$B$31:F$31), FALSE)</f>
        <v>5.6161595739174387E-3</v>
      </c>
      <c r="BJ47" s="78">
        <f>VLOOKUP(BE39, USA!$B:$M, COLUMNS(USA!$B$31:G$31), FALSE)</f>
        <v>5.7405343296078534E-3</v>
      </c>
      <c r="BK47" s="78">
        <f>VLOOKUP(BE39, USA!$B:$M, COLUMNS(USA!$B$31:H$31), FALSE)</f>
        <v>5.8919400298073086E-3</v>
      </c>
      <c r="BL47" s="78">
        <f>VLOOKUP(BE39, USA!$B:$M, COLUMNS(USA!$B$31:I$31), FALSE)</f>
        <v>5.9904956491407526E-3</v>
      </c>
      <c r="BM47" s="78">
        <f>VLOOKUP(BE39, USA!$B:$M, COLUMNS(USA!$B$31:J$31), FALSE)</f>
        <v>6.0193860573812142E-3</v>
      </c>
      <c r="BN47" s="78">
        <f>VLOOKUP(BE39, USA!$B:$M, COLUMNS(USA!$B$31:K$31), FALSE)</f>
        <v>5.8726875158127924E-3</v>
      </c>
      <c r="BO47" s="78">
        <f>VLOOKUP(BE39, USA!$B:$M, COLUMNS(USA!$B$31:L$31), FALSE)</f>
        <v>5.7046426536034381E-3</v>
      </c>
      <c r="BP47" s="78">
        <f>VLOOKUP(BE39, USA!$B:$M, COLUMNS(USA!$B$31:M$31), FALSE)</f>
        <v>5.4842813813221671E-3</v>
      </c>
      <c r="BR47" s="44"/>
      <c r="BS47" s="30" t="s">
        <v>62</v>
      </c>
      <c r="BT47" s="41">
        <f>VLOOKUP(BR45, WasatchFront!$B:$M, COLUMNS(WasatchFront!$B$31:D$31), FALSE)</f>
        <v>0.15694380646149134</v>
      </c>
      <c r="BU47" s="41">
        <f>VLOOKUP(BR45, WasatchFront!$B:$M, COLUMNS(WasatchFront!$B$31:E$31), FALSE)</f>
        <v>0.1549777117384844</v>
      </c>
      <c r="BV47" s="41">
        <f>VLOOKUP(BR45, WasatchFront!$B:$M, COLUMNS(WasatchFront!$B$31:F$31), FALSE)</f>
        <v>0.13504250068549492</v>
      </c>
      <c r="BW47" s="41">
        <f>VLOOKUP(BR45, WasatchFront!$B:$M, COLUMNS(WasatchFront!$B$31:G$31), FALSE)</f>
        <v>0.14969436857848875</v>
      </c>
      <c r="BX47" s="41">
        <f>VLOOKUP(BR45, WasatchFront!$B:$M, COLUMNS(WasatchFront!$B$31:H$31), FALSE)</f>
        <v>0.14395854398382205</v>
      </c>
      <c r="BY47" s="41">
        <f>VLOOKUP(BR45, WasatchFront!$B:$M, COLUMNS(WasatchFront!$B$31:I$31), FALSE)</f>
        <v>0.13235127478753542</v>
      </c>
      <c r="BZ47" s="41">
        <f>VLOOKUP(BR45, WasatchFront!$B:$M, COLUMNS(WasatchFront!$B$31:J$31), FALSE)</f>
        <v>0.13841141444781485</v>
      </c>
      <c r="CA47" s="41">
        <f>VLOOKUP(BR45, WasatchFront!$B:$M, COLUMNS(WasatchFront!$B$31:K$31), FALSE)</f>
        <v>0.12736122378027581</v>
      </c>
      <c r="CB47" s="41">
        <f>VLOOKUP(BR45, WasatchFront!$B:$M, COLUMNS(WasatchFront!$B$31:L$31), FALSE)</f>
        <v>0.13557141186103638</v>
      </c>
      <c r="CC47" s="41">
        <f>VLOOKUP(BR45, WasatchFront!$B:$M, COLUMNS(WasatchFront!$B$31:M$31), FALSE)</f>
        <v>0.14753709198813056</v>
      </c>
    </row>
    <row r="48" spans="57:81" x14ac:dyDescent="0.25">
      <c r="BR48" s="44"/>
      <c r="BS48" s="42" t="s">
        <v>58</v>
      </c>
      <c r="BT48" s="41">
        <f>VLOOKUP(BR45, Weber!$B:$M, COLUMNS(Weber!$B$31:D$31), FALSE)</f>
        <v>0.40277777777777779</v>
      </c>
      <c r="BU48" s="41">
        <f>VLOOKUP(BR45, Weber!$B:$M, COLUMNS(Weber!$B$31:E$31), FALSE)</f>
        <v>0.37091988130563797</v>
      </c>
      <c r="BV48" s="41">
        <f>VLOOKUP(BR45, Weber!$B:$M, COLUMNS(Weber!$B$31:F$31), FALSE)</f>
        <v>0.32390745501285345</v>
      </c>
      <c r="BW48" s="41">
        <f>VLOOKUP(BR45, Weber!$B:$M, COLUMNS(Weber!$B$31:G$31), FALSE)</f>
        <v>0.34403669724770641</v>
      </c>
      <c r="BX48" s="41">
        <f>VLOOKUP(BR45, Weber!$B:$M, COLUMNS(Weber!$B$31:H$31), FALSE)</f>
        <v>0.28508771929824561</v>
      </c>
      <c r="BY48" s="41">
        <f>VLOOKUP(BR45, Weber!$B:$M, COLUMNS(Weber!$B$31:I$31), FALSE)</f>
        <v>0.26460481099656358</v>
      </c>
      <c r="BZ48" s="41">
        <f>VLOOKUP(BR45, Weber!$B:$M, COLUMNS(Weber!$B$31:J$31), FALSE)</f>
        <v>0.28733766233766234</v>
      </c>
      <c r="CA48" s="41">
        <f>VLOOKUP(BR45, Weber!$B:$M, COLUMNS(Weber!$B$31:K$31), FALSE)</f>
        <v>0.29129662522202487</v>
      </c>
      <c r="CB48" s="41">
        <f>VLOOKUP(BR45, Weber!$B:$M, COLUMNS(Weber!$B$31:L$31), FALSE)</f>
        <v>0.2418426103646833</v>
      </c>
      <c r="CC48" s="41">
        <f>VLOOKUP(BR45, Weber!$B:$M, COLUMNS(Weber!$B$31:M$31), FALSE)</f>
        <v>0.2896174863387978</v>
      </c>
    </row>
    <row r="49" spans="57:81" x14ac:dyDescent="0.25">
      <c r="BE49" s="43">
        <v>115</v>
      </c>
      <c r="BF49" s="40" t="s">
        <v>79</v>
      </c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R49" s="44"/>
      <c r="BS49" s="42" t="s">
        <v>59</v>
      </c>
      <c r="BT49" s="41">
        <f>VLOOKUP(BR45, Davis!$B:$M, COLUMNS(Davis!$B$31:D$31), FALSE)</f>
        <v>0.3122923588039867</v>
      </c>
      <c r="BU49" s="41">
        <f>VLOOKUP(BR45, Davis!$B:$M, COLUMNS(Davis!$B$31:E$31), FALSE)</f>
        <v>0.26851851851851855</v>
      </c>
      <c r="BV49" s="41">
        <f>VLOOKUP(BR45, Davis!$B:$M, COLUMNS(Davis!$B$31:F$31), FALSE)</f>
        <v>0.31871345029239767</v>
      </c>
      <c r="BW49" s="41">
        <f>VLOOKUP(BR45, Davis!$B:$M, COLUMNS(Davis!$B$31:G$31), FALSE)</f>
        <v>0.29857819905213268</v>
      </c>
      <c r="BX49" s="41">
        <f>VLOOKUP(BR45, Davis!$B:$M, COLUMNS(Davis!$B$31:H$31), FALSE)</f>
        <v>0.33192389006342493</v>
      </c>
      <c r="BY49" s="41">
        <f>VLOOKUP(BR45, Davis!$B:$M, COLUMNS(Davis!$B$31:I$31), FALSE)</f>
        <v>0.33383685800604229</v>
      </c>
      <c r="BZ49" s="41">
        <f>VLOOKUP(BR45, Davis!$B:$M, COLUMNS(Davis!$B$31:J$31), FALSE)</f>
        <v>0.34033613445378152</v>
      </c>
      <c r="CA49" s="41">
        <f>VLOOKUP(BR45, Davis!$B:$M, COLUMNS(Davis!$B$31:K$31), FALSE)</f>
        <v>0.30188679245283018</v>
      </c>
      <c r="CB49" s="41">
        <f>VLOOKUP(BR45, Davis!$B:$M, COLUMNS(Davis!$B$31:L$31), FALSE)</f>
        <v>0.35185185185185186</v>
      </c>
      <c r="CC49" s="41">
        <f>VLOOKUP(BR45, Davis!$B:$M, COLUMNS(Davis!$B$31:M$31), FALSE)</f>
        <v>0.37403400309119011</v>
      </c>
    </row>
    <row r="50" spans="57:81" x14ac:dyDescent="0.25">
      <c r="BE50" s="44"/>
      <c r="BF50" s="30"/>
      <c r="BG50" s="31">
        <v>2010</v>
      </c>
      <c r="BH50" s="31">
        <v>2011</v>
      </c>
      <c r="BI50" s="31">
        <v>2012</v>
      </c>
      <c r="BJ50" s="31">
        <v>2013</v>
      </c>
      <c r="BK50" s="31">
        <v>2014</v>
      </c>
      <c r="BL50" s="31">
        <v>2015</v>
      </c>
      <c r="BM50" s="31">
        <v>2016</v>
      </c>
      <c r="BN50" s="31">
        <v>2017</v>
      </c>
      <c r="BO50" s="31">
        <v>2018</v>
      </c>
      <c r="BP50" s="31">
        <v>2019</v>
      </c>
      <c r="BR50" s="44"/>
      <c r="BS50" s="42" t="s">
        <v>60</v>
      </c>
      <c r="BT50" s="41">
        <f>VLOOKUP(BR45, SaltLake!$B:$M, COLUMNS(SaltLake!$B$31:D$31), FALSE)</f>
        <v>0.12053456694937034</v>
      </c>
      <c r="BU50" s="41">
        <f>VLOOKUP(BR45, SaltLake!$B:$M, COLUMNS(SaltLake!$B$31:E$31), FALSE)</f>
        <v>0.1321257325519446</v>
      </c>
      <c r="BV50" s="41">
        <f>VLOOKUP(BR45, SaltLake!$B:$M, COLUMNS(SaltLake!$B$31:F$31), FALSE)</f>
        <v>9.8422238918106683E-2</v>
      </c>
      <c r="BW50" s="41">
        <f>VLOOKUP(BR45, SaltLake!$B:$M, COLUMNS(SaltLake!$B$31:G$31), FALSE)</f>
        <v>0.12113087984401658</v>
      </c>
      <c r="BX50" s="41">
        <f>VLOOKUP(BR45, SaltLake!$B:$M, COLUMNS(SaltLake!$B$31:H$31), FALSE)</f>
        <v>0.10831950699217824</v>
      </c>
      <c r="BY50" s="41">
        <f>VLOOKUP(BR45, SaltLake!$B:$M, COLUMNS(SaltLake!$B$31:I$31), FALSE)</f>
        <v>9.1941471937104169E-2</v>
      </c>
      <c r="BZ50" s="41">
        <f>VLOOKUP(BR45, SaltLake!$B:$M, COLUMNS(SaltLake!$B$31:J$31), FALSE)</f>
        <v>9.7509497678345297E-2</v>
      </c>
      <c r="CA50" s="41">
        <f>VLOOKUP(BR45, SaltLake!$B:$M, COLUMNS(SaltLake!$B$31:K$31), FALSE)</f>
        <v>9.2239185750636138E-2</v>
      </c>
      <c r="CB50" s="41">
        <f>VLOOKUP(BR45, SaltLake!$B:$M, COLUMNS(SaltLake!$B$31:L$31), FALSE)</f>
        <v>9.7122302158273388E-2</v>
      </c>
      <c r="CC50" s="41">
        <f>VLOOKUP(BR45, SaltLake!$B:$M, COLUMNS(SaltLake!$B$31:M$31), FALSE)</f>
        <v>0.10495436766623208</v>
      </c>
    </row>
    <row r="51" spans="57:81" x14ac:dyDescent="0.25">
      <c r="BE51" s="44"/>
      <c r="BF51" s="30" t="s">
        <v>62</v>
      </c>
      <c r="BG51" s="78">
        <f>VLOOKUP(BE49, WasatchFront!$B:$M, COLUMNS(WasatchFront!$B$31:D$31), FALSE)</f>
        <v>2.5900034765865269E-2</v>
      </c>
      <c r="BH51" s="78">
        <f>VLOOKUP(BE49, WasatchFront!$B:$M, COLUMNS(WasatchFront!$B$31:E$31), FALSE)</f>
        <v>2.668972431922351E-2</v>
      </c>
      <c r="BI51" s="78">
        <f>VLOOKUP(BE49, WasatchFront!$B:$M, COLUMNS(WasatchFront!$B$31:F$31), FALSE)</f>
        <v>2.6385769053189668E-2</v>
      </c>
      <c r="BJ51" s="78">
        <f>VLOOKUP(BE49, WasatchFront!$B:$M, COLUMNS(WasatchFront!$B$31:G$31), FALSE)</f>
        <v>2.5030849871506038E-2</v>
      </c>
      <c r="BK51" s="78">
        <f>VLOOKUP(BE49, WasatchFront!$B:$M, COLUMNS(WasatchFront!$B$31:H$31), FALSE)</f>
        <v>2.3776917693423178E-2</v>
      </c>
      <c r="BL51" s="78">
        <f>VLOOKUP(BE49, WasatchFront!$B:$M, COLUMNS(WasatchFront!$B$31:I$31), FALSE)</f>
        <v>2.393779989545872E-2</v>
      </c>
      <c r="BM51" s="78">
        <f>VLOOKUP(BE49, WasatchFront!$B:$M, COLUMNS(WasatchFront!$B$31:J$31), FALSE)</f>
        <v>2.4791996849273107E-2</v>
      </c>
      <c r="BN51" s="78">
        <f>VLOOKUP(BE49, WasatchFront!$B:$M, COLUMNS(WasatchFront!$B$31:K$31), FALSE)</f>
        <v>2.4481788412095445E-2</v>
      </c>
      <c r="BO51" s="78">
        <f>VLOOKUP(BE49, WasatchFront!$B:$M, COLUMNS(WasatchFront!$B$31:L$31), FALSE)</f>
        <v>2.4928102398386973E-2</v>
      </c>
      <c r="BP51" s="78">
        <f>VLOOKUP(BE49, WasatchFront!$B:$M, COLUMNS(WasatchFront!$B$31:M$31), FALSE)</f>
        <v>2.4155196834029294E-2</v>
      </c>
      <c r="BR51" s="44"/>
      <c r="BS51" s="42" t="s">
        <v>61</v>
      </c>
      <c r="BT51" s="41">
        <f>VLOOKUP(BR45, Utah!$B:$M, COLUMNS(Utah!$B$31:D$31), FALSE)</f>
        <v>0.16018191005558363</v>
      </c>
      <c r="BU51" s="41">
        <f>VLOOKUP(BR45, Utah!$B:$M, COLUMNS(Utah!$B$31:E$31), FALSE)</f>
        <v>0.1447084233261339</v>
      </c>
      <c r="BV51" s="41">
        <f>VLOOKUP(BR45, Utah!$B:$M, COLUMNS(Utah!$B$31:F$31), FALSE)</f>
        <v>0.13891050583657588</v>
      </c>
      <c r="BW51" s="41">
        <f>VLOOKUP(BR45, Utah!$B:$M, COLUMNS(Utah!$B$31:G$31), FALSE)</f>
        <v>0.13856304985337242</v>
      </c>
      <c r="BX51" s="41">
        <f>VLOOKUP(BR45, Utah!$B:$M, COLUMNS(Utah!$B$31:H$31), FALSE)</f>
        <v>0.14290882778581765</v>
      </c>
      <c r="BY51" s="41">
        <f>VLOOKUP(BR45, Utah!$B:$M, COLUMNS(Utah!$B$31:I$31), FALSE)</f>
        <v>0.12391738840772819</v>
      </c>
      <c r="BZ51" s="41">
        <f>VLOOKUP(BR45, Utah!$B:$M, COLUMNS(Utah!$B$31:J$31), FALSE)</f>
        <v>0.12354394634662902</v>
      </c>
      <c r="CA51" s="41">
        <f>VLOOKUP(BR45, Utah!$B:$M, COLUMNS(Utah!$B$31:K$31), FALSE)</f>
        <v>0.11348563006632277</v>
      </c>
      <c r="CB51" s="41">
        <f>VLOOKUP(BR45, Utah!$B:$M, COLUMNS(Utah!$B$31:L$31), FALSE)</f>
        <v>0.13902968863142651</v>
      </c>
      <c r="CC51" s="41">
        <f>VLOOKUP(BR45, Utah!$B:$M, COLUMNS(Utah!$B$31:M$31), FALSE)</f>
        <v>0.13665778454510849</v>
      </c>
    </row>
    <row r="52" spans="57:81" x14ac:dyDescent="0.25">
      <c r="BE52" s="44"/>
      <c r="BF52" s="42" t="s">
        <v>58</v>
      </c>
      <c r="BG52" s="78">
        <f>VLOOKUP(BE49, Weber!$B:$M, COLUMNS(Weber!$B$31:D$31), FALSE)</f>
        <v>1.3819193215855603E-2</v>
      </c>
      <c r="BH52" s="78">
        <f>VLOOKUP(BE49, Weber!$B:$M, COLUMNS(Weber!$B$31:E$31), FALSE)</f>
        <v>1.5884839748860877E-2</v>
      </c>
      <c r="BI52" s="78">
        <f>VLOOKUP(BE49, Weber!$B:$M, COLUMNS(Weber!$B$31:F$31), FALSE)</f>
        <v>1.6373646226549649E-2</v>
      </c>
      <c r="BJ52" s="78">
        <f>VLOOKUP(BE49, Weber!$B:$M, COLUMNS(Weber!$B$31:G$31), FALSE)</f>
        <v>1.4833209643964911E-2</v>
      </c>
      <c r="BK52" s="78">
        <f>VLOOKUP(BE49, Weber!$B:$M, COLUMNS(Weber!$B$31:H$31), FALSE)</f>
        <v>1.5380454045180667E-2</v>
      </c>
      <c r="BL52" s="78">
        <f>VLOOKUP(BE49, Weber!$B:$M, COLUMNS(Weber!$B$31:I$31), FALSE)</f>
        <v>1.3697873006807484E-2</v>
      </c>
      <c r="BM52" s="78">
        <f>VLOOKUP(BE49, Weber!$B:$M, COLUMNS(Weber!$B$31:J$31), FALSE)</f>
        <v>1.3802207275568208E-2</v>
      </c>
      <c r="BN52" s="78">
        <f>VLOOKUP(BE49, Weber!$B:$M, COLUMNS(Weber!$B$31:K$31), FALSE)</f>
        <v>1.2697022767075307E-2</v>
      </c>
      <c r="BO52" s="78">
        <f>VLOOKUP(BE49, Weber!$B:$M, COLUMNS(Weber!$B$31:L$31), FALSE)</f>
        <v>1.3563439015482874E-2</v>
      </c>
      <c r="BP52" s="78">
        <f>VLOOKUP(BE49, Weber!$B:$M, COLUMNS(Weber!$B$31:M$31), FALSE)</f>
        <v>1.2709035613322234E-2</v>
      </c>
      <c r="BR52" s="44"/>
      <c r="BS52" s="30" t="s">
        <v>70</v>
      </c>
      <c r="BT52" s="41">
        <f>VLOOKUP(BR45, StateOfUtah!$B:$M, COLUMNS(StateOfUtah!$B$31:D$31), FALSE)</f>
        <v>7.5076385857704056E-2</v>
      </c>
      <c r="BU52" s="41">
        <f>VLOOKUP(BR45, StateOfUtah!$B:$M, COLUMNS(StateOfUtah!$B$31:E$31), FALSE)</f>
        <v>7.1489361702127663E-2</v>
      </c>
      <c r="BV52" s="41">
        <f>VLOOKUP(BR45, StateOfUtah!$B:$M, COLUMNS(StateOfUtah!$B$31:F$31), FALSE)</f>
        <v>6.2151316433395325E-2</v>
      </c>
      <c r="BW52" s="41">
        <f>VLOOKUP(BR45, StateOfUtah!$B:$M, COLUMNS(StateOfUtah!$B$31:G$31), FALSE)</f>
        <v>7.3924098314342213E-2</v>
      </c>
      <c r="BX52" s="41">
        <f>VLOOKUP(BR45, StateOfUtah!$B:$M, COLUMNS(StateOfUtah!$B$31:H$31), FALSE)</f>
        <v>6.8906928450066074E-2</v>
      </c>
      <c r="BY52" s="41">
        <f>VLOOKUP(BR45, StateOfUtah!$B:$M, COLUMNS(StateOfUtah!$B$31:I$31), FALSE)</f>
        <v>7.3904224358409029E-2</v>
      </c>
      <c r="BZ52" s="41">
        <f>VLOOKUP(BR45, StateOfUtah!$B:$M, COLUMNS(StateOfUtah!$B$31:J$31), FALSE)</f>
        <v>7.5075609322184669E-2</v>
      </c>
      <c r="CA52" s="41">
        <f>VLOOKUP(BR45, StateOfUtah!$B:$M, COLUMNS(StateOfUtah!$B$31:K$31), FALSE)</f>
        <v>6.4333457111028586E-2</v>
      </c>
      <c r="CB52" s="41">
        <f>VLOOKUP(BR45, StateOfUtah!$B:$M, COLUMNS(StateOfUtah!$B$31:L$31), FALSE)</f>
        <v>6.2055897678825203E-2</v>
      </c>
      <c r="CC52" s="41">
        <f>VLOOKUP(BR45, StateOfUtah!$B:$M, COLUMNS(StateOfUtah!$B$31:M$31), FALSE)</f>
        <v>7.2614107883817433E-2</v>
      </c>
    </row>
    <row r="53" spans="57:81" x14ac:dyDescent="0.25">
      <c r="BE53" s="44"/>
      <c r="BF53" s="42" t="s">
        <v>59</v>
      </c>
      <c r="BG53" s="78">
        <f>VLOOKUP(BE49, Davis!$B:$M, COLUMNS(Davis!$B$31:D$31), FALSE)</f>
        <v>1.2519666838168951E-2</v>
      </c>
      <c r="BH53" s="78">
        <f>VLOOKUP(BE49, Davis!$B:$M, COLUMNS(Davis!$B$31:E$31), FALSE)</f>
        <v>1.4850402426221859E-2</v>
      </c>
      <c r="BI53" s="78">
        <f>VLOOKUP(BE49, Davis!$B:$M, COLUMNS(Davis!$B$31:F$31), FALSE)</f>
        <v>1.4077339354191306E-2</v>
      </c>
      <c r="BJ53" s="78">
        <f>VLOOKUP(BE49, Davis!$B:$M, COLUMNS(Davis!$B$31:G$31), FALSE)</f>
        <v>1.277097479898855E-2</v>
      </c>
      <c r="BK53" s="78">
        <f>VLOOKUP(BE49, Davis!$B:$M, COLUMNS(Davis!$B$31:H$31), FALSE)</f>
        <v>1.3425107526133373E-2</v>
      </c>
      <c r="BL53" s="78">
        <f>VLOOKUP(BE49, Davis!$B:$M, COLUMNS(Davis!$B$31:I$31), FALSE)</f>
        <v>1.6098005467247139E-2</v>
      </c>
      <c r="BM53" s="78">
        <f>VLOOKUP(BE49, Davis!$B:$M, COLUMNS(Davis!$B$31:J$31), FALSE)</f>
        <v>1.5499637705026019E-2</v>
      </c>
      <c r="BN53" s="78">
        <f>VLOOKUP(BE49, Davis!$B:$M, COLUMNS(Davis!$B$31:K$31), FALSE)</f>
        <v>1.4273789649415693E-2</v>
      </c>
      <c r="BO53" s="78">
        <f>VLOOKUP(BE49, Davis!$B:$M, COLUMNS(Davis!$B$31:L$31), FALSE)</f>
        <v>1.3227080607829326E-2</v>
      </c>
      <c r="BP53" s="78">
        <f>VLOOKUP(BE49, Davis!$B:$M, COLUMNS(Davis!$B$31:M$31), FALSE)</f>
        <v>1.2847184203803059E-2</v>
      </c>
      <c r="BR53" s="44"/>
      <c r="BS53" s="30" t="s">
        <v>71</v>
      </c>
      <c r="BT53" s="41">
        <f>VLOOKUP(BR45, USA!$B:$M, COLUMNS(USA!$B$31:D$31), FALSE)</f>
        <v>9.8808850928426388E-3</v>
      </c>
      <c r="BU53" s="41">
        <f>VLOOKUP(BR45, USA!$B:$M, COLUMNS(USA!$B$31:E$31), FALSE)</f>
        <v>8.9045879445578593E-3</v>
      </c>
      <c r="BV53" s="41">
        <f>VLOOKUP(BR45, USA!$B:$M, COLUMNS(USA!$B$31:F$31), FALSE)</f>
        <v>8.4896234400157825E-3</v>
      </c>
      <c r="BW53" s="41">
        <f>VLOOKUP(BR45, USA!$B:$M, COLUMNS(USA!$B$31:G$31), FALSE)</f>
        <v>9.5420275406567379E-3</v>
      </c>
      <c r="BX53" s="41">
        <f>VLOOKUP(BR45, USA!$B:$M, COLUMNS(USA!$B$31:H$31), FALSE)</f>
        <v>8.0660462323626538E-3</v>
      </c>
      <c r="BY53" s="41">
        <f>VLOOKUP(BR45, USA!$B:$M, COLUMNS(USA!$B$31:I$31), FALSE)</f>
        <v>8.0919426938893171E-3</v>
      </c>
      <c r="BZ53" s="41">
        <f>VLOOKUP(BR45, USA!$B:$M, COLUMNS(USA!$B$31:J$31), FALSE)</f>
        <v>8.141276430959174E-3</v>
      </c>
      <c r="CA53" s="41">
        <f>VLOOKUP(BR45, USA!$B:$M, COLUMNS(USA!$B$31:K$31), FALSE)</f>
        <v>7.5909578464944732E-3</v>
      </c>
      <c r="CB53" s="41">
        <f>VLOOKUP(BR45, USA!$B:$M, COLUMNS(USA!$B$31:L$31), FALSE)</f>
        <v>8.8188657366983572E-3</v>
      </c>
      <c r="CC53" s="41">
        <f>VLOOKUP(BR45, USA!$B:$M, COLUMNS(USA!$B$31:M$31), FALSE)</f>
        <v>8.6456569959147429E-3</v>
      </c>
    </row>
    <row r="54" spans="57:81" x14ac:dyDescent="0.25">
      <c r="BE54" s="44"/>
      <c r="BF54" s="42" t="s">
        <v>60</v>
      </c>
      <c r="BG54" s="78">
        <f>VLOOKUP(BE49, SaltLake!$B:$M, COLUMNS(SaltLake!$B$31:D$31), FALSE)</f>
        <v>2.2583704731114804E-2</v>
      </c>
      <c r="BH54" s="78">
        <f>VLOOKUP(BE49, SaltLake!$B:$M, COLUMNS(SaltLake!$B$31:E$31), FALSE)</f>
        <v>2.2811865325641046E-2</v>
      </c>
      <c r="BI54" s="78">
        <f>VLOOKUP(BE49, SaltLake!$B:$M, COLUMNS(SaltLake!$B$31:F$31), FALSE)</f>
        <v>2.2766059184951472E-2</v>
      </c>
      <c r="BJ54" s="78">
        <f>VLOOKUP(BE49, SaltLake!$B:$M, COLUMNS(SaltLake!$B$31:G$31), FALSE)</f>
        <v>2.152292922881625E-2</v>
      </c>
      <c r="BK54" s="78">
        <f>VLOOKUP(BE49, SaltLake!$B:$M, COLUMNS(SaltLake!$B$31:H$31), FALSE)</f>
        <v>2.0685330591387798E-2</v>
      </c>
      <c r="BL54" s="78">
        <f>VLOOKUP(BE49, SaltLake!$B:$M, COLUMNS(SaltLake!$B$31:I$31), FALSE)</f>
        <v>2.1281344212314129E-2</v>
      </c>
      <c r="BM54" s="78">
        <f>VLOOKUP(BE49, SaltLake!$B:$M, COLUMNS(SaltLake!$B$31:J$31), FALSE)</f>
        <v>2.215326487615351E-2</v>
      </c>
      <c r="BN54" s="78">
        <f>VLOOKUP(BE49, SaltLake!$B:$M, COLUMNS(SaltLake!$B$31:K$31), FALSE)</f>
        <v>2.2301702298039513E-2</v>
      </c>
      <c r="BO54" s="78">
        <f>VLOOKUP(BE49, SaltLake!$B:$M, COLUMNS(SaltLake!$B$31:L$31), FALSE)</f>
        <v>2.3078855243813114E-2</v>
      </c>
      <c r="BP54" s="78">
        <f>VLOOKUP(BE49, SaltLake!$B:$M, COLUMNS(SaltLake!$B$31:M$31), FALSE)</f>
        <v>2.1703929109303546E-2</v>
      </c>
    </row>
    <row r="55" spans="57:81" x14ac:dyDescent="0.25">
      <c r="BE55" s="44"/>
      <c r="BF55" s="42" t="s">
        <v>61</v>
      </c>
      <c r="BG55" s="78">
        <f>VLOOKUP(BE49, Utah!$B:$M, COLUMNS(Utah!$B$31:D$31), FALSE)</f>
        <v>4.8356877609898707E-2</v>
      </c>
      <c r="BH55" s="78">
        <f>VLOOKUP(BE49, Utah!$B:$M, COLUMNS(Utah!$B$31:E$31), FALSE)</f>
        <v>4.8392733169011132E-2</v>
      </c>
      <c r="BI55" s="78">
        <f>VLOOKUP(BE49, Utah!$B:$M, COLUMNS(Utah!$B$31:F$31), FALSE)</f>
        <v>4.7266857570175277E-2</v>
      </c>
      <c r="BJ55" s="78">
        <f>VLOOKUP(BE49, Utah!$B:$M, COLUMNS(Utah!$B$31:G$31), FALSE)</f>
        <v>4.5638135122816358E-2</v>
      </c>
      <c r="BK55" s="78">
        <f>VLOOKUP(BE49, Utah!$B:$M, COLUMNS(Utah!$B$31:H$31), FALSE)</f>
        <v>4.1270958940280773E-2</v>
      </c>
      <c r="BL55" s="78">
        <f>VLOOKUP(BE49, Utah!$B:$M, COLUMNS(Utah!$B$31:I$31), FALSE)</f>
        <v>3.9510009823515463E-2</v>
      </c>
      <c r="BM55" s="78">
        <f>VLOOKUP(BE49, Utah!$B:$M, COLUMNS(Utah!$B$31:J$31), FALSE)</f>
        <v>4.1317207033235083E-2</v>
      </c>
      <c r="BN55" s="78">
        <f>VLOOKUP(BE49, Utah!$B:$M, COLUMNS(Utah!$B$31:K$31), FALSE)</f>
        <v>4.0870245166182234E-2</v>
      </c>
      <c r="BO55" s="78">
        <f>VLOOKUP(BE49, Utah!$B:$M, COLUMNS(Utah!$B$31:L$31), FALSE)</f>
        <v>4.097602591058884E-2</v>
      </c>
      <c r="BP55" s="78">
        <f>VLOOKUP(BE49, Utah!$B:$M, COLUMNS(Utah!$B$31:M$31), FALSE)</f>
        <v>4.1071215425849364E-2</v>
      </c>
      <c r="BR55" s="43">
        <v>215</v>
      </c>
      <c r="BS55" s="40" t="s">
        <v>56</v>
      </c>
      <c r="BT55" s="30"/>
      <c r="BU55" s="30"/>
      <c r="BV55" s="30"/>
      <c r="BW55" s="30"/>
      <c r="BX55" s="30"/>
      <c r="BY55" s="30"/>
      <c r="BZ55" s="30"/>
      <c r="CA55" s="30"/>
      <c r="CB55" s="30"/>
      <c r="CC55" s="30"/>
    </row>
    <row r="56" spans="57:81" x14ac:dyDescent="0.25">
      <c r="BE56" s="44"/>
      <c r="BF56" s="30" t="s">
        <v>70</v>
      </c>
      <c r="BG56" s="78">
        <f>VLOOKUP(BE49, StateOfUtah!$B:$M, COLUMNS(StateOfUtah!$B$31:D$31), FALSE)</f>
        <v>2.8419337637998931E-2</v>
      </c>
      <c r="BH56" s="78">
        <f>VLOOKUP(BE49, StateOfUtah!$B:$M, COLUMNS(StateOfUtah!$B$31:E$31), FALSE)</f>
        <v>2.8468657979051838E-2</v>
      </c>
      <c r="BI56" s="78">
        <f>VLOOKUP(BE49, StateOfUtah!$B:$M, COLUMNS(StateOfUtah!$B$31:F$31), FALSE)</f>
        <v>2.776188780837097E-2</v>
      </c>
      <c r="BJ56" s="78">
        <f>VLOOKUP(BE49, StateOfUtah!$B:$M, COLUMNS(StateOfUtah!$B$31:G$31), FALSE)</f>
        <v>2.6692967347292072E-2</v>
      </c>
      <c r="BK56" s="78">
        <f>VLOOKUP(BE49, StateOfUtah!$B:$M, COLUMNS(StateOfUtah!$B$31:H$31), FALSE)</f>
        <v>2.5475442026369127E-2</v>
      </c>
      <c r="BL56" s="78">
        <f>VLOOKUP(BE49, StateOfUtah!$B:$M, COLUMNS(StateOfUtah!$B$31:I$31), FALSE)</f>
        <v>2.5301073378870619E-2</v>
      </c>
      <c r="BM56" s="78">
        <f>VLOOKUP(BE49, StateOfUtah!$B:$M, COLUMNS(StateOfUtah!$B$31:J$31), FALSE)</f>
        <v>2.6036978559518364E-2</v>
      </c>
      <c r="BN56" s="78">
        <f>VLOOKUP(BE49, StateOfUtah!$B:$M, COLUMNS(StateOfUtah!$B$31:K$31), FALSE)</f>
        <v>2.5400919833258689E-2</v>
      </c>
      <c r="BO56" s="78">
        <f>VLOOKUP(BE49, StateOfUtah!$B:$M, COLUMNS(StateOfUtah!$B$31:L$31), FALSE)</f>
        <v>2.5321533314172022E-2</v>
      </c>
      <c r="BP56" s="78">
        <f>VLOOKUP(BE49, StateOfUtah!$B:$M, COLUMNS(StateOfUtah!$B$31:M$31), FALSE)</f>
        <v>2.4573681503296117E-2</v>
      </c>
      <c r="BR56" s="44"/>
      <c r="BS56" s="30"/>
      <c r="BT56" s="31">
        <v>2010</v>
      </c>
      <c r="BU56" s="31">
        <v>2011</v>
      </c>
      <c r="BV56" s="31">
        <v>2012</v>
      </c>
      <c r="BW56" s="31">
        <v>2013</v>
      </c>
      <c r="BX56" s="31">
        <v>2014</v>
      </c>
      <c r="BY56" s="31">
        <v>2015</v>
      </c>
      <c r="BZ56" s="31">
        <v>2016</v>
      </c>
      <c r="CA56" s="31">
        <v>2017</v>
      </c>
      <c r="CB56" s="31">
        <v>2018</v>
      </c>
      <c r="CC56" s="31">
        <v>2019</v>
      </c>
    </row>
    <row r="57" spans="57:81" x14ac:dyDescent="0.25">
      <c r="BE57" s="44"/>
      <c r="BF57" s="30" t="s">
        <v>71</v>
      </c>
      <c r="BG57" s="78">
        <f>VLOOKUP(BE49, USA!$B:$M, COLUMNS(USA!$B$31:D$31), FALSE)</f>
        <v>2.8451897627974457E-2</v>
      </c>
      <c r="BH57" s="78">
        <f>VLOOKUP(BE49, USA!$B:$M, COLUMNS(USA!$B$31:E$31), FALSE)</f>
        <v>2.8304916331062427E-2</v>
      </c>
      <c r="BI57" s="78">
        <f>VLOOKUP(BE49, USA!$B:$M, COLUMNS(USA!$B$31:F$31), FALSE)</f>
        <v>2.815294553886042E-2</v>
      </c>
      <c r="BJ57" s="78">
        <f>VLOOKUP(BE49, USA!$B:$M, COLUMNS(USA!$B$31:G$31), FALSE)</f>
        <v>2.8062775012424469E-2</v>
      </c>
      <c r="BK57" s="78">
        <f>VLOOKUP(BE49, USA!$B:$M, COLUMNS(USA!$B$31:H$31), FALSE)</f>
        <v>2.7820838722456744E-2</v>
      </c>
      <c r="BL57" s="78">
        <f>VLOOKUP(BE49, USA!$B:$M, COLUMNS(USA!$B$31:I$31), FALSE)</f>
        <v>2.7841501166983244E-2</v>
      </c>
      <c r="BM57" s="78">
        <f>VLOOKUP(BE49, USA!$B:$M, COLUMNS(USA!$B$31:J$31), FALSE)</f>
        <v>2.7634006985311058E-2</v>
      </c>
      <c r="BN57" s="78">
        <f>VLOOKUP(BE49, USA!$B:$M, COLUMNS(USA!$B$31:K$31), FALSE)</f>
        <v>2.7280747104456059E-2</v>
      </c>
      <c r="BO57" s="78">
        <f>VLOOKUP(BE49, USA!$B:$M, COLUMNS(USA!$B$31:L$31), FALSE)</f>
        <v>2.6895456738680778E-2</v>
      </c>
      <c r="BP57" s="78">
        <f>VLOOKUP(BE49, USA!$B:$M, COLUMNS(USA!$B$31:M$31), FALSE)</f>
        <v>2.6672800396391728E-2</v>
      </c>
      <c r="BR57" s="44"/>
      <c r="BS57" s="30" t="s">
        <v>62</v>
      </c>
      <c r="BT57" s="41">
        <f>VLOOKUP(BR55, WasatchFront!$B:$M, COLUMNS(WasatchFront!$B$31:D$31), FALSE)</f>
        <v>9.5283330579877742E-2</v>
      </c>
      <c r="BU57" s="41">
        <f>VLOOKUP(BR55, WasatchFront!$B:$M, COLUMNS(WasatchFront!$B$31:E$31), FALSE)</f>
        <v>8.700970720542972E-2</v>
      </c>
      <c r="BV57" s="41">
        <f>VLOOKUP(BR55, WasatchFront!$B:$M, COLUMNS(WasatchFront!$B$31:F$31), FALSE)</f>
        <v>9.354724548779049E-2</v>
      </c>
      <c r="BW57" s="41">
        <f>VLOOKUP(BR55, WasatchFront!$B:$M, COLUMNS(WasatchFront!$B$31:G$31), FALSE)</f>
        <v>8.7455285555692611E-2</v>
      </c>
      <c r="BX57" s="41">
        <f>VLOOKUP(BR55, WasatchFront!$B:$M, COLUMNS(WasatchFront!$B$31:H$31), FALSE)</f>
        <v>9.5767240648061747E-2</v>
      </c>
      <c r="BY57" s="41">
        <f>VLOOKUP(BR55, WasatchFront!$B:$M, COLUMNS(WasatchFront!$B$31:I$31), FALSE)</f>
        <v>9.2291964833367407E-2</v>
      </c>
      <c r="BZ57" s="41">
        <f>VLOOKUP(BR55, WasatchFront!$B:$M, COLUMNS(WasatchFront!$B$31:J$31), FALSE)</f>
        <v>9.4010206822455006E-2</v>
      </c>
      <c r="CA57" s="41">
        <f>VLOOKUP(BR55, WasatchFront!$B:$M, COLUMNS(WasatchFront!$B$31:K$31), FALSE)</f>
        <v>8.5315584464697655E-2</v>
      </c>
      <c r="CB57" s="41">
        <f>VLOOKUP(BR55, WasatchFront!$B:$M, COLUMNS(WasatchFront!$B$31:L$31), FALSE)</f>
        <v>8.4711489853397853E-2</v>
      </c>
      <c r="CC57" s="41">
        <f>VLOOKUP(BR55, WasatchFront!$B:$M, COLUMNS(WasatchFront!$B$31:M$31), FALSE)</f>
        <v>9.2003470464897694E-2</v>
      </c>
    </row>
    <row r="58" spans="57:81" x14ac:dyDescent="0.25">
      <c r="BR58" s="44"/>
      <c r="BS58" s="42" t="s">
        <v>58</v>
      </c>
      <c r="BT58" s="41">
        <f>VLOOKUP(BR55, Weber!$B:$M, COLUMNS(Weber!$B$31:D$31), FALSE)</f>
        <v>0.19422941590429274</v>
      </c>
      <c r="BU58" s="41">
        <f>VLOOKUP(BR55, Weber!$B:$M, COLUMNS(Weber!$B$31:E$31), FALSE)</f>
        <v>0.17478684531059682</v>
      </c>
      <c r="BV58" s="41">
        <f>VLOOKUP(BR55, Weber!$B:$M, COLUMNS(Weber!$B$31:F$31), FALSE)</f>
        <v>0.17537746806039489</v>
      </c>
      <c r="BW58" s="41">
        <f>VLOOKUP(BR55, Weber!$B:$M, COLUMNS(Weber!$B$31:G$31), FALSE)</f>
        <v>0.19563822963438102</v>
      </c>
      <c r="BX58" s="41">
        <f>VLOOKUP(BR55, Weber!$B:$M, COLUMNS(Weber!$B$31:H$31), FALSE)</f>
        <v>0.17222559126743481</v>
      </c>
      <c r="BY58" s="41">
        <f>VLOOKUP(BR55, Weber!$B:$M, COLUMNS(Weber!$B$31:I$31), FALSE)</f>
        <v>0.16274377942165433</v>
      </c>
      <c r="BZ58" s="41">
        <f>VLOOKUP(BR55, Weber!$B:$M, COLUMNS(Weber!$B$31:J$31), FALSE)</f>
        <v>0.18998048145738453</v>
      </c>
      <c r="CA58" s="41">
        <f>VLOOKUP(BR55, Weber!$B:$M, COLUMNS(Weber!$B$31:K$31), FALSE)</f>
        <v>0.17793103448275863</v>
      </c>
      <c r="CB58" s="41">
        <f>VLOOKUP(BR55, Weber!$B:$M, COLUMNS(Weber!$B$31:L$31), FALSE)</f>
        <v>0.20976831559173451</v>
      </c>
      <c r="CC58" s="41">
        <f>VLOOKUP(BR55, Weber!$B:$M, COLUMNS(Weber!$B$31:M$31), FALSE)</f>
        <v>0.18158236057068741</v>
      </c>
    </row>
    <row r="59" spans="57:81" x14ac:dyDescent="0.25">
      <c r="BR59" s="44"/>
      <c r="BS59" s="42" t="s">
        <v>59</v>
      </c>
      <c r="BT59" s="41">
        <f>VLOOKUP(BR55, Davis!$B:$M, COLUMNS(Davis!$B$31:D$31), FALSE)</f>
        <v>0.17212626563430614</v>
      </c>
      <c r="BU59" s="41">
        <f>VLOOKUP(BR55, Davis!$B:$M, COLUMNS(Davis!$B$31:E$31), FALSE)</f>
        <v>0.16593028964162984</v>
      </c>
      <c r="BV59" s="41">
        <f>VLOOKUP(BR55, Davis!$B:$M, COLUMNS(Davis!$B$31:F$31), FALSE)</f>
        <v>0.16089613034623218</v>
      </c>
      <c r="BW59" s="41">
        <f>VLOOKUP(BR55, Davis!$B:$M, COLUMNS(Davis!$B$31:G$31), FALSE)</f>
        <v>0.1646273637374861</v>
      </c>
      <c r="BX59" s="41">
        <f>VLOOKUP(BR55, Davis!$B:$M, COLUMNS(Davis!$B$31:H$31), FALSE)</f>
        <v>0.16277864178330742</v>
      </c>
      <c r="BY59" s="41">
        <f>VLOOKUP(BR55, Davis!$B:$M, COLUMNS(Davis!$B$31:I$31), FALSE)</f>
        <v>0.17693920335429769</v>
      </c>
      <c r="BZ59" s="41">
        <f>VLOOKUP(BR55, Davis!$B:$M, COLUMNS(Davis!$B$31:J$31), FALSE)</f>
        <v>0.15299617509562261</v>
      </c>
      <c r="CA59" s="41">
        <f>VLOOKUP(BR55, Davis!$B:$M, COLUMNS(Davis!$B$31:K$31), FALSE)</f>
        <v>0.15879442195231669</v>
      </c>
      <c r="CB59" s="41">
        <f>VLOOKUP(BR55, Davis!$B:$M, COLUMNS(Davis!$B$31:L$31), FALSE)</f>
        <v>0.15644317641464575</v>
      </c>
      <c r="CC59" s="41">
        <f>VLOOKUP(BR55, Davis!$B:$M, COLUMNS(Davis!$B$31:M$31), FALSE)</f>
        <v>0.16382575757575757</v>
      </c>
    </row>
    <row r="60" spans="57:81" x14ac:dyDescent="0.25">
      <c r="BR60" s="44"/>
      <c r="BS60" s="42" t="s">
        <v>60</v>
      </c>
      <c r="BT60" s="41">
        <f>VLOOKUP(BR55, SaltLake!$B:$M, COLUMNS(SaltLake!$B$31:D$31), FALSE)</f>
        <v>8.7608381502890173E-2</v>
      </c>
      <c r="BU60" s="41">
        <f>VLOOKUP(BR55, SaltLake!$B:$M, COLUMNS(SaltLake!$B$31:E$31), FALSE)</f>
        <v>6.8723951405515654E-2</v>
      </c>
      <c r="BV60" s="41">
        <f>VLOOKUP(BR55, SaltLake!$B:$M, COLUMNS(SaltLake!$B$31:F$31), FALSE)</f>
        <v>8.3135600667897006E-2</v>
      </c>
      <c r="BW60" s="41">
        <f>VLOOKUP(BR55, SaltLake!$B:$M, COLUMNS(SaltLake!$B$31:G$31), FALSE)</f>
        <v>7.0776886922864254E-2</v>
      </c>
      <c r="BX60" s="41">
        <f>VLOOKUP(BR55, SaltLake!$B:$M, COLUMNS(SaltLake!$B$31:H$31), FALSE)</f>
        <v>8.3976652231218224E-2</v>
      </c>
      <c r="BY60" s="41">
        <f>VLOOKUP(BR55, SaltLake!$B:$M, COLUMNS(SaltLake!$B$31:I$31), FALSE)</f>
        <v>7.0742979025950947E-2</v>
      </c>
      <c r="BZ60" s="41">
        <f>VLOOKUP(BR55, SaltLake!$B:$M, COLUMNS(SaltLake!$B$31:J$31), FALSE)</f>
        <v>8.3527648234510324E-2</v>
      </c>
      <c r="CA60" s="41">
        <f>VLOOKUP(BR55, SaltLake!$B:$M, COLUMNS(SaltLake!$B$31:K$31), FALSE)</f>
        <v>7.543676032525562E-2</v>
      </c>
      <c r="CB60" s="41">
        <f>VLOOKUP(BR55, SaltLake!$B:$M, COLUMNS(SaltLake!$B$31:L$31), FALSE)</f>
        <v>6.659563132658497E-2</v>
      </c>
      <c r="CC60" s="41">
        <f>VLOOKUP(BR55, SaltLake!$B:$M, COLUMNS(SaltLake!$B$31:M$31), FALSE)</f>
        <v>7.9822966885323643E-2</v>
      </c>
    </row>
    <row r="61" spans="57:81" x14ac:dyDescent="0.25">
      <c r="BF61" s="40" t="s">
        <v>80</v>
      </c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R61" s="44"/>
      <c r="BS61" s="42" t="s">
        <v>61</v>
      </c>
      <c r="BT61" s="41">
        <f>VLOOKUP(BR55, Utah!$B:$M, COLUMNS(Utah!$B$31:D$31), FALSE)</f>
        <v>7.6892430278884469E-2</v>
      </c>
      <c r="BU61" s="41">
        <f>VLOOKUP(BR55, Utah!$B:$M, COLUMNS(Utah!$B$31:E$31), FALSE)</f>
        <v>7.7508184093972657E-2</v>
      </c>
      <c r="BV61" s="41">
        <f>VLOOKUP(BR55, Utah!$B:$M, COLUMNS(Utah!$B$31:F$31), FALSE)</f>
        <v>7.8622419448196021E-2</v>
      </c>
      <c r="BW61" s="41">
        <f>VLOOKUP(BR55, Utah!$B:$M, COLUMNS(Utah!$B$31:G$31), FALSE)</f>
        <v>7.4953030752496791E-2</v>
      </c>
      <c r="BX61" s="41">
        <f>VLOOKUP(BR55, Utah!$B:$M, COLUMNS(Utah!$B$31:H$31), FALSE)</f>
        <v>8.1893793985924501E-2</v>
      </c>
      <c r="BY61" s="41">
        <f>VLOOKUP(BR55, Utah!$B:$M, COLUMNS(Utah!$B$31:I$31), FALSE)</f>
        <v>8.5414210695531026E-2</v>
      </c>
      <c r="BZ61" s="41">
        <f>VLOOKUP(BR55, Utah!$B:$M, COLUMNS(Utah!$B$31:J$31), FALSE)</f>
        <v>7.8224933582603559E-2</v>
      </c>
      <c r="CA61" s="41">
        <f>VLOOKUP(BR55, Utah!$B:$M, COLUMNS(Utah!$B$31:K$31), FALSE)</f>
        <v>6.8412406995845013E-2</v>
      </c>
      <c r="CB61" s="41">
        <f>VLOOKUP(BR55, Utah!$B:$M, COLUMNS(Utah!$B$31:L$31), FALSE)</f>
        <v>7.4343620451404885E-2</v>
      </c>
      <c r="CC61" s="41">
        <f>VLOOKUP(BR55, Utah!$B:$M, COLUMNS(Utah!$B$31:M$31), FALSE)</f>
        <v>8.0052840158520475E-2</v>
      </c>
    </row>
    <row r="62" spans="57:81" x14ac:dyDescent="0.25">
      <c r="BF62" s="30"/>
      <c r="BG62" s="31">
        <v>2010</v>
      </c>
      <c r="BH62" s="31">
        <v>2011</v>
      </c>
      <c r="BI62" s="31">
        <v>2012</v>
      </c>
      <c r="BJ62" s="31">
        <v>2013</v>
      </c>
      <c r="BK62" s="31">
        <v>2014</v>
      </c>
      <c r="BL62" s="31">
        <v>2015</v>
      </c>
      <c r="BM62" s="31">
        <v>2016</v>
      </c>
      <c r="BN62" s="31">
        <v>2017</v>
      </c>
      <c r="BO62" s="31">
        <v>2018</v>
      </c>
      <c r="BP62" s="31">
        <v>2019</v>
      </c>
      <c r="BR62" s="44"/>
      <c r="BS62" s="30" t="s">
        <v>70</v>
      </c>
      <c r="BT62" s="41">
        <f>VLOOKUP(BR55, StateOfUtah!$B:$M, COLUMNS(StateOfUtah!$B$31:D$31), FALSE)</f>
        <v>4.4001156403584853E-2</v>
      </c>
      <c r="BU62" s="41">
        <f>VLOOKUP(BR55, StateOfUtah!$B:$M, COLUMNS(StateOfUtah!$B$31:E$31), FALSE)</f>
        <v>4.2552585887911651E-2</v>
      </c>
      <c r="BV62" s="41">
        <f>VLOOKUP(BR55, StateOfUtah!$B:$M, COLUMNS(StateOfUtah!$B$31:F$31), FALSE)</f>
        <v>4.30835734870317E-2</v>
      </c>
      <c r="BW62" s="41">
        <f>VLOOKUP(BR55, StateOfUtah!$B:$M, COLUMNS(StateOfUtah!$B$31:G$31), FALSE)</f>
        <v>3.8912357946093892E-2</v>
      </c>
      <c r="BX62" s="41">
        <f>VLOOKUP(BR55, StateOfUtah!$B:$M, COLUMNS(StateOfUtah!$B$31:H$31), FALSE)</f>
        <v>3.9916738092322761E-2</v>
      </c>
      <c r="BY62" s="41">
        <f>VLOOKUP(BR55, StateOfUtah!$B:$M, COLUMNS(StateOfUtah!$B$31:I$31), FALSE)</f>
        <v>4.2490118577075096E-2</v>
      </c>
      <c r="BZ62" s="41">
        <f>VLOOKUP(BR55, StateOfUtah!$B:$M, COLUMNS(StateOfUtah!$B$31:J$31), FALSE)</f>
        <v>4.0606404080476055E-2</v>
      </c>
      <c r="CA62" s="41">
        <f>VLOOKUP(BR55, StateOfUtah!$B:$M, COLUMNS(StateOfUtah!$B$31:K$31), FALSE)</f>
        <v>4.2750981888050633E-2</v>
      </c>
      <c r="CB62" s="41">
        <f>VLOOKUP(BR55, StateOfUtah!$B:$M, COLUMNS(StateOfUtah!$B$31:L$31), FALSE)</f>
        <v>4.8709259718434032E-2</v>
      </c>
      <c r="CC62" s="41">
        <f>VLOOKUP(BR55, StateOfUtah!$B:$M, COLUMNS(StateOfUtah!$B$31:M$31), FALSE)</f>
        <v>4.2936516668500388E-2</v>
      </c>
    </row>
    <row r="63" spans="57:81" x14ac:dyDescent="0.25">
      <c r="BF63" s="30" t="s">
        <v>62</v>
      </c>
      <c r="BG63" s="39">
        <f t="shared" ref="BG63:BP63" si="7">BG83 * BG93</f>
        <v>0.10501893988375066</v>
      </c>
      <c r="BH63" s="39">
        <f t="shared" si="7"/>
        <v>0.10424500010987878</v>
      </c>
      <c r="BI63" s="39">
        <f t="shared" si="7"/>
        <v>0.10349677800894765</v>
      </c>
      <c r="BJ63" s="39">
        <f t="shared" si="7"/>
        <v>0.10270255071839567</v>
      </c>
      <c r="BK63" s="39">
        <f t="shared" si="7"/>
        <v>0.10384908764845885</v>
      </c>
      <c r="BL63" s="39">
        <f t="shared" si="7"/>
        <v>0.1032188699382241</v>
      </c>
      <c r="BM63" s="39">
        <f t="shared" si="7"/>
        <v>9.9886046944368506E-2</v>
      </c>
      <c r="BN63" s="39">
        <f t="shared" si="7"/>
        <v>9.6852866914698812E-2</v>
      </c>
      <c r="BO63" s="39">
        <f t="shared" si="7"/>
        <v>9.5474709369648247E-2</v>
      </c>
      <c r="BP63" s="39">
        <f t="shared" si="7"/>
        <v>9.2152546730337334E-2</v>
      </c>
      <c r="BR63" s="44"/>
      <c r="BS63" s="30" t="s">
        <v>71</v>
      </c>
      <c r="BT63" s="41">
        <f>VLOOKUP(BR55, USA!$B:$M, COLUMNS(USA!$B$31:D$31), FALSE)</f>
        <v>4.4802338171713273E-3</v>
      </c>
      <c r="BU63" s="41">
        <f>VLOOKUP(BR55, USA!$B:$M, COLUMNS(USA!$B$31:E$31), FALSE)</f>
        <v>3.8488405608426315E-3</v>
      </c>
      <c r="BV63" s="41">
        <f>VLOOKUP(BR55, USA!$B:$M, COLUMNS(USA!$B$31:F$31), FALSE)</f>
        <v>4.4571195845641573E-3</v>
      </c>
      <c r="BW63" s="41">
        <f>VLOOKUP(BR55, USA!$B:$M, COLUMNS(USA!$B$31:G$31), FALSE)</f>
        <v>4.1697246431822571E-3</v>
      </c>
      <c r="BX63" s="41">
        <f>VLOOKUP(BR55, USA!$B:$M, COLUMNS(USA!$B$31:H$31), FALSE)</f>
        <v>4.4383205183567732E-3</v>
      </c>
      <c r="BY63" s="41">
        <f>VLOOKUP(BR55, USA!$B:$M, COLUMNS(USA!$B$31:I$31), FALSE)</f>
        <v>4.3284835877497015E-3</v>
      </c>
      <c r="BZ63" s="41">
        <f>VLOOKUP(BR55, USA!$B:$M, COLUMNS(USA!$B$31:J$31), FALSE)</f>
        <v>4.1533419504655488E-3</v>
      </c>
      <c r="CA63" s="41">
        <f>VLOOKUP(BR55, USA!$B:$M, COLUMNS(USA!$B$31:K$31), FALSE)</f>
        <v>4.9531565290811801E-3</v>
      </c>
      <c r="CB63" s="41">
        <f>VLOOKUP(BR55, USA!$B:$M, COLUMNS(USA!$B$31:L$31), FALSE)</f>
        <v>4.1116859443358078E-3</v>
      </c>
      <c r="CC63" s="41">
        <f>VLOOKUP(BR55, USA!$B:$M, COLUMNS(USA!$B$31:M$31), FALSE)</f>
        <v>3.4372544577162228E-3</v>
      </c>
    </row>
    <row r="64" spans="57:81" x14ac:dyDescent="0.25">
      <c r="BF64" s="42" t="s">
        <v>58</v>
      </c>
      <c r="BG64" s="39">
        <f t="shared" ref="BG64:BP64" si="8">BG84 * BG94</f>
        <v>0.11242357339178267</v>
      </c>
      <c r="BH64" s="39">
        <f t="shared" si="8"/>
        <v>0.11177999372993556</v>
      </c>
      <c r="BI64" s="39">
        <f t="shared" si="8"/>
        <v>0.11604459202534492</v>
      </c>
      <c r="BJ64" s="39">
        <f t="shared" si="8"/>
        <v>0.11483503734750909</v>
      </c>
      <c r="BK64" s="39">
        <f t="shared" si="8"/>
        <v>0.11894044861720166</v>
      </c>
      <c r="BL64" s="39">
        <f t="shared" si="8"/>
        <v>0.10930661660447423</v>
      </c>
      <c r="BM64" s="39">
        <f t="shared" si="8"/>
        <v>0.10115089598757862</v>
      </c>
      <c r="BN64" s="39">
        <f t="shared" si="8"/>
        <v>9.4281529010155157E-2</v>
      </c>
      <c r="BO64" s="39">
        <f t="shared" si="8"/>
        <v>9.0266524001731477E-2</v>
      </c>
      <c r="BP64" s="39">
        <f t="shared" si="8"/>
        <v>8.7385565221278202E-2</v>
      </c>
    </row>
    <row r="65" spans="58:81" x14ac:dyDescent="0.25">
      <c r="BF65" s="42" t="s">
        <v>59</v>
      </c>
      <c r="BG65" s="39">
        <f t="shared" ref="BG65:BP65" si="9">BG85 * BG95</f>
        <v>9.9160360293543359E-2</v>
      </c>
      <c r="BH65" s="39">
        <f t="shared" si="9"/>
        <v>9.6237289354530214E-2</v>
      </c>
      <c r="BI65" s="39">
        <f t="shared" si="9"/>
        <v>9.6156435589566408E-2</v>
      </c>
      <c r="BJ65" s="39">
        <f t="shared" si="9"/>
        <v>8.9338162239170196E-2</v>
      </c>
      <c r="BK65" s="39">
        <f t="shared" si="9"/>
        <v>8.3779776785464471E-2</v>
      </c>
      <c r="BL65" s="39">
        <f t="shared" si="9"/>
        <v>8.3412206172505124E-2</v>
      </c>
      <c r="BM65" s="39">
        <f t="shared" si="9"/>
        <v>8.7660791497677137E-2</v>
      </c>
      <c r="BN65" s="39">
        <f t="shared" si="9"/>
        <v>8.4691586552840051E-2</v>
      </c>
      <c r="BO65" s="39">
        <f t="shared" si="9"/>
        <v>8.5502696941926651E-2</v>
      </c>
      <c r="BP65" s="39">
        <f t="shared" si="9"/>
        <v>8.1353055584391029E-2</v>
      </c>
      <c r="BR65" s="43">
        <v>216</v>
      </c>
      <c r="BS65" s="40" t="s">
        <v>57</v>
      </c>
      <c r="BT65" s="30"/>
      <c r="BU65" s="30"/>
      <c r="BV65" s="30"/>
      <c r="BW65" s="30"/>
      <c r="BX65" s="30"/>
      <c r="BY65" s="30"/>
      <c r="BZ65" s="30"/>
      <c r="CA65" s="30"/>
      <c r="CB65" s="30"/>
      <c r="CC65" s="30"/>
    </row>
    <row r="66" spans="58:81" x14ac:dyDescent="0.25">
      <c r="BF66" s="42" t="s">
        <v>60</v>
      </c>
      <c r="BG66" s="39">
        <f t="shared" ref="BG66:BP66" si="10">BG86 * BG96</f>
        <v>0.1039157778218</v>
      </c>
      <c r="BH66" s="39">
        <f t="shared" si="10"/>
        <v>0.10311386902994907</v>
      </c>
      <c r="BI66" s="39">
        <f t="shared" si="10"/>
        <v>0.10225620859334505</v>
      </c>
      <c r="BJ66" s="39">
        <f t="shared" si="10"/>
        <v>0.10234403088266902</v>
      </c>
      <c r="BK66" s="39">
        <f t="shared" si="10"/>
        <v>0.10385923711054576</v>
      </c>
      <c r="BL66" s="39">
        <f t="shared" si="10"/>
        <v>0.10456199706031395</v>
      </c>
      <c r="BM66" s="39">
        <f t="shared" si="10"/>
        <v>0.10157931673956498</v>
      </c>
      <c r="BN66" s="39">
        <f t="shared" si="10"/>
        <v>9.9193353830316064E-2</v>
      </c>
      <c r="BO66" s="39">
        <f t="shared" si="10"/>
        <v>9.8876421069007361E-2</v>
      </c>
      <c r="BP66" s="39">
        <f t="shared" si="10"/>
        <v>9.4141061240851046E-2</v>
      </c>
      <c r="BR66" s="44"/>
      <c r="BS66" s="30"/>
      <c r="BT66" s="31">
        <v>2010</v>
      </c>
      <c r="BU66" s="31">
        <v>2011</v>
      </c>
      <c r="BV66" s="31">
        <v>2012</v>
      </c>
      <c r="BW66" s="31">
        <v>2013</v>
      </c>
      <c r="BX66" s="31">
        <v>2014</v>
      </c>
      <c r="BY66" s="31">
        <v>2015</v>
      </c>
      <c r="BZ66" s="31">
        <v>2016</v>
      </c>
      <c r="CA66" s="31">
        <v>2017</v>
      </c>
      <c r="CB66" s="31">
        <v>2018</v>
      </c>
      <c r="CC66" s="31">
        <v>2019</v>
      </c>
    </row>
    <row r="67" spans="58:81" x14ac:dyDescent="0.25">
      <c r="BF67" s="42" t="s">
        <v>61</v>
      </c>
      <c r="BG67" s="39">
        <f t="shared" ref="BG67:BP67" si="11">BG87 * BG97</f>
        <v>0.10744983758297538</v>
      </c>
      <c r="BH67" s="39">
        <f t="shared" si="11"/>
        <v>0.10803220838586162</v>
      </c>
      <c r="BI67" s="39">
        <f t="shared" si="11"/>
        <v>0.10488002859164405</v>
      </c>
      <c r="BJ67" s="39">
        <f t="shared" si="11"/>
        <v>0.1060226700187986</v>
      </c>
      <c r="BK67" s="39">
        <f t="shared" si="11"/>
        <v>0.1091636255983858</v>
      </c>
      <c r="BL67" s="39">
        <f t="shared" si="11"/>
        <v>0.10949784753330132</v>
      </c>
      <c r="BM67" s="39">
        <f t="shared" si="11"/>
        <v>0.10273448525942953</v>
      </c>
      <c r="BN67" s="39">
        <f t="shared" si="11"/>
        <v>9.9848639465744335E-2</v>
      </c>
      <c r="BO67" s="39">
        <f t="shared" si="11"/>
        <v>9.5949248159796413E-2</v>
      </c>
      <c r="BP67" s="39">
        <f t="shared" si="11"/>
        <v>9.5882265404266101E-2</v>
      </c>
      <c r="BR67" s="44"/>
      <c r="BS67" s="30" t="s">
        <v>62</v>
      </c>
      <c r="BT67" s="41">
        <f>VLOOKUP(BR65, WasatchFront!$B:$M, COLUMNS(WasatchFront!$B$31:D$31), FALSE)</f>
        <v>0.13489118443486109</v>
      </c>
      <c r="BU67" s="41">
        <f>VLOOKUP(BR65, WasatchFront!$B:$M, COLUMNS(WasatchFront!$B$31:E$31), FALSE)</f>
        <v>0.13344804511996941</v>
      </c>
      <c r="BV67" s="41">
        <f>VLOOKUP(BR65, WasatchFront!$B:$M, COLUMNS(WasatchFront!$B$31:F$31), FALSE)</f>
        <v>0.13272414729032841</v>
      </c>
      <c r="BW67" s="41">
        <f>VLOOKUP(BR65, WasatchFront!$B:$M, COLUMNS(WasatchFront!$B$31:G$31), FALSE)</f>
        <v>0.13747012481189697</v>
      </c>
      <c r="BX67" s="41">
        <f>VLOOKUP(BR65, WasatchFront!$B:$M, COLUMNS(WasatchFront!$B$31:H$31), FALSE)</f>
        <v>0.12535172914586548</v>
      </c>
      <c r="BY67" s="41">
        <f>VLOOKUP(BR65, WasatchFront!$B:$M, COLUMNS(WasatchFront!$B$31:I$31), FALSE)</f>
        <v>0.12224466496882409</v>
      </c>
      <c r="BZ67" s="41">
        <f>VLOOKUP(BR65, WasatchFront!$B:$M, COLUMNS(WasatchFront!$B$31:J$31), FALSE)</f>
        <v>0.12069112264873606</v>
      </c>
      <c r="CA67" s="41">
        <f>VLOOKUP(BR65, WasatchFront!$B:$M, COLUMNS(WasatchFront!$B$31:K$31), FALSE)</f>
        <v>0.12948740846579745</v>
      </c>
      <c r="CB67" s="41">
        <f>VLOOKUP(BR65, WasatchFront!$B:$M, COLUMNS(WasatchFront!$B$31:L$31), FALSE)</f>
        <v>0.1289901064028374</v>
      </c>
      <c r="CC67" s="41">
        <f>VLOOKUP(BR65, WasatchFront!$B:$M, COLUMNS(WasatchFront!$B$31:M$31), FALSE)</f>
        <v>0.13153825161466387</v>
      </c>
    </row>
    <row r="68" spans="58:81" x14ac:dyDescent="0.25">
      <c r="BF68" s="30" t="s">
        <v>70</v>
      </c>
      <c r="BG68" s="39">
        <f t="shared" ref="BG68:BP68" si="12">BG88 * BG98</f>
        <v>0.10905959059551898</v>
      </c>
      <c r="BH68" s="39">
        <f t="shared" si="12"/>
        <v>0.10758165512601658</v>
      </c>
      <c r="BI68" s="39">
        <f t="shared" si="12"/>
        <v>0.10616252072488308</v>
      </c>
      <c r="BJ68" s="39">
        <f t="shared" si="12"/>
        <v>0.10409641706436484</v>
      </c>
      <c r="BK68" s="39">
        <f t="shared" si="12"/>
        <v>0.10497495541215207</v>
      </c>
      <c r="BL68" s="39">
        <f t="shared" si="12"/>
        <v>0.10467502538193962</v>
      </c>
      <c r="BM68" s="39">
        <f t="shared" si="12"/>
        <v>0.10172447790887099</v>
      </c>
      <c r="BN68" s="39">
        <f t="shared" si="12"/>
        <v>9.8955108397117825E-2</v>
      </c>
      <c r="BO68" s="39">
        <f t="shared" si="12"/>
        <v>9.7187878255466098E-2</v>
      </c>
      <c r="BP68" s="39">
        <f t="shared" si="12"/>
        <v>9.3886279633220882E-2</v>
      </c>
      <c r="BR68" s="44"/>
      <c r="BS68" s="42" t="s">
        <v>58</v>
      </c>
      <c r="BT68" s="41">
        <f>VLOOKUP(BR65, Weber!$B:$M, COLUMNS(Weber!$B$31:D$31), FALSE)</f>
        <v>0.21194280908326324</v>
      </c>
      <c r="BU68" s="41">
        <f>VLOOKUP(BR65, Weber!$B:$M, COLUMNS(Weber!$B$31:E$31), FALSE)</f>
        <v>0.23717328170377541</v>
      </c>
      <c r="BV68" s="41">
        <f>VLOOKUP(BR65, Weber!$B:$M, COLUMNS(Weber!$B$31:F$31), FALSE)</f>
        <v>0.19965277777777779</v>
      </c>
      <c r="BW68" s="41">
        <f>VLOOKUP(BR65, Weber!$B:$M, COLUMNS(Weber!$B$31:G$31), FALSE)</f>
        <v>0.2191544434857636</v>
      </c>
      <c r="BX68" s="41">
        <f>VLOOKUP(BR65, Weber!$B:$M, COLUMNS(Weber!$B$31:H$31), FALSE)</f>
        <v>0.21554770318021202</v>
      </c>
      <c r="BY68" s="41">
        <f>VLOOKUP(BR65, Weber!$B:$M, COLUMNS(Weber!$B$31:I$31), FALSE)</f>
        <v>0.18589211618257262</v>
      </c>
      <c r="BZ68" s="41">
        <f>VLOOKUP(BR65, Weber!$B:$M, COLUMNS(Weber!$B$31:J$31), FALSE)</f>
        <v>0.17209690893901419</v>
      </c>
      <c r="CA68" s="41">
        <f>VLOOKUP(BR65, Weber!$B:$M, COLUMNS(Weber!$B$31:K$31), FALSE)</f>
        <v>0.21119133574007221</v>
      </c>
      <c r="CB68" s="41">
        <f>VLOOKUP(BR65, Weber!$B:$M, COLUMNS(Weber!$B$31:L$31), FALSE)</f>
        <v>0.20088626292466766</v>
      </c>
      <c r="CC68" s="41">
        <f>VLOOKUP(BR65, Weber!$B:$M, COLUMNS(Weber!$B$31:M$31), FALSE)</f>
        <v>0.21868652674339878</v>
      </c>
    </row>
    <row r="69" spans="58:81" x14ac:dyDescent="0.25">
      <c r="BF69" s="30" t="s">
        <v>71</v>
      </c>
      <c r="BG69" s="39">
        <f t="shared" ref="BG69:BP69" si="13">BG89 * BG99</f>
        <v>8.9414941352541244E-2</v>
      </c>
      <c r="BH69" s="39">
        <f t="shared" si="13"/>
        <v>8.7664636555644299E-2</v>
      </c>
      <c r="BI69" s="39">
        <f t="shared" si="13"/>
        <v>8.6437217725893481E-2</v>
      </c>
      <c r="BJ69" s="39">
        <f t="shared" si="13"/>
        <v>8.3960530945748915E-2</v>
      </c>
      <c r="BK69" s="39">
        <f t="shared" si="13"/>
        <v>8.2471478632327747E-2</v>
      </c>
      <c r="BL69" s="39">
        <f t="shared" si="13"/>
        <v>8.1153165068310579E-2</v>
      </c>
      <c r="BM69" s="39">
        <f t="shared" si="13"/>
        <v>7.9860944004877532E-2</v>
      </c>
      <c r="BN69" s="39">
        <f t="shared" si="13"/>
        <v>7.8364256111119343E-2</v>
      </c>
      <c r="BO69" s="39">
        <f t="shared" si="13"/>
        <v>7.7652518603929993E-2</v>
      </c>
      <c r="BP69" s="39">
        <f t="shared" si="13"/>
        <v>7.6904688757984813E-2</v>
      </c>
      <c r="BR69" s="44"/>
      <c r="BS69" s="42" t="s">
        <v>59</v>
      </c>
      <c r="BT69" s="41">
        <f>VLOOKUP(BR65, Davis!$B:$M, COLUMNS(Davis!$B$31:D$31), FALSE)</f>
        <v>0.16105327617881202</v>
      </c>
      <c r="BU69" s="41">
        <f>VLOOKUP(BR65, Davis!$B:$M, COLUMNS(Davis!$B$31:E$31), FALSE)</f>
        <v>0.15684029765311963</v>
      </c>
      <c r="BV69" s="41">
        <f>VLOOKUP(BR65, Davis!$B:$M, COLUMNS(Davis!$B$31:F$31), FALSE)</f>
        <v>0.18536324786324787</v>
      </c>
      <c r="BW69" s="41">
        <f>VLOOKUP(BR65, Davis!$B:$M, COLUMNS(Davis!$B$31:G$31), FALSE)</f>
        <v>0.18392857142857144</v>
      </c>
      <c r="BX69" s="41">
        <f>VLOOKUP(BR65, Davis!$B:$M, COLUMNS(Davis!$B$31:H$31), FALSE)</f>
        <v>0.18553811659192826</v>
      </c>
      <c r="BY69" s="41">
        <f>VLOOKUP(BR65, Davis!$B:$M, COLUMNS(Davis!$B$31:I$31), FALSE)</f>
        <v>0.20156774916013437</v>
      </c>
      <c r="BZ69" s="41">
        <f>VLOOKUP(BR65, Davis!$B:$M, COLUMNS(Davis!$B$31:J$31), FALSE)</f>
        <v>0.17124105011933174</v>
      </c>
      <c r="CA69" s="41">
        <f>VLOOKUP(BR65, Davis!$B:$M, COLUMNS(Davis!$B$31:K$31), FALSE)</f>
        <v>0.16439246263807666</v>
      </c>
      <c r="CB69" s="41">
        <f>VLOOKUP(BR65, Davis!$B:$M, COLUMNS(Davis!$B$31:L$31), FALSE)</f>
        <v>0.16704119850187266</v>
      </c>
      <c r="CC69" s="41">
        <f>VLOOKUP(BR65, Davis!$B:$M, COLUMNS(Davis!$B$31:M$31), FALSE)</f>
        <v>0.19415292353823088</v>
      </c>
    </row>
    <row r="70" spans="58:81" x14ac:dyDescent="0.25"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R70" s="44"/>
      <c r="BS70" s="42" t="s">
        <v>60</v>
      </c>
      <c r="BT70" s="41">
        <f>VLOOKUP(BR65, SaltLake!$B:$M, COLUMNS(SaltLake!$B$31:D$31), FALSE)</f>
        <v>0.10253411306042885</v>
      </c>
      <c r="BU70" s="41">
        <f>VLOOKUP(BR65, SaltLake!$B:$M, COLUMNS(SaltLake!$B$31:E$31), FALSE)</f>
        <v>9.6534653465346537E-2</v>
      </c>
      <c r="BV70" s="41">
        <f>VLOOKUP(BR65, SaltLake!$B:$M, COLUMNS(SaltLake!$B$31:F$31), FALSE)</f>
        <v>0.10408093278463648</v>
      </c>
      <c r="BW70" s="41">
        <f>VLOOKUP(BR65, SaltLake!$B:$M, COLUMNS(SaltLake!$B$31:G$31), FALSE)</f>
        <v>0.1100307891751742</v>
      </c>
      <c r="BX70" s="41">
        <f>VLOOKUP(BR65, SaltLake!$B:$M, COLUMNS(SaltLake!$B$31:H$31), FALSE)</f>
        <v>8.5663401602849507E-2</v>
      </c>
      <c r="BY70" s="41">
        <f>VLOOKUP(BR65, SaltLake!$B:$M, COLUMNS(SaltLake!$B$31:I$31), FALSE)</f>
        <v>9.0745408714440048E-2</v>
      </c>
      <c r="BZ70" s="41">
        <f>VLOOKUP(BR65, SaltLake!$B:$M, COLUMNS(SaltLake!$B$31:J$31), FALSE)</f>
        <v>9.730215827338129E-2</v>
      </c>
      <c r="CA70" s="41">
        <f>VLOOKUP(BR65, SaltLake!$B:$M, COLUMNS(SaltLake!$B$31:K$31), FALSE)</f>
        <v>0.10196514645902854</v>
      </c>
      <c r="CB70" s="41">
        <f>VLOOKUP(BR65, SaltLake!$B:$M, COLUMNS(SaltLake!$B$31:L$31), FALSE)</f>
        <v>0.10813594232749743</v>
      </c>
      <c r="CC70" s="41">
        <f>VLOOKUP(BR65, SaltLake!$B:$M, COLUMNS(SaltLake!$B$31:M$31), FALSE)</f>
        <v>9.3000393236335036E-2</v>
      </c>
    </row>
    <row r="71" spans="58:81" x14ac:dyDescent="0.25">
      <c r="BF71" s="40" t="s">
        <v>81</v>
      </c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R71" s="44"/>
      <c r="BS71" s="42" t="s">
        <v>61</v>
      </c>
      <c r="BT71" s="41">
        <f>VLOOKUP(BR65, Utah!$B:$M, COLUMNS(Utah!$B$31:D$31), FALSE)</f>
        <v>0.1505695889053987</v>
      </c>
      <c r="BU71" s="41">
        <f>VLOOKUP(BR65, Utah!$B:$M, COLUMNS(Utah!$B$31:E$31), FALSE)</f>
        <v>0.16345679012345679</v>
      </c>
      <c r="BV71" s="41">
        <f>VLOOKUP(BR65, Utah!$B:$M, COLUMNS(Utah!$B$31:F$31), FALSE)</f>
        <v>0.12881201638598089</v>
      </c>
      <c r="BW71" s="41">
        <f>VLOOKUP(BR65, Utah!$B:$M, COLUMNS(Utah!$B$31:G$31), FALSE)</f>
        <v>0.1359860078705728</v>
      </c>
      <c r="BX71" s="41">
        <f>VLOOKUP(BR65, Utah!$B:$M, COLUMNS(Utah!$B$31:H$31), FALSE)</f>
        <v>0.13073209975864844</v>
      </c>
      <c r="BY71" s="41">
        <f>VLOOKUP(BR65, Utah!$B:$M, COLUMNS(Utah!$B$31:I$31), FALSE)</f>
        <v>0.10696692470091484</v>
      </c>
      <c r="BZ71" s="41">
        <f>VLOOKUP(BR65, Utah!$B:$M, COLUMNS(Utah!$B$31:J$31), FALSE)</f>
        <v>0.1158021712907117</v>
      </c>
      <c r="CA71" s="41">
        <f>VLOOKUP(BR65, Utah!$B:$M, COLUMNS(Utah!$B$31:K$31), FALSE)</f>
        <v>0.13082039911308205</v>
      </c>
      <c r="CB71" s="41">
        <f>VLOOKUP(BR65, Utah!$B:$M, COLUMNS(Utah!$B$31:L$31), FALSE)</f>
        <v>0.11419558359621451</v>
      </c>
      <c r="CC71" s="41">
        <f>VLOOKUP(BR65, Utah!$B:$M, COLUMNS(Utah!$B$31:M$31), FALSE)</f>
        <v>0.1262919896640827</v>
      </c>
    </row>
    <row r="72" spans="58:81" x14ac:dyDescent="0.25">
      <c r="BF72" s="30"/>
      <c r="BG72" s="31">
        <v>2010</v>
      </c>
      <c r="BH72" s="31">
        <v>2011</v>
      </c>
      <c r="BI72" s="31">
        <v>2012</v>
      </c>
      <c r="BJ72" s="31">
        <v>2013</v>
      </c>
      <c r="BK72" s="31">
        <v>2014</v>
      </c>
      <c r="BL72" s="31">
        <v>2015</v>
      </c>
      <c r="BM72" s="31">
        <v>2016</v>
      </c>
      <c r="BN72" s="31">
        <v>2017</v>
      </c>
      <c r="BO72" s="31">
        <v>2018</v>
      </c>
      <c r="BP72" s="31">
        <v>2019</v>
      </c>
      <c r="BR72" s="44"/>
      <c r="BS72" s="30" t="s">
        <v>70</v>
      </c>
      <c r="BT72" s="41">
        <f>VLOOKUP(BR65, StateOfUtah!$B:$M, COLUMNS(StateOfUtah!$B$31:D$31), FALSE)</f>
        <v>5.9103059103059102E-2</v>
      </c>
      <c r="BU72" s="41">
        <f>VLOOKUP(BR65, StateOfUtah!$B:$M, COLUMNS(StateOfUtah!$B$31:E$31), FALSE)</f>
        <v>5.5532094594594593E-2</v>
      </c>
      <c r="BV72" s="41">
        <f>VLOOKUP(BR65, StateOfUtah!$B:$M, COLUMNS(StateOfUtah!$B$31:F$31), FALSE)</f>
        <v>5.85932226272445E-2</v>
      </c>
      <c r="BW72" s="41">
        <f>VLOOKUP(BR65, StateOfUtah!$B:$M, COLUMNS(StateOfUtah!$B$31:G$31), FALSE)</f>
        <v>6.2703637209920879E-2</v>
      </c>
      <c r="BX72" s="41">
        <f>VLOOKUP(BR65, StateOfUtah!$B:$M, COLUMNS(StateOfUtah!$B$31:H$31), FALSE)</f>
        <v>5.0555977622764002E-2</v>
      </c>
      <c r="BY72" s="41">
        <f>VLOOKUP(BR65, StateOfUtah!$B:$M, COLUMNS(StateOfUtah!$B$31:I$31), FALSE)</f>
        <v>5.300665128274739E-2</v>
      </c>
      <c r="BZ72" s="41">
        <f>VLOOKUP(BR65, StateOfUtah!$B:$M, COLUMNS(StateOfUtah!$B$31:J$31), FALSE)</f>
        <v>5.6762958963282935E-2</v>
      </c>
      <c r="CA72" s="41">
        <f>VLOOKUP(BR65, StateOfUtah!$B:$M, COLUMNS(StateOfUtah!$B$31:K$31), FALSE)</f>
        <v>6.1980090004091097E-2</v>
      </c>
      <c r="CB72" s="41">
        <f>VLOOKUP(BR65, StateOfUtah!$B:$M, COLUMNS(StateOfUtah!$B$31:L$31), FALSE)</f>
        <v>6.1773049645390071E-2</v>
      </c>
      <c r="CC72" s="41">
        <f>VLOOKUP(BR65, StateOfUtah!$B:$M, COLUMNS(StateOfUtah!$B$31:M$31), FALSE)</f>
        <v>6.6376791901623752E-2</v>
      </c>
    </row>
    <row r="73" spans="58:81" x14ac:dyDescent="0.25">
      <c r="BF73" s="30" t="s">
        <v>62</v>
      </c>
      <c r="BG73" s="39">
        <f t="shared" ref="BG73:BP73" si="14">BG83 * BG103</f>
        <v>0.67266420522956916</v>
      </c>
      <c r="BH73" s="39">
        <f t="shared" si="14"/>
        <v>0.67177492812951634</v>
      </c>
      <c r="BI73" s="39">
        <f t="shared" si="14"/>
        <v>0.67238451256820531</v>
      </c>
      <c r="BJ73" s="39">
        <f t="shared" si="14"/>
        <v>0.67214477699727804</v>
      </c>
      <c r="BK73" s="39">
        <f t="shared" si="14"/>
        <v>0.67097530123037641</v>
      </c>
      <c r="BL73" s="39">
        <f t="shared" si="14"/>
        <v>0.663209304259611</v>
      </c>
      <c r="BM73" s="39">
        <f t="shared" si="14"/>
        <v>0.66079463848281128</v>
      </c>
      <c r="BN73" s="39">
        <f t="shared" si="14"/>
        <v>0.66060489785339738</v>
      </c>
      <c r="BO73" s="39">
        <f t="shared" si="14"/>
        <v>0.65843387434044032</v>
      </c>
      <c r="BP73" s="39">
        <f t="shared" si="14"/>
        <v>0.65939817607528184</v>
      </c>
      <c r="BR73" s="44"/>
      <c r="BS73" s="30" t="s">
        <v>71</v>
      </c>
      <c r="BT73" s="41">
        <f>VLOOKUP(BR65, USA!$B:$M, COLUMNS(USA!$B$31:D$31), FALSE)</f>
        <v>7.9129803620635111E-3</v>
      </c>
      <c r="BU73" s="41">
        <f>VLOOKUP(BR65, USA!$B:$M, COLUMNS(USA!$B$31:E$31), FALSE)</f>
        <v>7.1577816249776133E-3</v>
      </c>
      <c r="BV73" s="41">
        <f>VLOOKUP(BR65, USA!$B:$M, COLUMNS(USA!$B$31:F$31), FALSE)</f>
        <v>6.9226601863024966E-3</v>
      </c>
      <c r="BW73" s="41">
        <f>VLOOKUP(BR65, USA!$B:$M, COLUMNS(USA!$B$31:G$31), FALSE)</f>
        <v>7.0218347144932504E-3</v>
      </c>
      <c r="BX73" s="41">
        <f>VLOOKUP(BR65, USA!$B:$M, COLUMNS(USA!$B$31:H$31), FALSE)</f>
        <v>7.2834588861790967E-3</v>
      </c>
      <c r="BY73" s="41">
        <f>VLOOKUP(BR65, USA!$B:$M, COLUMNS(USA!$B$31:I$31), FALSE)</f>
        <v>6.6041012947098176E-3</v>
      </c>
      <c r="BZ73" s="41">
        <f>VLOOKUP(BR65, USA!$B:$M, COLUMNS(USA!$B$31:J$31), FALSE)</f>
        <v>6.6137662903315662E-3</v>
      </c>
      <c r="CA73" s="41">
        <f>VLOOKUP(BR65, USA!$B:$M, COLUMNS(USA!$B$31:K$31), FALSE)</f>
        <v>6.1784567963573617E-3</v>
      </c>
      <c r="CB73" s="41">
        <f>VLOOKUP(BR65, USA!$B:$M, COLUMNS(USA!$B$31:L$31), FALSE)</f>
        <v>6.3452380761353684E-3</v>
      </c>
      <c r="CC73" s="41">
        <f>VLOOKUP(BR65, USA!$B:$M, COLUMNS(USA!$B$31:M$31), FALSE)</f>
        <v>6.8681708821571631E-3</v>
      </c>
    </row>
    <row r="74" spans="58:81" x14ac:dyDescent="0.25">
      <c r="BF74" s="42" t="s">
        <v>58</v>
      </c>
      <c r="BG74" s="39">
        <f t="shared" ref="BG74:BP74" si="15">BG84 * BG104</f>
        <v>0.73229952043160729</v>
      </c>
      <c r="BH74" s="39">
        <f t="shared" si="15"/>
        <v>0.73466486363962658</v>
      </c>
      <c r="BI74" s="39">
        <f t="shared" si="15"/>
        <v>0.72800422806505338</v>
      </c>
      <c r="BJ74" s="39">
        <f t="shared" si="15"/>
        <v>0.7293633401322609</v>
      </c>
      <c r="BK74" s="39">
        <f t="shared" si="15"/>
        <v>0.71909021548050889</v>
      </c>
      <c r="BL74" s="39">
        <f t="shared" si="15"/>
        <v>0.71949985971926245</v>
      </c>
      <c r="BM74" s="39">
        <f t="shared" si="15"/>
        <v>0.72736281060579056</v>
      </c>
      <c r="BN74" s="39">
        <f t="shared" si="15"/>
        <v>0.73044328320671326</v>
      </c>
      <c r="BO74" s="39">
        <f t="shared" si="15"/>
        <v>0.73084407752582725</v>
      </c>
      <c r="BP74" s="39">
        <f t="shared" si="15"/>
        <v>0.72174086242656099</v>
      </c>
    </row>
    <row r="75" spans="58:81" x14ac:dyDescent="0.25">
      <c r="BF75" s="42" t="s">
        <v>59</v>
      </c>
      <c r="BG75" s="39">
        <f t="shared" ref="BG75:BP75" si="16">BG85 * BG105</f>
        <v>0.71258408506880455</v>
      </c>
      <c r="BH75" s="39">
        <f t="shared" si="16"/>
        <v>0.70504402707565839</v>
      </c>
      <c r="BI75" s="39">
        <f t="shared" si="16"/>
        <v>0.71111712371813762</v>
      </c>
      <c r="BJ75" s="39">
        <f t="shared" si="16"/>
        <v>0.71619065482799882</v>
      </c>
      <c r="BK75" s="39">
        <f t="shared" si="16"/>
        <v>0.71739509659957312</v>
      </c>
      <c r="BL75" s="39">
        <f t="shared" si="16"/>
        <v>0.70463271558655483</v>
      </c>
      <c r="BM75" s="39">
        <f t="shared" si="16"/>
        <v>0.70662276778850186</v>
      </c>
      <c r="BN75" s="39">
        <f t="shared" si="16"/>
        <v>0.7096661648528978</v>
      </c>
      <c r="BO75" s="39">
        <f t="shared" si="16"/>
        <v>0.71353259974952232</v>
      </c>
      <c r="BP75" s="39">
        <f t="shared" si="16"/>
        <v>0.72138638013778722</v>
      </c>
      <c r="BR75" s="43">
        <v>217</v>
      </c>
      <c r="BS75" s="40" t="s">
        <v>111</v>
      </c>
      <c r="BT75" s="30"/>
      <c r="BU75" s="30"/>
      <c r="BV75" s="30"/>
      <c r="BW75" s="30"/>
      <c r="BX75" s="30"/>
      <c r="BY75" s="30"/>
      <c r="BZ75" s="30"/>
      <c r="CA75" s="30"/>
      <c r="CB75" s="30"/>
      <c r="CC75" s="30"/>
    </row>
    <row r="76" spans="58:81" x14ac:dyDescent="0.25">
      <c r="BF76" s="42" t="s">
        <v>60</v>
      </c>
      <c r="BG76" s="39">
        <f t="shared" ref="BG76:BP76" si="17">BG86 * BG106</f>
        <v>0.6748225668886475</v>
      </c>
      <c r="BH76" s="39">
        <f t="shared" si="17"/>
        <v>0.67483176951290957</v>
      </c>
      <c r="BI76" s="39">
        <f t="shared" si="17"/>
        <v>0.67162540984876307</v>
      </c>
      <c r="BJ76" s="39">
        <f t="shared" si="17"/>
        <v>0.67023197302316517</v>
      </c>
      <c r="BK76" s="39">
        <f t="shared" si="17"/>
        <v>0.66775498833093183</v>
      </c>
      <c r="BL76" s="39">
        <f t="shared" si="17"/>
        <v>0.65771627979844238</v>
      </c>
      <c r="BM76" s="39">
        <f t="shared" si="17"/>
        <v>0.65214110343495424</v>
      </c>
      <c r="BN76" s="39">
        <f t="shared" si="17"/>
        <v>0.65093898714762932</v>
      </c>
      <c r="BO76" s="39">
        <f t="shared" si="17"/>
        <v>0.64617556771053264</v>
      </c>
      <c r="BP76" s="39">
        <f t="shared" si="17"/>
        <v>0.65037196603333025</v>
      </c>
      <c r="BR76" s="44"/>
      <c r="BS76" s="30"/>
      <c r="BT76" s="31">
        <v>2010</v>
      </c>
      <c r="BU76" s="31">
        <v>2011</v>
      </c>
      <c r="BV76" s="31">
        <v>2012</v>
      </c>
      <c r="BW76" s="31">
        <v>2013</v>
      </c>
      <c r="BX76" s="31">
        <v>2014</v>
      </c>
      <c r="BY76" s="31">
        <v>2015</v>
      </c>
      <c r="BZ76" s="31">
        <v>2016</v>
      </c>
      <c r="CA76" s="31">
        <v>2017</v>
      </c>
      <c r="CB76" s="31">
        <v>2018</v>
      </c>
      <c r="CC76" s="31">
        <v>2019</v>
      </c>
    </row>
    <row r="77" spans="58:81" x14ac:dyDescent="0.25">
      <c r="BF77" s="42" t="s">
        <v>61</v>
      </c>
      <c r="BG77" s="39">
        <f t="shared" ref="BG77:BP77" si="18">BG87 * BG107</f>
        <v>0.61449717444048035</v>
      </c>
      <c r="BH77" s="39">
        <f t="shared" si="18"/>
        <v>0.61528269750743081</v>
      </c>
      <c r="BI77" s="39">
        <f t="shared" si="18"/>
        <v>0.62450581706251262</v>
      </c>
      <c r="BJ77" s="39">
        <f t="shared" si="18"/>
        <v>0.62319533510540848</v>
      </c>
      <c r="BK77" s="39">
        <f t="shared" si="18"/>
        <v>0.62763985027239955</v>
      </c>
      <c r="BL77" s="39">
        <f t="shared" si="18"/>
        <v>0.62499487257126729</v>
      </c>
      <c r="BM77" s="39">
        <f t="shared" si="18"/>
        <v>0.62315773798175011</v>
      </c>
      <c r="BN77" s="39">
        <f t="shared" si="18"/>
        <v>0.62207007663925606</v>
      </c>
      <c r="BO77" s="39">
        <f t="shared" si="18"/>
        <v>0.62157730859569382</v>
      </c>
      <c r="BP77" s="39">
        <f t="shared" si="18"/>
        <v>0.61633453535515492</v>
      </c>
      <c r="BR77" s="44"/>
      <c r="BS77" s="30" t="s">
        <v>62</v>
      </c>
      <c r="BT77" s="41">
        <f>VLOOKUP(BR75, WasatchFront!$B:$M, COLUMNS(WasatchFront!$B$31:D$31), FALSE)</f>
        <v>5.6180297397769516E-2</v>
      </c>
      <c r="BU77" s="41">
        <f>VLOOKUP(BR75, WasatchFront!$B:$M, COLUMNS(WasatchFront!$B$31:E$31), FALSE)</f>
        <v>6.0317745265236512E-2</v>
      </c>
      <c r="BV77" s="41">
        <f>VLOOKUP(BR75, WasatchFront!$B:$M, COLUMNS(WasatchFront!$B$31:F$31), FALSE)</f>
        <v>6.049051239818596E-2</v>
      </c>
      <c r="BW77" s="41">
        <f>VLOOKUP(BR75, WasatchFront!$B:$M, COLUMNS(WasatchFront!$B$31:G$31), FALSE)</f>
        <v>5.7796573411407502E-2</v>
      </c>
      <c r="BX77" s="41">
        <f>VLOOKUP(BR75, WasatchFront!$B:$M, COLUMNS(WasatchFront!$B$31:H$31), FALSE)</f>
        <v>5.5966143682906686E-2</v>
      </c>
      <c r="BY77" s="41">
        <f>VLOOKUP(BR75, WasatchFront!$B:$M, COLUMNS(WasatchFront!$B$31:I$31), FALSE)</f>
        <v>6.1544291804831834E-2</v>
      </c>
      <c r="BZ77" s="41">
        <f>VLOOKUP(BR75, WasatchFront!$B:$M, COLUMNS(WasatchFront!$B$31:J$31), FALSE)</f>
        <v>5.3258145363408518E-2</v>
      </c>
      <c r="CA77" s="41">
        <f>VLOOKUP(BR75, WasatchFront!$B:$M, COLUMNS(WasatchFront!$B$31:K$31), FALSE)</f>
        <v>5.1783864283864285E-2</v>
      </c>
      <c r="CB77" s="41">
        <f>VLOOKUP(BR75, WasatchFront!$B:$M, COLUMNS(WasatchFront!$B$31:L$31), FALSE)</f>
        <v>5.2282120529386314E-2</v>
      </c>
      <c r="CC77" s="41">
        <f>VLOOKUP(BR75, WasatchFront!$B:$M, COLUMNS(WasatchFront!$B$31:M$31), FALSE)</f>
        <v>5.4222947284013771E-2</v>
      </c>
    </row>
    <row r="78" spans="58:81" x14ac:dyDescent="0.25">
      <c r="BF78" s="30" t="s">
        <v>70</v>
      </c>
      <c r="BG78" s="39">
        <f t="shared" ref="BG78:BP78" si="19">BG88 * BG108</f>
        <v>0.66663004900721134</v>
      </c>
      <c r="BH78" s="39">
        <f t="shared" si="19"/>
        <v>0.66837402541795432</v>
      </c>
      <c r="BI78" s="39">
        <f t="shared" si="19"/>
        <v>0.67034514104078557</v>
      </c>
      <c r="BJ78" s="39">
        <f t="shared" si="19"/>
        <v>0.67222364895634723</v>
      </c>
      <c r="BK78" s="39">
        <f t="shared" si="19"/>
        <v>0.67315580541439823</v>
      </c>
      <c r="BL78" s="39">
        <f t="shared" si="19"/>
        <v>0.66704755251452175</v>
      </c>
      <c r="BM78" s="39">
        <f t="shared" si="19"/>
        <v>0.66470576624523525</v>
      </c>
      <c r="BN78" s="39">
        <f t="shared" si="19"/>
        <v>0.66420757407156061</v>
      </c>
      <c r="BO78" s="39">
        <f t="shared" si="19"/>
        <v>0.66187520933600708</v>
      </c>
      <c r="BP78" s="39">
        <f t="shared" si="19"/>
        <v>0.66008568699551307</v>
      </c>
      <c r="BR78" s="44"/>
      <c r="BS78" s="42" t="s">
        <v>58</v>
      </c>
      <c r="BT78" s="41">
        <f>VLOOKUP(BR75, Weber!$B:$M, COLUMNS(Weber!$B$31:D$31), FALSE)</f>
        <v>0.12384187770228536</v>
      </c>
      <c r="BU78" s="41">
        <f>VLOOKUP(BR75, Weber!$B:$M, COLUMNS(Weber!$B$31:E$31), FALSE)</f>
        <v>0.10624470189319017</v>
      </c>
      <c r="BV78" s="41">
        <f>VLOOKUP(BR75, Weber!$B:$M, COLUMNS(Weber!$B$31:F$31), FALSE)</f>
        <v>0.1177509567265234</v>
      </c>
      <c r="BW78" s="41">
        <f>VLOOKUP(BR75, Weber!$B:$M, COLUMNS(Weber!$B$31:G$31), FALSE)</f>
        <v>0.10060536177572788</v>
      </c>
      <c r="BX78" s="41">
        <f>VLOOKUP(BR75, Weber!$B:$M, COLUMNS(Weber!$B$31:H$31), FALSE)</f>
        <v>0.10391644908616188</v>
      </c>
      <c r="BY78" s="41">
        <f>VLOOKUP(BR75, Weber!$B:$M, COLUMNS(Weber!$B$31:I$31), FALSE)</f>
        <v>0.11892497200447928</v>
      </c>
      <c r="BZ78" s="41">
        <f>VLOOKUP(BR75, Weber!$B:$M, COLUMNS(Weber!$B$31:J$31), FALSE)</f>
        <v>9.4056172436316129E-2</v>
      </c>
      <c r="CA78" s="41">
        <f>VLOOKUP(BR75, Weber!$B:$M, COLUMNS(Weber!$B$31:K$31), FALSE)</f>
        <v>9.3335857629685728E-2</v>
      </c>
      <c r="CB78" s="41">
        <f>VLOOKUP(BR75, Weber!$B:$M, COLUMNS(Weber!$B$31:L$31), FALSE)</f>
        <v>0.10771899392888118</v>
      </c>
      <c r="CC78" s="41">
        <f>VLOOKUP(BR75, Weber!$B:$M, COLUMNS(Weber!$B$31:M$31), FALSE)</f>
        <v>9.8149271844660199E-2</v>
      </c>
    </row>
    <row r="79" spans="58:81" x14ac:dyDescent="0.25">
      <c r="BF79" s="30" t="s">
        <v>71</v>
      </c>
      <c r="BG79" s="39">
        <f t="shared" ref="BG79:BP79" si="20">BG89 * BG109</f>
        <v>0.65636986087449634</v>
      </c>
      <c r="BH79" s="39">
        <f t="shared" si="20"/>
        <v>0.65632655395049189</v>
      </c>
      <c r="BI79" s="39">
        <f t="shared" si="20"/>
        <v>0.65615811126366175</v>
      </c>
      <c r="BJ79" s="39">
        <f t="shared" si="20"/>
        <v>0.65736589943842494</v>
      </c>
      <c r="BK79" s="39">
        <f t="shared" si="20"/>
        <v>0.65706905906217494</v>
      </c>
      <c r="BL79" s="39">
        <f t="shared" si="20"/>
        <v>0.6559869868393432</v>
      </c>
      <c r="BM79" s="39">
        <f t="shared" si="20"/>
        <v>0.65498969308612087</v>
      </c>
      <c r="BN79" s="39">
        <f t="shared" si="20"/>
        <v>0.65432432935578622</v>
      </c>
      <c r="BO79" s="39">
        <f t="shared" si="20"/>
        <v>0.65370756003180341</v>
      </c>
      <c r="BP79" s="39">
        <f t="shared" si="20"/>
        <v>0.65142401128126859</v>
      </c>
      <c r="BR79" s="44"/>
      <c r="BS79" s="42" t="s">
        <v>59</v>
      </c>
      <c r="BT79" s="41">
        <f>VLOOKUP(BR75, Davis!$B:$M, COLUMNS(Davis!$B$31:D$31), FALSE)</f>
        <v>6.5908330545332891E-2</v>
      </c>
      <c r="BU79" s="41">
        <f>VLOOKUP(BR75, Davis!$B:$M, COLUMNS(Davis!$B$31:E$31), FALSE)</f>
        <v>8.7662337662337664E-2</v>
      </c>
      <c r="BV79" s="41">
        <f>VLOOKUP(BR75, Davis!$B:$M, COLUMNS(Davis!$B$31:F$31), FALSE)</f>
        <v>8.0406801207691087E-2</v>
      </c>
      <c r="BW79" s="41">
        <f>VLOOKUP(BR75, Davis!$B:$M, COLUMNS(Davis!$B$31:G$31), FALSE)</f>
        <v>7.2243917092219889E-2</v>
      </c>
      <c r="BX79" s="41">
        <f>VLOOKUP(BR75, Davis!$B:$M, COLUMNS(Davis!$B$31:H$31), FALSE)</f>
        <v>7.1348156487475375E-2</v>
      </c>
      <c r="BY79" s="41">
        <f>VLOOKUP(BR75, Davis!$B:$M, COLUMNS(Davis!$B$31:I$31), FALSE)</f>
        <v>7.662438519285529E-2</v>
      </c>
      <c r="BZ79" s="41">
        <f>VLOOKUP(BR75, Davis!$B:$M, COLUMNS(Davis!$B$31:J$31), FALSE)</f>
        <v>7.4360273625538389E-2</v>
      </c>
      <c r="CA79" s="41">
        <f>VLOOKUP(BR75, Davis!$B:$M, COLUMNS(Davis!$B$31:K$31), FALSE)</f>
        <v>7.6727230644601324E-2</v>
      </c>
      <c r="CB79" s="41">
        <f>VLOOKUP(BR75, Davis!$B:$M, COLUMNS(Davis!$B$31:L$31), FALSE)</f>
        <v>6.799784133837021E-2</v>
      </c>
      <c r="CC79" s="41">
        <f>VLOOKUP(BR75, Davis!$B:$M, COLUMNS(Davis!$B$31:M$31), FALSE)</f>
        <v>7.3480777180653156E-2</v>
      </c>
    </row>
    <row r="80" spans="58:81" x14ac:dyDescent="0.25">
      <c r="BR80" s="44"/>
      <c r="BS80" s="42" t="s">
        <v>60</v>
      </c>
      <c r="BT80" s="41">
        <f>VLOOKUP(BR75, SaltLake!$B:$M, COLUMNS(SaltLake!$B$31:D$31), FALSE)</f>
        <v>4.1286583048270618E-2</v>
      </c>
      <c r="BU80" s="41">
        <f>VLOOKUP(BR75, SaltLake!$B:$M, COLUMNS(SaltLake!$B$31:E$31), FALSE)</f>
        <v>4.2960758787427937E-2</v>
      </c>
      <c r="BV80" s="41">
        <f>VLOOKUP(BR75, SaltLake!$B:$M, COLUMNS(SaltLake!$B$31:F$31), FALSE)</f>
        <v>4.9953959484346222E-2</v>
      </c>
      <c r="BW80" s="41">
        <f>VLOOKUP(BR75, SaltLake!$B:$M, COLUMNS(SaltLake!$B$31:G$31), FALSE)</f>
        <v>4.8127158416718323E-2</v>
      </c>
      <c r="BX80" s="41">
        <f>VLOOKUP(BR75, SaltLake!$B:$M, COLUMNS(SaltLake!$B$31:H$31), FALSE)</f>
        <v>4.6210176339379655E-2</v>
      </c>
      <c r="BY80" s="41">
        <f>VLOOKUP(BR75, SaltLake!$B:$M, COLUMNS(SaltLake!$B$31:I$31), FALSE)</f>
        <v>4.9852699238627236E-2</v>
      </c>
      <c r="BZ80" s="41">
        <f>VLOOKUP(BR75, SaltLake!$B:$M, COLUMNS(SaltLake!$B$31:J$31), FALSE)</f>
        <v>4.5008448071323294E-2</v>
      </c>
      <c r="CA80" s="41">
        <f>VLOOKUP(BR75, SaltLake!$B:$M, COLUMNS(SaltLake!$B$31:K$31), FALSE)</f>
        <v>4.2487982708004003E-2</v>
      </c>
      <c r="CB80" s="41">
        <f>VLOOKUP(BR75, SaltLake!$B:$M, COLUMNS(SaltLake!$B$31:L$31), FALSE)</f>
        <v>4.2319563152896485E-2</v>
      </c>
      <c r="CC80" s="41">
        <f>VLOOKUP(BR75, SaltLake!$B:$M, COLUMNS(SaltLake!$B$31:M$31), FALSE)</f>
        <v>4.5882970784156554E-2</v>
      </c>
    </row>
    <row r="81" spans="57:81" x14ac:dyDescent="0.25">
      <c r="BE81" s="43">
        <v>102</v>
      </c>
      <c r="BF81" s="40" t="s">
        <v>75</v>
      </c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R81" s="44"/>
      <c r="BS81" s="42" t="s">
        <v>61</v>
      </c>
      <c r="BT81" s="41">
        <f>VLOOKUP(BR75, Utah!$B:$M, COLUMNS(Utah!$B$31:D$31), FALSE)</f>
        <v>5.901690670006262E-2</v>
      </c>
      <c r="BU81" s="41">
        <f>VLOOKUP(BR75, Utah!$B:$M, COLUMNS(Utah!$B$31:E$31), FALSE)</f>
        <v>6.291669859759369E-2</v>
      </c>
      <c r="BV81" s="41">
        <f>VLOOKUP(BR75, Utah!$B:$M, COLUMNS(Utah!$B$31:F$31), FALSE)</f>
        <v>5.3442800712570675E-2</v>
      </c>
      <c r="BW81" s="41">
        <f>VLOOKUP(BR75, Utah!$B:$M, COLUMNS(Utah!$B$31:G$31), FALSE)</f>
        <v>5.5833395536314098E-2</v>
      </c>
      <c r="BX81" s="41">
        <f>VLOOKUP(BR75, Utah!$B:$M, COLUMNS(Utah!$B$31:H$31), FALSE)</f>
        <v>5.1517135996507313E-2</v>
      </c>
      <c r="BY81" s="41">
        <f>VLOOKUP(BR75, Utah!$B:$M, COLUMNS(Utah!$B$31:I$31), FALSE)</f>
        <v>5.6897625804665328E-2</v>
      </c>
      <c r="BZ81" s="41">
        <f>VLOOKUP(BR75, Utah!$B:$M, COLUMNS(Utah!$B$31:J$31), FALSE)</f>
        <v>4.5255849832861919E-2</v>
      </c>
      <c r="CA81" s="41">
        <f>VLOOKUP(BR75, Utah!$B:$M, COLUMNS(Utah!$B$31:K$31), FALSE)</f>
        <v>4.3070716658756523E-2</v>
      </c>
      <c r="CB81" s="41">
        <f>VLOOKUP(BR75, Utah!$B:$M, COLUMNS(Utah!$B$31:L$31), FALSE)</f>
        <v>4.5203607543044547E-2</v>
      </c>
      <c r="CC81" s="41">
        <f>VLOOKUP(BR75, Utah!$B:$M, COLUMNS(Utah!$B$31:M$31), FALSE)</f>
        <v>4.5463689398511364E-2</v>
      </c>
    </row>
    <row r="82" spans="57:81" x14ac:dyDescent="0.25">
      <c r="BE82" s="44"/>
      <c r="BF82" s="30"/>
      <c r="BG82" s="31">
        <v>2010</v>
      </c>
      <c r="BH82" s="31">
        <v>2011</v>
      </c>
      <c r="BI82" s="31">
        <v>2012</v>
      </c>
      <c r="BJ82" s="31">
        <v>2013</v>
      </c>
      <c r="BK82" s="31">
        <v>2014</v>
      </c>
      <c r="BL82" s="31">
        <v>2015</v>
      </c>
      <c r="BM82" s="31">
        <v>2016</v>
      </c>
      <c r="BN82" s="31">
        <v>2017</v>
      </c>
      <c r="BO82" s="31">
        <v>2018</v>
      </c>
      <c r="BP82" s="31">
        <v>2019</v>
      </c>
      <c r="BR82" s="44"/>
      <c r="BS82" s="30" t="s">
        <v>70</v>
      </c>
      <c r="BT82" s="41">
        <f>VLOOKUP(BR75, StateOfUtah!$B:$M, COLUMNS(StateOfUtah!$B$31:D$31), FALSE)</f>
        <v>2.2597234520809209E-2</v>
      </c>
      <c r="BU82" s="41">
        <f>VLOOKUP(BR75, StateOfUtah!$B:$M, COLUMNS(StateOfUtah!$B$31:E$31), FALSE)</f>
        <v>2.5329451167174378E-2</v>
      </c>
      <c r="BV82" s="41">
        <f>VLOOKUP(BR75, StateOfUtah!$B:$M, COLUMNS(StateOfUtah!$B$31:F$31), FALSE)</f>
        <v>2.8477416509777982E-2</v>
      </c>
      <c r="BW82" s="41">
        <f>VLOOKUP(BR75, StateOfUtah!$B:$M, COLUMNS(StateOfUtah!$B$31:G$31), FALSE)</f>
        <v>2.6962519135487483E-2</v>
      </c>
      <c r="BX82" s="41">
        <f>VLOOKUP(BR75, StateOfUtah!$B:$M, COLUMNS(StateOfUtah!$B$31:H$31), FALSE)</f>
        <v>2.5494800402549481E-2</v>
      </c>
      <c r="BY82" s="41">
        <f>VLOOKUP(BR75, StateOfUtah!$B:$M, COLUMNS(StateOfUtah!$B$31:I$31), FALSE)</f>
        <v>2.7069334711659159E-2</v>
      </c>
      <c r="BZ82" s="41">
        <f>VLOOKUP(BR75, StateOfUtah!$B:$M, COLUMNS(StateOfUtah!$B$31:J$31), FALSE)</f>
        <v>2.7488242897610076E-2</v>
      </c>
      <c r="CA82" s="41">
        <f>VLOOKUP(BR75, StateOfUtah!$B:$M, COLUMNS(StateOfUtah!$B$31:K$31), FALSE)</f>
        <v>2.4113916179579656E-2</v>
      </c>
      <c r="CB82" s="41">
        <f>VLOOKUP(BR75, StateOfUtah!$B:$M, COLUMNS(StateOfUtah!$B$31:L$31), FALSE)</f>
        <v>2.4981306505336143E-2</v>
      </c>
      <c r="CC82" s="41">
        <f>VLOOKUP(BR75, StateOfUtah!$B:$M, COLUMNS(StateOfUtah!$B$31:M$31), FALSE)</f>
        <v>2.4826492575735732E-2</v>
      </c>
    </row>
    <row r="83" spans="57:81" x14ac:dyDescent="0.25">
      <c r="BE83" s="44"/>
      <c r="BF83" s="30" t="s">
        <v>62</v>
      </c>
      <c r="BG83" s="78">
        <f>VLOOKUP(BE81, WasatchFront!$B:$M, COLUMNS(WasatchFront!$B$31:D$31), FALSE)</f>
        <v>0.88186345037841307</v>
      </c>
      <c r="BH83" s="78">
        <f>VLOOKUP(BE81, WasatchFront!$B:$M, COLUMNS(WasatchFront!$B$31:E$31), FALSE)</f>
        <v>0.8809199329334052</v>
      </c>
      <c r="BI83" s="78">
        <f>VLOOKUP(BE81, WasatchFront!$B:$M, COLUMNS(WasatchFront!$B$31:F$31), FALSE)</f>
        <v>0.88084124027951427</v>
      </c>
      <c r="BJ83" s="78">
        <f>VLOOKUP(BE81, WasatchFront!$B:$M, COLUMNS(WasatchFront!$B$31:G$31), FALSE)</f>
        <v>0.88025412678139359</v>
      </c>
      <c r="BK83" s="78">
        <f>VLOOKUP(BE81, WasatchFront!$B:$M, COLUMNS(WasatchFront!$B$31:H$31), FALSE)</f>
        <v>0.88024109701764963</v>
      </c>
      <c r="BL83" s="78">
        <f>VLOOKUP(BE81, WasatchFront!$B:$M, COLUMNS(WasatchFront!$B$31:I$31), FALSE)</f>
        <v>0.87545883638114885</v>
      </c>
      <c r="BM83" s="78">
        <f>VLOOKUP(BE81, WasatchFront!$B:$M, COLUMNS(WasatchFront!$B$31:J$31), FALSE)</f>
        <v>0.87217010119997795</v>
      </c>
      <c r="BN83" s="78">
        <f>VLOOKUP(BE81, WasatchFront!$B:$M, COLUMNS(WasatchFront!$B$31:K$31), FALSE)</f>
        <v>0.8703204954314796</v>
      </c>
      <c r="BO83" s="78">
        <f>VLOOKUP(BE81, WasatchFront!$B:$M, COLUMNS(WasatchFront!$B$31:L$31), FALSE)</f>
        <v>0.86827909321259633</v>
      </c>
      <c r="BP83" s="78">
        <f>VLOOKUP(BE81, WasatchFront!$B:$M, COLUMNS(WasatchFront!$B$31:M$31), FALSE)</f>
        <v>0.86692025169886255</v>
      </c>
      <c r="BR83" s="44"/>
      <c r="BS83" s="30" t="s">
        <v>71</v>
      </c>
      <c r="BT83" s="41">
        <f>VLOOKUP(BR75, USA!$B:$M, COLUMNS(USA!$B$31:D$31), FALSE)</f>
        <v>3.4182193452325146E-3</v>
      </c>
      <c r="BU83" s="41">
        <f>VLOOKUP(BR75, USA!$B:$M, COLUMNS(USA!$B$31:E$31), FALSE)</f>
        <v>3.2969040546249021E-3</v>
      </c>
      <c r="BV83" s="41">
        <f>VLOOKUP(BR75, USA!$B:$M, COLUMNS(USA!$B$31:F$31), FALSE)</f>
        <v>2.7047513320080587E-3</v>
      </c>
      <c r="BW83" s="41">
        <f>VLOOKUP(BR75, USA!$B:$M, COLUMNS(USA!$B$31:G$31), FALSE)</f>
        <v>3.5140005143569257E-3</v>
      </c>
      <c r="BX83" s="41">
        <f>VLOOKUP(BR75, USA!$B:$M, COLUMNS(USA!$B$31:H$31), FALSE)</f>
        <v>3.1790829949683965E-3</v>
      </c>
      <c r="BY83" s="41">
        <f>VLOOKUP(BR75, USA!$B:$M, COLUMNS(USA!$B$31:I$31), FALSE)</f>
        <v>2.837044883173977E-3</v>
      </c>
      <c r="BZ83" s="41">
        <f>VLOOKUP(BR75, USA!$B:$M, COLUMNS(USA!$B$31:J$31), FALSE)</f>
        <v>2.9051806904104721E-3</v>
      </c>
      <c r="CA83" s="41">
        <f>VLOOKUP(BR75, USA!$B:$M, COLUMNS(USA!$B$31:K$31), FALSE)</f>
        <v>2.8748856264256676E-3</v>
      </c>
      <c r="CB83" s="41">
        <f>VLOOKUP(BR75, USA!$B:$M, COLUMNS(USA!$B$31:L$31), FALSE)</f>
        <v>2.8515682412868335E-3</v>
      </c>
      <c r="CC83" s="41">
        <f>VLOOKUP(BR75, USA!$B:$M, COLUMNS(USA!$B$31:M$31), FALSE)</f>
        <v>3.4492293294386229E-3</v>
      </c>
    </row>
    <row r="84" spans="57:81" x14ac:dyDescent="0.25">
      <c r="BE84" s="44"/>
      <c r="BF84" s="42" t="s">
        <v>58</v>
      </c>
      <c r="BG84" s="78">
        <f>VLOOKUP(BE81, Weber!$B:$M, COLUMNS(Weber!$B$31:D$31), FALSE)</f>
        <v>0.91908818609717202</v>
      </c>
      <c r="BH84" s="78">
        <f>VLOOKUP(BE81, Weber!$B:$M, COLUMNS(Weber!$B$31:E$31), FALSE)</f>
        <v>0.92002437868219678</v>
      </c>
      <c r="BI84" s="78">
        <f>VLOOKUP(BE81, Weber!$B:$M, COLUMNS(Weber!$B$31:F$31), FALSE)</f>
        <v>0.91872129619945042</v>
      </c>
      <c r="BJ84" s="78">
        <f>VLOOKUP(BE81, Weber!$B:$M, COLUMNS(Weber!$B$31:G$31), FALSE)</f>
        <v>0.91880268691366485</v>
      </c>
      <c r="BK84" s="78">
        <f>VLOOKUP(BE81, Weber!$B:$M, COLUMNS(Weber!$B$31:H$31), FALSE)</f>
        <v>0.91544014774189941</v>
      </c>
      <c r="BL84" s="78">
        <f>VLOOKUP(BE81, Weber!$B:$M, COLUMNS(Weber!$B$31:I$31), FALSE)</f>
        <v>0.91038809104894203</v>
      </c>
      <c r="BM84" s="78">
        <f>VLOOKUP(BE81, Weber!$B:$M, COLUMNS(Weber!$B$31:J$31), FALSE)</f>
        <v>0.91022728293177924</v>
      </c>
      <c r="BN84" s="78">
        <f>VLOOKUP(BE81, Weber!$B:$M, COLUMNS(Weber!$B$31:K$31), FALSE)</f>
        <v>0.90814360770577929</v>
      </c>
      <c r="BO84" s="78">
        <f>VLOOKUP(BE81, Weber!$B:$M, COLUMNS(Weber!$B$31:L$31), FALSE)</f>
        <v>0.90615153342449228</v>
      </c>
      <c r="BP84" s="78">
        <f>VLOOKUP(BE81, Weber!$B:$M, COLUMNS(Weber!$B$31:M$31), FALSE)</f>
        <v>0.8995145511040048</v>
      </c>
    </row>
    <row r="85" spans="57:81" x14ac:dyDescent="0.25">
      <c r="BE85" s="44"/>
      <c r="BF85" s="42" t="s">
        <v>59</v>
      </c>
      <c r="BG85" s="78">
        <f>VLOOKUP(BE81, Davis!$B:$M, COLUMNS(Davis!$B$31:D$31), FALSE)</f>
        <v>0.90096861508176185</v>
      </c>
      <c r="BH85" s="78">
        <f>VLOOKUP(BE81, Davis!$B:$M, COLUMNS(Davis!$B$31:E$31), FALSE)</f>
        <v>0.89514318208328469</v>
      </c>
      <c r="BI85" s="78">
        <f>VLOOKUP(BE81, Davis!$B:$M, COLUMNS(Davis!$B$31:F$31), FALSE)</f>
        <v>0.89848403397484145</v>
      </c>
      <c r="BJ85" s="78">
        <f>VLOOKUP(BE81, Davis!$B:$M, COLUMNS(Davis!$B$31:G$31), FALSE)</f>
        <v>0.89751257209421254</v>
      </c>
      <c r="BK85" s="78">
        <f>VLOOKUP(BE81, Davis!$B:$M, COLUMNS(Davis!$B$31:H$31), FALSE)</f>
        <v>0.89508372423200588</v>
      </c>
      <c r="BL85" s="78">
        <f>VLOOKUP(BE81, Davis!$B:$M, COLUMNS(Davis!$B$31:I$31), FALSE)</f>
        <v>0.88771894299888632</v>
      </c>
      <c r="BM85" s="78">
        <f>VLOOKUP(BE81, Davis!$B:$M, COLUMNS(Davis!$B$31:J$31), FALSE)</f>
        <v>0.89122587444832357</v>
      </c>
      <c r="BN85" s="78">
        <f>VLOOKUP(BE81, Davis!$B:$M, COLUMNS(Davis!$B$31:K$31), FALSE)</f>
        <v>0.89126749711056885</v>
      </c>
      <c r="BO85" s="78">
        <f>VLOOKUP(BE81, Davis!$B:$M, COLUMNS(Davis!$B$31:L$31), FALSE)</f>
        <v>0.89388774277951089</v>
      </c>
      <c r="BP85" s="78">
        <f>VLOOKUP(BE81, Davis!$B:$M, COLUMNS(Davis!$B$31:M$31), FALSE)</f>
        <v>0.89595727337980702</v>
      </c>
    </row>
    <row r="86" spans="57:81" x14ac:dyDescent="0.25">
      <c r="BE86" s="44"/>
      <c r="BF86" s="42" t="s">
        <v>60</v>
      </c>
      <c r="BG86" s="78">
        <f>VLOOKUP(BE81, SaltLake!$B:$M, COLUMNS(SaltLake!$B$31:D$31), FALSE)</f>
        <v>0.88246152590945715</v>
      </c>
      <c r="BH86" s="78">
        <f>VLOOKUP(BE81, SaltLake!$B:$M, COLUMNS(SaltLake!$B$31:E$31), FALSE)</f>
        <v>0.88201226666235122</v>
      </c>
      <c r="BI86" s="78">
        <f>VLOOKUP(BE81, SaltLake!$B:$M, COLUMNS(SaltLake!$B$31:F$31), FALSE)</f>
        <v>0.87970541571716387</v>
      </c>
      <c r="BJ86" s="78">
        <f>VLOOKUP(BE81, SaltLake!$B:$M, COLUMNS(SaltLake!$B$31:G$31), FALSE)</f>
        <v>0.87896302761028244</v>
      </c>
      <c r="BK86" s="78">
        <f>VLOOKUP(BE81, SaltLake!$B:$M, COLUMNS(SaltLake!$B$31:H$31), FALSE)</f>
        <v>0.878415747491743</v>
      </c>
      <c r="BL86" s="78">
        <f>VLOOKUP(BE81, SaltLake!$B:$M, COLUMNS(SaltLake!$B$31:I$31), FALSE)</f>
        <v>0.87308549229657706</v>
      </c>
      <c r="BM86" s="78">
        <f>VLOOKUP(BE81, SaltLake!$B:$M, COLUMNS(SaltLake!$B$31:J$31), FALSE)</f>
        <v>0.86817073215728668</v>
      </c>
      <c r="BN86" s="78">
        <f>VLOOKUP(BE81, SaltLake!$B:$M, COLUMNS(SaltLake!$B$31:K$31), FALSE)</f>
        <v>0.86610180751338084</v>
      </c>
      <c r="BO86" s="78">
        <f>VLOOKUP(BE81, SaltLake!$B:$M, COLUMNS(SaltLake!$B$31:L$31), FALSE)</f>
        <v>0.86316394084758896</v>
      </c>
      <c r="BP86" s="78">
        <f>VLOOKUP(BE81, SaltLake!$B:$M, COLUMNS(SaltLake!$B$31:M$31), FALSE)</f>
        <v>0.86285168324236428</v>
      </c>
    </row>
    <row r="87" spans="57:81" x14ac:dyDescent="0.25">
      <c r="BE87" s="44"/>
      <c r="BF87" s="42" t="s">
        <v>61</v>
      </c>
      <c r="BG87" s="78">
        <f>VLOOKUP(BE81, Utah!$B:$M, COLUMNS(Utah!$B$31:D$31), FALSE)</f>
        <v>0.84967465068898917</v>
      </c>
      <c r="BH87" s="78">
        <f>VLOOKUP(BE81, Utah!$B:$M, COLUMNS(Utah!$B$31:E$31), FALSE)</f>
        <v>0.85047922131777709</v>
      </c>
      <c r="BI87" s="78">
        <f>VLOOKUP(BE81, Utah!$B:$M, COLUMNS(Utah!$B$31:F$31), FALSE)</f>
        <v>0.85404089226111224</v>
      </c>
      <c r="BJ87" s="78">
        <f>VLOOKUP(BE81, Utah!$B:$M, COLUMNS(Utah!$B$31:G$31), FALSE)</f>
        <v>0.85394262402353882</v>
      </c>
      <c r="BK87" s="78">
        <f>VLOOKUP(BE81, Utah!$B:$M, COLUMNS(Utah!$B$31:H$31), FALSE)</f>
        <v>0.85837257404392031</v>
      </c>
      <c r="BL87" s="78">
        <f>VLOOKUP(BE81, Utah!$B:$M, COLUMNS(Utah!$B$31:I$31), FALSE)</f>
        <v>0.85702550726601401</v>
      </c>
      <c r="BM87" s="78">
        <f>VLOOKUP(BE81, Utah!$B:$M, COLUMNS(Utah!$B$31:J$31), FALSE)</f>
        <v>0.8519930887285293</v>
      </c>
      <c r="BN87" s="78">
        <f>VLOOKUP(BE81, Utah!$B:$M, COLUMNS(Utah!$B$31:K$31), FALSE)</f>
        <v>0.84965799949450271</v>
      </c>
      <c r="BO87" s="78">
        <f>VLOOKUP(BE81, Utah!$B:$M, COLUMNS(Utah!$B$31:L$31), FALSE)</f>
        <v>0.84706939311693363</v>
      </c>
      <c r="BP87" s="78">
        <f>VLOOKUP(BE81, Utah!$B:$M, COLUMNS(Utah!$B$31:M$31), FALSE)</f>
        <v>0.84392938138177243</v>
      </c>
    </row>
    <row r="88" spans="57:81" x14ac:dyDescent="0.25">
      <c r="BE88" s="44"/>
      <c r="BF88" s="30" t="s">
        <v>70</v>
      </c>
      <c r="BG88" s="78">
        <f>VLOOKUP(BE81, StateOfUtah!$B:$M, COLUMNS(StateOfUtah!$B$31:D$31), FALSE)</f>
        <v>0.88073244495858694</v>
      </c>
      <c r="BH88" s="78">
        <f>VLOOKUP(BE81, StateOfUtah!$B:$M, COLUMNS(StateOfUtah!$B$31:E$31), FALSE)</f>
        <v>0.88088346592723088</v>
      </c>
      <c r="BI88" s="78">
        <f>VLOOKUP(BE81, StateOfUtah!$B:$M, COLUMNS(StateOfUtah!$B$31:F$31), FALSE)</f>
        <v>0.88119672137705363</v>
      </c>
      <c r="BJ88" s="78">
        <f>VLOOKUP(BE81, StateOfUtah!$B:$M, COLUMNS(StateOfUtah!$B$31:G$31), FALSE)</f>
        <v>0.88109027120988692</v>
      </c>
      <c r="BK88" s="78">
        <f>VLOOKUP(BE81, StateOfUtah!$B:$M, COLUMNS(StateOfUtah!$B$31:H$31), FALSE)</f>
        <v>0.88211720356568846</v>
      </c>
      <c r="BL88" s="78">
        <f>VLOOKUP(BE81, StateOfUtah!$B:$M, COLUMNS(StateOfUtah!$B$31:I$31), FALSE)</f>
        <v>0.87847742025419262</v>
      </c>
      <c r="BM88" s="78">
        <f>VLOOKUP(BE81, StateOfUtah!$B:$M, COLUMNS(StateOfUtah!$B$31:J$31), FALSE)</f>
        <v>0.87546001859257183</v>
      </c>
      <c r="BN88" s="78">
        <f>VLOOKUP(BE81, StateOfUtah!$B:$M, COLUMNS(StateOfUtah!$B$31:K$31), FALSE)</f>
        <v>0.87359182829779169</v>
      </c>
      <c r="BO88" s="78">
        <f>VLOOKUP(BE81, StateOfUtah!$B:$M, COLUMNS(StateOfUtah!$B$31:L$31), FALSE)</f>
        <v>0.87124226687613882</v>
      </c>
      <c r="BP88" s="78">
        <f>VLOOKUP(BE81, StateOfUtah!$B:$M, COLUMNS(StateOfUtah!$B$31:M$31), FALSE)</f>
        <v>0.86831559160752947</v>
      </c>
    </row>
    <row r="89" spans="57:81" x14ac:dyDescent="0.25">
      <c r="BE89" s="44"/>
      <c r="BF89" s="30" t="s">
        <v>71</v>
      </c>
      <c r="BG89" s="78">
        <f>VLOOKUP(BE81, USA!$B:$M, COLUMNS(USA!$B$31:D$31), FALSE)</f>
        <v>0.86358832914012773</v>
      </c>
      <c r="BH89" s="78">
        <f>VLOOKUP(BE81, USA!$B:$M, COLUMNS(USA!$B$31:E$31), FALSE)</f>
        <v>0.86254923946760054</v>
      </c>
      <c r="BI89" s="78">
        <f>VLOOKUP(BE81, USA!$B:$M, COLUMNS(USA!$B$31:F$31), FALSE)</f>
        <v>0.86173971069549493</v>
      </c>
      <c r="BJ89" s="78">
        <f>VLOOKUP(BE81, USA!$B:$M, COLUMNS(USA!$B$31:G$31), FALSE)</f>
        <v>0.86100315352742685</v>
      </c>
      <c r="BK89" s="78">
        <f>VLOOKUP(BE81, USA!$B:$M, COLUMNS(USA!$B$31:H$31), FALSE)</f>
        <v>0.85996542819726352</v>
      </c>
      <c r="BL89" s="78">
        <f>VLOOKUP(BE81, USA!$B:$M, COLUMNS(USA!$B$31:I$31), FALSE)</f>
        <v>0.85856866464345982</v>
      </c>
      <c r="BM89" s="78">
        <f>VLOOKUP(BE81, USA!$B:$M, COLUMNS(USA!$B$31:J$31), FALSE)</f>
        <v>0.857234295330628</v>
      </c>
      <c r="BN89" s="78">
        <f>VLOOKUP(BE81, USA!$B:$M, COLUMNS(USA!$B$31:K$31), FALSE)</f>
        <v>0.8559723041471059</v>
      </c>
      <c r="BO89" s="78">
        <f>VLOOKUP(BE81, USA!$B:$M, COLUMNS(USA!$B$31:L$31), FALSE)</f>
        <v>0.85519592996911142</v>
      </c>
      <c r="BP89" s="78">
        <f>VLOOKUP(BE81, USA!$B:$M, COLUMNS(USA!$B$31:M$31), FALSE)</f>
        <v>0.85342175976433443</v>
      </c>
    </row>
    <row r="91" spans="57:81" x14ac:dyDescent="0.25">
      <c r="BE91" s="43">
        <v>104</v>
      </c>
      <c r="BF91" s="40" t="s">
        <v>83</v>
      </c>
      <c r="BG91" s="30"/>
      <c r="BH91" s="30"/>
      <c r="BI91" s="30"/>
      <c r="BJ91" s="30"/>
      <c r="BK91" s="30"/>
      <c r="BL91" s="30"/>
      <c r="BM91" s="30"/>
      <c r="BN91" s="30"/>
      <c r="BO91" s="30"/>
      <c r="BP91" s="30"/>
    </row>
    <row r="92" spans="57:81" x14ac:dyDescent="0.25">
      <c r="BE92" s="44"/>
      <c r="BF92" s="30"/>
      <c r="BG92" s="31">
        <v>2010</v>
      </c>
      <c r="BH92" s="31">
        <v>2011</v>
      </c>
      <c r="BI92" s="31">
        <v>2012</v>
      </c>
      <c r="BJ92" s="31">
        <v>2013</v>
      </c>
      <c r="BK92" s="31">
        <v>2014</v>
      </c>
      <c r="BL92" s="31">
        <v>2015</v>
      </c>
      <c r="BM92" s="31">
        <v>2016</v>
      </c>
      <c r="BN92" s="31">
        <v>2017</v>
      </c>
      <c r="BO92" s="31">
        <v>2018</v>
      </c>
      <c r="BP92" s="31">
        <v>2019</v>
      </c>
    </row>
    <row r="93" spans="57:81" x14ac:dyDescent="0.25">
      <c r="BE93" s="44"/>
      <c r="BF93" s="30" t="s">
        <v>62</v>
      </c>
      <c r="BG93" s="78">
        <f>VLOOKUP(BE91, WasatchFront!$B:$M, COLUMNS(WasatchFront!$B$31:D$31), FALSE)</f>
        <v>0.11908752975155777</v>
      </c>
      <c r="BH93" s="78">
        <f>VLOOKUP(BE91, WasatchFront!$B:$M, COLUMNS(WasatchFront!$B$31:E$31), FALSE)</f>
        <v>0.11833652096252359</v>
      </c>
      <c r="BI93" s="78">
        <f>VLOOKUP(BE91, WasatchFront!$B:$M, COLUMNS(WasatchFront!$B$31:F$31), FALSE)</f>
        <v>0.11749765255780414</v>
      </c>
      <c r="BJ93" s="78">
        <f>VLOOKUP(BE91, WasatchFront!$B:$M, COLUMNS(WasatchFront!$B$31:G$31), FALSE)</f>
        <v>0.11667375090182486</v>
      </c>
      <c r="BK93" s="78">
        <f>VLOOKUP(BE91, WasatchFront!$B:$M, COLUMNS(WasatchFront!$B$31:H$31), FALSE)</f>
        <v>0.11797800398130762</v>
      </c>
      <c r="BL93" s="78">
        <f>VLOOKUP(BE91, WasatchFront!$B:$M, COLUMNS(WasatchFront!$B$31:I$31), FALSE)</f>
        <v>0.11790259650002055</v>
      </c>
      <c r="BM93" s="78">
        <f>VLOOKUP(BE91, WasatchFront!$B:$M, COLUMNS(WasatchFront!$B$31:J$31), FALSE)</f>
        <v>0.11452587838879133</v>
      </c>
      <c r="BN93" s="78">
        <f>VLOOKUP(BE91, WasatchFront!$B:$M, COLUMNS(WasatchFront!$B$31:K$31), FALSE)</f>
        <v>0.11128413891560944</v>
      </c>
      <c r="BO93" s="78">
        <f>VLOOKUP(BE91, WasatchFront!$B:$M, COLUMNS(WasatchFront!$B$31:L$31), FALSE)</f>
        <v>0.10995854917615926</v>
      </c>
      <c r="BP93" s="78">
        <f>VLOOKUP(BE91, WasatchFront!$B:$M, COLUMNS(WasatchFront!$B$31:M$31), FALSE)</f>
        <v>0.10629875879557589</v>
      </c>
    </row>
    <row r="94" spans="57:81" x14ac:dyDescent="0.25">
      <c r="BE94" s="44"/>
      <c r="BF94" s="42" t="s">
        <v>58</v>
      </c>
      <c r="BG94" s="78">
        <f>VLOOKUP(BE91, Weber!$B:$M, COLUMNS(Weber!$B$31:D$31), FALSE)</f>
        <v>0.12232076866223207</v>
      </c>
      <c r="BH94" s="78">
        <f>VLOOKUP(BE91, Weber!$B:$M, COLUMNS(Weber!$B$31:E$31), FALSE)</f>
        <v>0.12149677369424101</v>
      </c>
      <c r="BI94" s="78">
        <f>VLOOKUP(BE91, Weber!$B:$M, COLUMNS(Weber!$B$31:F$31), FALSE)</f>
        <v>0.12631098517624015</v>
      </c>
      <c r="BJ94" s="78">
        <f>VLOOKUP(BE91, Weber!$B:$M, COLUMNS(Weber!$B$31:G$31), FALSE)</f>
        <v>0.12498334950809689</v>
      </c>
      <c r="BK94" s="78">
        <f>VLOOKUP(BE91, Weber!$B:$M, COLUMNS(Weber!$B$31:H$31), FALSE)</f>
        <v>0.12992706176432181</v>
      </c>
      <c r="BL94" s="78">
        <f>VLOOKUP(BE91, Weber!$B:$M, COLUMNS(Weber!$B$31:I$31), FALSE)</f>
        <v>0.12006595613364407</v>
      </c>
      <c r="BM94" s="78">
        <f>VLOOKUP(BE91, Weber!$B:$M, COLUMNS(Weber!$B$31:J$31), FALSE)</f>
        <v>0.11112707549457161</v>
      </c>
      <c r="BN94" s="78">
        <f>VLOOKUP(BE91, Weber!$B:$M, COLUMNS(Weber!$B$31:K$31), FALSE)</f>
        <v>0.10381786339754816</v>
      </c>
      <c r="BO94" s="78">
        <f>VLOOKUP(BE91, Weber!$B:$M, COLUMNS(Weber!$B$31:L$31), FALSE)</f>
        <v>9.9615263752409908E-2</v>
      </c>
      <c r="BP94" s="78">
        <f>VLOOKUP(BE91, Weber!$B:$M, COLUMNS(Weber!$B$31:M$31), FALSE)</f>
        <v>9.7147472616231634E-2</v>
      </c>
    </row>
    <row r="95" spans="57:81" x14ac:dyDescent="0.25">
      <c r="BE95" s="44"/>
      <c r="BF95" s="42" t="s">
        <v>59</v>
      </c>
      <c r="BG95" s="78">
        <f>VLOOKUP(BE91, Davis!$B:$M, COLUMNS(Davis!$B$31:D$31), FALSE)</f>
        <v>0.11005972753506477</v>
      </c>
      <c r="BH95" s="78">
        <f>VLOOKUP(BE91, Davis!$B:$M, COLUMNS(Davis!$B$31:E$31), FALSE)</f>
        <v>0.10751049807535286</v>
      </c>
      <c r="BI95" s="78">
        <f>VLOOKUP(BE91, Davis!$B:$M, COLUMNS(Davis!$B$31:F$31), FALSE)</f>
        <v>0.10702075045694011</v>
      </c>
      <c r="BJ95" s="78">
        <f>VLOOKUP(BE91, Davis!$B:$M, COLUMNS(Davis!$B$31:G$31), FALSE)</f>
        <v>9.9539733500014202E-2</v>
      </c>
      <c r="BK95" s="78">
        <f>VLOOKUP(BE91, Davis!$B:$M, COLUMNS(Davis!$B$31:H$31), FALSE)</f>
        <v>9.3599933187645284E-2</v>
      </c>
      <c r="BL95" s="78">
        <f>VLOOKUP(BE91, Davis!$B:$M, COLUMNS(Davis!$B$31:I$31), FALSE)</f>
        <v>9.3962404238803962E-2</v>
      </c>
      <c r="BM95" s="78">
        <f>VLOOKUP(BE91, Davis!$B:$M, COLUMNS(Davis!$B$31:J$31), FALSE)</f>
        <v>9.8359791845069489E-2</v>
      </c>
      <c r="BN95" s="78">
        <f>VLOOKUP(BE91, Davis!$B:$M, COLUMNS(Davis!$B$31:K$31), FALSE)</f>
        <v>9.5023757544625664E-2</v>
      </c>
      <c r="BO95" s="78">
        <f>VLOOKUP(BE91, Davis!$B:$M, COLUMNS(Davis!$B$31:L$31), FALSE)</f>
        <v>9.5652611452148539E-2</v>
      </c>
      <c r="BP95" s="78">
        <f>VLOOKUP(BE91, Davis!$B:$M, COLUMNS(Davis!$B$31:M$31), FALSE)</f>
        <v>9.0800150857087245E-2</v>
      </c>
    </row>
    <row r="96" spans="57:81" x14ac:dyDescent="0.25">
      <c r="BE96" s="44"/>
      <c r="BF96" s="42" t="s">
        <v>60</v>
      </c>
      <c r="BG96" s="78">
        <f>VLOOKUP(BE91, SaltLake!$B:$M, COLUMNS(SaltLake!$B$31:D$31), FALSE)</f>
        <v>0.1177567234046893</v>
      </c>
      <c r="BH96" s="78">
        <f>VLOOKUP(BE91, SaltLake!$B:$M, COLUMNS(SaltLake!$B$31:E$31), FALSE)</f>
        <v>0.11690752263587594</v>
      </c>
      <c r="BI96" s="78">
        <f>VLOOKUP(BE91, SaltLake!$B:$M, COLUMNS(SaltLake!$B$31:F$31), FALSE)</f>
        <v>0.11623914865862515</v>
      </c>
      <c r="BJ96" s="78">
        <f>VLOOKUP(BE91, SaltLake!$B:$M, COLUMNS(SaltLake!$B$31:G$31), FALSE)</f>
        <v>0.11643724214535069</v>
      </c>
      <c r="BK96" s="78">
        <f>VLOOKUP(BE91, SaltLake!$B:$M, COLUMNS(SaltLake!$B$31:H$31), FALSE)</f>
        <v>0.11823471676948963</v>
      </c>
      <c r="BL96" s="78">
        <f>VLOOKUP(BE91, SaltLake!$B:$M, COLUMNS(SaltLake!$B$31:I$31), FALSE)</f>
        <v>0.1197614643501549</v>
      </c>
      <c r="BM96" s="78">
        <f>VLOOKUP(BE91, SaltLake!$B:$M, COLUMNS(SaltLake!$B$31:J$31), FALSE)</f>
        <v>0.1170038484102708</v>
      </c>
      <c r="BN96" s="78">
        <f>VLOOKUP(BE91, SaltLake!$B:$M, COLUMNS(SaltLake!$B$31:K$31), FALSE)</f>
        <v>0.11452851497343582</v>
      </c>
      <c r="BO96" s="78">
        <f>VLOOKUP(BE91, SaltLake!$B:$M, COLUMNS(SaltLake!$B$31:L$31), FALSE)</f>
        <v>0.11455114884886766</v>
      </c>
      <c r="BP96" s="78">
        <f>VLOOKUP(BE91, SaltLake!$B:$M, COLUMNS(SaltLake!$B$31:M$31), FALSE)</f>
        <v>0.10910456926628953</v>
      </c>
    </row>
    <row r="97" spans="57:68" x14ac:dyDescent="0.25">
      <c r="BE97" s="44"/>
      <c r="BF97" s="42" t="s">
        <v>61</v>
      </c>
      <c r="BG97" s="78">
        <f>VLOOKUP(BE91, Utah!$B:$M, COLUMNS(Utah!$B$31:D$31), FALSE)</f>
        <v>0.12645997794078689</v>
      </c>
      <c r="BH97" s="78">
        <f>VLOOKUP(BE91, Utah!$B:$M, COLUMNS(Utah!$B$31:E$31), FALSE)</f>
        <v>0.12702510029400937</v>
      </c>
      <c r="BI97" s="78">
        <f>VLOOKUP(BE91, Utah!$B:$M, COLUMNS(Utah!$B$31:F$31), FALSE)</f>
        <v>0.12280445765772338</v>
      </c>
      <c r="BJ97" s="78">
        <f>VLOOKUP(BE91, Utah!$B:$M, COLUMNS(Utah!$B$31:G$31), FALSE)</f>
        <v>0.12415666701264944</v>
      </c>
      <c r="BK97" s="78">
        <f>VLOOKUP(BE91, Utah!$B:$M, COLUMNS(Utah!$B$31:H$31), FALSE)</f>
        <v>0.12717510892047704</v>
      </c>
      <c r="BL97" s="78">
        <f>VLOOKUP(BE91, Utah!$B:$M, COLUMNS(Utah!$B$31:I$31), FALSE)</f>
        <v>0.12776498086108193</v>
      </c>
      <c r="BM97" s="78">
        <f>VLOOKUP(BE91, Utah!$B:$M, COLUMNS(Utah!$B$31:J$31), FALSE)</f>
        <v>0.1205813598942982</v>
      </c>
      <c r="BN97" s="78">
        <f>VLOOKUP(BE91, Utah!$B:$M, COLUMNS(Utah!$B$31:K$31), FALSE)</f>
        <v>0.11751627069379503</v>
      </c>
      <c r="BO97" s="78">
        <f>VLOOKUP(BE91, Utah!$B:$M, COLUMNS(Utah!$B$31:L$31), FALSE)</f>
        <v>0.11327200456002204</v>
      </c>
      <c r="BP97" s="78">
        <f>VLOOKUP(BE91, Utah!$B:$M, COLUMNS(Utah!$B$31:M$31), FALSE)</f>
        <v>0.11361408610668026</v>
      </c>
    </row>
    <row r="98" spans="57:68" x14ac:dyDescent="0.25">
      <c r="BE98" s="44"/>
      <c r="BF98" s="30" t="s">
        <v>70</v>
      </c>
      <c r="BG98" s="78">
        <f>VLOOKUP(BE91, StateOfUtah!$B:$M, COLUMNS(StateOfUtah!$B$31:D$31), FALSE)</f>
        <v>0.12382828771642118</v>
      </c>
      <c r="BH98" s="78">
        <f>VLOOKUP(BE91, StateOfUtah!$B:$M, COLUMNS(StateOfUtah!$B$31:E$31), FALSE)</f>
        <v>0.12212927054179017</v>
      </c>
      <c r="BI98" s="78">
        <f>VLOOKUP(BE91, StateOfUtah!$B:$M, COLUMNS(StateOfUtah!$B$31:F$31), FALSE)</f>
        <v>0.12047539232667821</v>
      </c>
      <c r="BJ98" s="78">
        <f>VLOOKUP(BE91, StateOfUtah!$B:$M, COLUMNS(StateOfUtah!$B$31:G$31), FALSE)</f>
        <v>0.11814500791323317</v>
      </c>
      <c r="BK98" s="78">
        <f>VLOOKUP(BE91, StateOfUtah!$B:$M, COLUMNS(StateOfUtah!$B$31:H$31), FALSE)</f>
        <v>0.11900341019064471</v>
      </c>
      <c r="BL98" s="78">
        <f>VLOOKUP(BE91, StateOfUtah!$B:$M, COLUMNS(StateOfUtah!$B$31:I$31), FALSE)</f>
        <v>0.11915505506294206</v>
      </c>
      <c r="BM98" s="78">
        <f>VLOOKUP(BE91, StateOfUtah!$B:$M, COLUMNS(StateOfUtah!$B$31:J$31), FALSE)</f>
        <v>0.11619545810031136</v>
      </c>
      <c r="BN98" s="78">
        <f>VLOOKUP(BE91, StateOfUtah!$B:$M, COLUMNS(StateOfUtah!$B$31:K$31), FALSE)</f>
        <v>0.11327384848589245</v>
      </c>
      <c r="BO98" s="78">
        <f>VLOOKUP(BE91, StateOfUtah!$B:$M, COLUMNS(StateOfUtah!$B$31:L$31), FALSE)</f>
        <v>0.11155092211485067</v>
      </c>
      <c r="BP98" s="78">
        <f>VLOOKUP(BE91, StateOfUtah!$B:$M, COLUMNS(StateOfUtah!$B$31:M$31), FALSE)</f>
        <v>0.1081246041654134</v>
      </c>
    </row>
    <row r="99" spans="57:68" x14ac:dyDescent="0.25">
      <c r="BE99" s="44"/>
      <c r="BF99" s="30" t="s">
        <v>71</v>
      </c>
      <c r="BG99" s="78">
        <f>VLOOKUP(BE91, USA!$B:$M, COLUMNS(USA!$B$31:D$31), FALSE)</f>
        <v>0.10353884870302894</v>
      </c>
      <c r="BH99" s="78">
        <f>VLOOKUP(BE91, USA!$B:$M, COLUMNS(USA!$B$31:E$31), FALSE)</f>
        <v>0.10163435609746103</v>
      </c>
      <c r="BI99" s="78">
        <f>VLOOKUP(BE91, USA!$B:$M, COLUMNS(USA!$B$31:F$31), FALSE)</f>
        <v>0.10030548279611198</v>
      </c>
      <c r="BJ99" s="78">
        <f>VLOOKUP(BE91, USA!$B:$M, COLUMNS(USA!$B$31:G$31), FALSE)</f>
        <v>9.751477750316323E-2</v>
      </c>
      <c r="BK99" s="78">
        <f>VLOOKUP(BE91, USA!$B:$M, COLUMNS(USA!$B$31:H$31), FALSE)</f>
        <v>9.5900923372247468E-2</v>
      </c>
      <c r="BL99" s="78">
        <f>VLOOKUP(BE91, USA!$B:$M, COLUMNS(USA!$B$31:I$31), FALSE)</f>
        <v>9.4521461602621246E-2</v>
      </c>
      <c r="BM99" s="78">
        <f>VLOOKUP(BE91, USA!$B:$M, COLUMNS(USA!$B$31:J$31), FALSE)</f>
        <v>9.3161163103111552E-2</v>
      </c>
      <c r="BN99" s="78">
        <f>VLOOKUP(BE91, USA!$B:$M, COLUMNS(USA!$B$31:K$31), FALSE)</f>
        <v>9.1549990264231496E-2</v>
      </c>
      <c r="BO99" s="78">
        <f>VLOOKUP(BE91, USA!$B:$M, COLUMNS(USA!$B$31:L$31), FALSE)</f>
        <v>9.0800851457203152E-2</v>
      </c>
      <c r="BP99" s="78">
        <f>VLOOKUP(BE91, USA!$B:$M, COLUMNS(USA!$B$31:M$31), FALSE)</f>
        <v>9.0113344167860709E-2</v>
      </c>
    </row>
    <row r="101" spans="57:68" x14ac:dyDescent="0.25">
      <c r="BE101" s="43">
        <v>103</v>
      </c>
      <c r="BF101" s="40" t="s">
        <v>82</v>
      </c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</row>
    <row r="102" spans="57:68" x14ac:dyDescent="0.25">
      <c r="BE102" s="44"/>
      <c r="BF102" s="30"/>
      <c r="BG102" s="31">
        <v>2010</v>
      </c>
      <c r="BH102" s="31">
        <v>2011</v>
      </c>
      <c r="BI102" s="31">
        <v>2012</v>
      </c>
      <c r="BJ102" s="31">
        <v>2013</v>
      </c>
      <c r="BK102" s="31">
        <v>2014</v>
      </c>
      <c r="BL102" s="31">
        <v>2015</v>
      </c>
      <c r="BM102" s="31">
        <v>2016</v>
      </c>
      <c r="BN102" s="31">
        <v>2017</v>
      </c>
      <c r="BO102" s="31">
        <v>2018</v>
      </c>
      <c r="BP102" s="31">
        <v>2019</v>
      </c>
    </row>
    <row r="103" spans="57:68" x14ac:dyDescent="0.25">
      <c r="BE103" s="44"/>
      <c r="BF103" s="30" t="s">
        <v>62</v>
      </c>
      <c r="BG103" s="78">
        <f>VLOOKUP(BE101, WasatchFront!$B:$M, COLUMNS(WasatchFront!$B$31:D$31), FALSE)</f>
        <v>0.76277592062685529</v>
      </c>
      <c r="BH103" s="78">
        <f>VLOOKUP(BE101, WasatchFront!$B:$M, COLUMNS(WasatchFront!$B$31:E$31), FALSE)</f>
        <v>0.76258341197088164</v>
      </c>
      <c r="BI103" s="78">
        <f>VLOOKUP(BE101, WasatchFront!$B:$M, COLUMNS(WasatchFront!$B$31:F$31), FALSE)</f>
        <v>0.76334358772171007</v>
      </c>
      <c r="BJ103" s="78">
        <f>VLOOKUP(BE101, WasatchFront!$B:$M, COLUMNS(WasatchFront!$B$31:G$31), FALSE)</f>
        <v>0.76358037587956873</v>
      </c>
      <c r="BK103" s="78">
        <f>VLOOKUP(BE101, WasatchFront!$B:$M, COLUMNS(WasatchFront!$B$31:H$31), FALSE)</f>
        <v>0.76226309303634199</v>
      </c>
      <c r="BL103" s="78">
        <f>VLOOKUP(BE101, WasatchFront!$B:$M, COLUMNS(WasatchFront!$B$31:I$31), FALSE)</f>
        <v>0.7575562398811283</v>
      </c>
      <c r="BM103" s="78">
        <f>VLOOKUP(BE101, WasatchFront!$B:$M, COLUMNS(WasatchFront!$B$31:J$31), FALSE)</f>
        <v>0.7576442228111866</v>
      </c>
      <c r="BN103" s="78">
        <f>VLOOKUP(BE101, WasatchFront!$B:$M, COLUMNS(WasatchFront!$B$31:K$31), FALSE)</f>
        <v>0.7590363565158702</v>
      </c>
      <c r="BO103" s="78">
        <f>VLOOKUP(BE101, WasatchFront!$B:$M, COLUMNS(WasatchFront!$B$31:L$31), FALSE)</f>
        <v>0.75832054403643712</v>
      </c>
      <c r="BP103" s="78">
        <f>VLOOKUP(BE101, WasatchFront!$B:$M, COLUMNS(WasatchFront!$B$31:M$31), FALSE)</f>
        <v>0.76062149290328662</v>
      </c>
    </row>
    <row r="104" spans="57:68" x14ac:dyDescent="0.25">
      <c r="BE104" s="44"/>
      <c r="BF104" s="42" t="s">
        <v>58</v>
      </c>
      <c r="BG104" s="78">
        <f>VLOOKUP(BE101, Weber!$B:$M, COLUMNS(Weber!$B$31:D$31), FALSE)</f>
        <v>0.79676741743493995</v>
      </c>
      <c r="BH104" s="78">
        <f>VLOOKUP(BE101, Weber!$B:$M, COLUMNS(Weber!$B$31:E$31), FALSE)</f>
        <v>0.79852760498795572</v>
      </c>
      <c r="BI104" s="78">
        <f>VLOOKUP(BE101, Weber!$B:$M, COLUMNS(Weber!$B$31:F$31), FALSE)</f>
        <v>0.79241031102321025</v>
      </c>
      <c r="BJ104" s="78">
        <f>VLOOKUP(BE101, Weber!$B:$M, COLUMNS(Weber!$B$31:G$31), FALSE)</f>
        <v>0.79381933740556787</v>
      </c>
      <c r="BK104" s="78">
        <f>VLOOKUP(BE101, Weber!$B:$M, COLUMNS(Weber!$B$31:H$31), FALSE)</f>
        <v>0.78551308597757752</v>
      </c>
      <c r="BL104" s="78">
        <f>VLOOKUP(BE101, Weber!$B:$M, COLUMNS(Weber!$B$31:I$31), FALSE)</f>
        <v>0.7903221349152979</v>
      </c>
      <c r="BM104" s="78">
        <f>VLOOKUP(BE101, Weber!$B:$M, COLUMNS(Weber!$B$31:J$31), FALSE)</f>
        <v>0.79910020743720755</v>
      </c>
      <c r="BN104" s="78">
        <f>VLOOKUP(BE101, Weber!$B:$M, COLUMNS(Weber!$B$31:K$31), FALSE)</f>
        <v>0.80432574430823123</v>
      </c>
      <c r="BO104" s="78">
        <f>VLOOKUP(BE101, Weber!$B:$M, COLUMNS(Weber!$B$31:L$31), FALSE)</f>
        <v>0.80653626967208236</v>
      </c>
      <c r="BP104" s="78">
        <f>VLOOKUP(BE101, Weber!$B:$M, COLUMNS(Weber!$B$31:M$31), FALSE)</f>
        <v>0.80236707848777311</v>
      </c>
    </row>
    <row r="105" spans="57:68" x14ac:dyDescent="0.25">
      <c r="BE105" s="44"/>
      <c r="BF105" s="42" t="s">
        <v>59</v>
      </c>
      <c r="BG105" s="78">
        <f>VLOOKUP(BE101, Davis!$B:$M, COLUMNS(Davis!$B$31:D$31), FALSE)</f>
        <v>0.79090888754669708</v>
      </c>
      <c r="BH105" s="78">
        <f>VLOOKUP(BE101, Davis!$B:$M, COLUMNS(Davis!$B$31:E$31), FALSE)</f>
        <v>0.78763268400793185</v>
      </c>
      <c r="BI105" s="78">
        <f>VLOOKUP(BE101, Davis!$B:$M, COLUMNS(Davis!$B$31:F$31), FALSE)</f>
        <v>0.79146328351790129</v>
      </c>
      <c r="BJ105" s="78">
        <f>VLOOKUP(BE101, Davis!$B:$M, COLUMNS(Davis!$B$31:G$31), FALSE)</f>
        <v>0.79797283859419832</v>
      </c>
      <c r="BK105" s="78">
        <f>VLOOKUP(BE101, Davis!$B:$M, COLUMNS(Davis!$B$31:H$31), FALSE)</f>
        <v>0.80148379104436063</v>
      </c>
      <c r="BL105" s="78">
        <f>VLOOKUP(BE101, Davis!$B:$M, COLUMNS(Davis!$B$31:I$31), FALSE)</f>
        <v>0.79375653876008234</v>
      </c>
      <c r="BM105" s="78">
        <f>VLOOKUP(BE101, Davis!$B:$M, COLUMNS(Davis!$B$31:J$31), FALSE)</f>
        <v>0.79286608260325409</v>
      </c>
      <c r="BN105" s="78">
        <f>VLOOKUP(BE101, Davis!$B:$M, COLUMNS(Davis!$B$31:K$31), FALSE)</f>
        <v>0.79624373956594319</v>
      </c>
      <c r="BO105" s="78">
        <f>VLOOKUP(BE101, Davis!$B:$M, COLUMNS(Davis!$B$31:L$31), FALSE)</f>
        <v>0.79823513132736235</v>
      </c>
      <c r="BP105" s="78">
        <f>VLOOKUP(BE101, Davis!$B:$M, COLUMNS(Davis!$B$31:M$31), FALSE)</f>
        <v>0.80515712252271976</v>
      </c>
    </row>
    <row r="106" spans="57:68" x14ac:dyDescent="0.25">
      <c r="BE106" s="44"/>
      <c r="BF106" s="42" t="s">
        <v>60</v>
      </c>
      <c r="BG106" s="78">
        <f>VLOOKUP(BE101, SaltLake!$B:$M, COLUMNS(SaltLake!$B$31:D$31), FALSE)</f>
        <v>0.7647048025047678</v>
      </c>
      <c r="BH106" s="78">
        <f>VLOOKUP(BE101, SaltLake!$B:$M, COLUMNS(SaltLake!$B$31:E$31), FALSE)</f>
        <v>0.76510474402647533</v>
      </c>
      <c r="BI106" s="78">
        <f>VLOOKUP(BE101, SaltLake!$B:$M, COLUMNS(SaltLake!$B$31:F$31), FALSE)</f>
        <v>0.76346626705853871</v>
      </c>
      <c r="BJ106" s="78">
        <f>VLOOKUP(BE101, SaltLake!$B:$M, COLUMNS(SaltLake!$B$31:G$31), FALSE)</f>
        <v>0.76252578546493177</v>
      </c>
      <c r="BK106" s="78">
        <f>VLOOKUP(BE101, SaltLake!$B:$M, COLUMNS(SaltLake!$B$31:H$31), FALSE)</f>
        <v>0.7601810307222534</v>
      </c>
      <c r="BL106" s="78">
        <f>VLOOKUP(BE101, SaltLake!$B:$M, COLUMNS(SaltLake!$B$31:I$31), FALSE)</f>
        <v>0.75332402794642217</v>
      </c>
      <c r="BM106" s="78">
        <f>VLOOKUP(BE101, SaltLake!$B:$M, COLUMNS(SaltLake!$B$31:J$31), FALSE)</f>
        <v>0.7511668837470159</v>
      </c>
      <c r="BN106" s="78">
        <f>VLOOKUP(BE101, SaltLake!$B:$M, COLUMNS(SaltLake!$B$31:K$31), FALSE)</f>
        <v>0.75157329253994498</v>
      </c>
      <c r="BO106" s="78">
        <f>VLOOKUP(BE101, SaltLake!$B:$M, COLUMNS(SaltLake!$B$31:L$31), FALSE)</f>
        <v>0.74861279199872122</v>
      </c>
      <c r="BP106" s="78">
        <f>VLOOKUP(BE101, SaltLake!$B:$M, COLUMNS(SaltLake!$B$31:M$31), FALSE)</f>
        <v>0.75374711397607475</v>
      </c>
    </row>
    <row r="107" spans="57:68" x14ac:dyDescent="0.25">
      <c r="BE107" s="44"/>
      <c r="BF107" s="42" t="s">
        <v>61</v>
      </c>
      <c r="BG107" s="78">
        <f>VLOOKUP(BE101, Utah!$B:$M, COLUMNS(Utah!$B$31:D$31), FALSE)</f>
        <v>0.72321467274820228</v>
      </c>
      <c r="BH107" s="78">
        <f>VLOOKUP(BE101, Utah!$B:$M, COLUMNS(Utah!$B$31:E$31), FALSE)</f>
        <v>0.72345412102376772</v>
      </c>
      <c r="BI107" s="78">
        <f>VLOOKUP(BE101, Utah!$B:$M, COLUMNS(Utah!$B$31:F$31), FALSE)</f>
        <v>0.73123643460338883</v>
      </c>
      <c r="BJ107" s="78">
        <f>VLOOKUP(BE101, Utah!$B:$M, COLUMNS(Utah!$B$31:G$31), FALSE)</f>
        <v>0.72978595701088944</v>
      </c>
      <c r="BK107" s="78">
        <f>VLOOKUP(BE101, Utah!$B:$M, COLUMNS(Utah!$B$31:H$31), FALSE)</f>
        <v>0.73119746512344319</v>
      </c>
      <c r="BL107" s="78">
        <f>VLOOKUP(BE101, Utah!$B:$M, COLUMNS(Utah!$B$31:I$31), FALSE)</f>
        <v>0.72926052640493211</v>
      </c>
      <c r="BM107" s="78">
        <f>VLOOKUP(BE101, Utah!$B:$M, COLUMNS(Utah!$B$31:J$31), FALSE)</f>
        <v>0.73141172883423111</v>
      </c>
      <c r="BN107" s="78">
        <f>VLOOKUP(BE101, Utah!$B:$M, COLUMNS(Utah!$B$31:K$31), FALSE)</f>
        <v>0.73214172880070771</v>
      </c>
      <c r="BO107" s="78">
        <f>VLOOKUP(BE101, Utah!$B:$M, COLUMNS(Utah!$B$31:L$31), FALSE)</f>
        <v>0.73379738855691157</v>
      </c>
      <c r="BP107" s="78">
        <f>VLOOKUP(BE101, Utah!$B:$M, COLUMNS(Utah!$B$31:M$31), FALSE)</f>
        <v>0.73031529527509209</v>
      </c>
    </row>
    <row r="108" spans="57:68" x14ac:dyDescent="0.25">
      <c r="BE108" s="44"/>
      <c r="BF108" s="30" t="s">
        <v>70</v>
      </c>
      <c r="BG108" s="78">
        <f>VLOOKUP(BE101, StateOfUtah!$B:$M, COLUMNS(StateOfUtah!$B$31:D$31), FALSE)</f>
        <v>0.75690415724216575</v>
      </c>
      <c r="BH108" s="78">
        <f>VLOOKUP(BE101, StateOfUtah!$B:$M, COLUMNS(StateOfUtah!$B$31:E$31), FALSE)</f>
        <v>0.75875419538544064</v>
      </c>
      <c r="BI108" s="78">
        <f>VLOOKUP(BE101, StateOfUtah!$B:$M, COLUMNS(StateOfUtah!$B$31:F$31), FALSE)</f>
        <v>0.76072132905037537</v>
      </c>
      <c r="BJ108" s="78">
        <f>VLOOKUP(BE101, StateOfUtah!$B:$M, COLUMNS(StateOfUtah!$B$31:G$31), FALSE)</f>
        <v>0.76294526329665369</v>
      </c>
      <c r="BK108" s="78">
        <f>VLOOKUP(BE101, StateOfUtah!$B:$M, COLUMNS(StateOfUtah!$B$31:H$31), FALSE)</f>
        <v>0.76311379337504381</v>
      </c>
      <c r="BL108" s="78">
        <f>VLOOKUP(BE101, StateOfUtah!$B:$M, COLUMNS(StateOfUtah!$B$31:I$31), FALSE)</f>
        <v>0.75932236519125051</v>
      </c>
      <c r="BM108" s="78">
        <f>VLOOKUP(BE101, StateOfUtah!$B:$M, COLUMNS(StateOfUtah!$B$31:J$31), FALSE)</f>
        <v>0.75926456049226043</v>
      </c>
      <c r="BN108" s="78">
        <f>VLOOKUP(BE101, StateOfUtah!$B:$M, COLUMNS(StateOfUtah!$B$31:K$31), FALSE)</f>
        <v>0.7603179798118993</v>
      </c>
      <c r="BO108" s="78">
        <f>VLOOKUP(BE101, StateOfUtah!$B:$M, COLUMNS(StateOfUtah!$B$31:L$31), FALSE)</f>
        <v>0.75969134476128819</v>
      </c>
      <c r="BP108" s="78">
        <f>VLOOKUP(BE101, StateOfUtah!$B:$M, COLUMNS(StateOfUtah!$B$31:M$31), FALSE)</f>
        <v>0.76019098744211611</v>
      </c>
    </row>
    <row r="109" spans="57:68" x14ac:dyDescent="0.25">
      <c r="BE109" s="44"/>
      <c r="BF109" s="30" t="s">
        <v>71</v>
      </c>
      <c r="BG109" s="78">
        <f>VLOOKUP(BE101, USA!$B:$M, COLUMNS(USA!$B$31:D$31), FALSE)</f>
        <v>0.76004948043709875</v>
      </c>
      <c r="BH109" s="78">
        <f>VLOOKUP(BE101, USA!$B:$M, COLUMNS(USA!$B$31:E$31), FALSE)</f>
        <v>0.76091488337013957</v>
      </c>
      <c r="BI109" s="78">
        <f>VLOOKUP(BE101, USA!$B:$M, COLUMNS(USA!$B$31:F$31), FALSE)</f>
        <v>0.76143422789938286</v>
      </c>
      <c r="BJ109" s="78">
        <f>VLOOKUP(BE101, USA!$B:$M, COLUMNS(USA!$B$31:G$31), FALSE)</f>
        <v>0.76348837602426367</v>
      </c>
      <c r="BK109" s="78">
        <f>VLOOKUP(BE101, USA!$B:$M, COLUMNS(USA!$B$31:H$31), FALSE)</f>
        <v>0.76406450482501598</v>
      </c>
      <c r="BL109" s="78">
        <f>VLOOKUP(BE101, USA!$B:$M, COLUMNS(USA!$B$31:I$31), FALSE)</f>
        <v>0.76404720304083862</v>
      </c>
      <c r="BM109" s="78">
        <f>VLOOKUP(BE101, USA!$B:$M, COLUMNS(USA!$B$31:J$31), FALSE)</f>
        <v>0.76407313222751649</v>
      </c>
      <c r="BN109" s="78">
        <f>VLOOKUP(BE101, USA!$B:$M, COLUMNS(USA!$B$31:K$31), FALSE)</f>
        <v>0.7644223138828744</v>
      </c>
      <c r="BO109" s="78">
        <f>VLOOKUP(BE101, USA!$B:$M, COLUMNS(USA!$B$31:L$31), FALSE)</f>
        <v>0.76439507851190835</v>
      </c>
      <c r="BP109" s="78">
        <f>VLOOKUP(BE101, USA!$B:$M, COLUMNS(USA!$B$31:M$31), FALSE)</f>
        <v>0.76330841559647378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21AC-C929-4159-9F46-5E8F1CF0494D}">
  <sheetPr codeName="Sheet3">
    <tabColor rgb="FF0070C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62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934825</v>
      </c>
      <c r="E6" s="34">
        <f t="shared" si="0"/>
        <v>949504</v>
      </c>
      <c r="F6" s="34">
        <f t="shared" si="0"/>
        <v>963815</v>
      </c>
      <c r="G6" s="34">
        <f t="shared" si="0"/>
        <v>971641</v>
      </c>
      <c r="H6" s="34">
        <f t="shared" si="0"/>
        <v>991634</v>
      </c>
      <c r="I6" s="34">
        <f t="shared" si="0"/>
        <v>1021606</v>
      </c>
      <c r="J6" s="34">
        <f t="shared" si="0"/>
        <v>1051186</v>
      </c>
      <c r="K6" s="34">
        <f t="shared" si="0"/>
        <v>1080109</v>
      </c>
      <c r="L6" s="34">
        <f t="shared" si="0"/>
        <v>1110955</v>
      </c>
      <c r="M6" s="34">
        <f t="shared" si="0"/>
        <v>1145178</v>
      </c>
      <c r="W6" s="10">
        <v>1</v>
      </c>
      <c r="X6" s="12" t="s">
        <v>2</v>
      </c>
      <c r="Y6" s="25">
        <f>Weber!Y6 + Davis!Y6 + SaltLake!Y6 + Utah!Y6</f>
        <v>934825</v>
      </c>
      <c r="Z6" s="25">
        <f>Weber!Z6 + Davis!Z6 + SaltLake!Z6 + Utah!Z6</f>
        <v>6615</v>
      </c>
      <c r="AA6" s="14">
        <f>IFERROR(Z6/Y6, 0)</f>
        <v>7.0761907308854602E-3</v>
      </c>
      <c r="AB6" s="27">
        <f>Weber!AB6 + Davis!AB6 + SaltLake!AB6 + Utah!AB6</f>
        <v>949504</v>
      </c>
      <c r="AC6" s="25">
        <f>Weber!AC6 + Davis!AC6 + SaltLake!AC6 + Utah!AC6</f>
        <v>6590</v>
      </c>
      <c r="AD6" s="14">
        <f>IFERROR(AC6/AB6, 0)</f>
        <v>6.9404657589646809E-3</v>
      </c>
      <c r="AE6" s="27">
        <f>Weber!AE6 + Davis!AE6 + SaltLake!AE6 + Utah!AE6</f>
        <v>963815</v>
      </c>
      <c r="AF6" s="25">
        <f>Weber!AF6 + Davis!AF6 + SaltLake!AF6 + Utah!AF6</f>
        <v>6873</v>
      </c>
      <c r="AG6" s="14">
        <f>IFERROR(AF6/AE6, 0)</f>
        <v>7.131036557845645E-3</v>
      </c>
      <c r="AH6" s="27">
        <f>Weber!AH6 + Davis!AH6 + SaltLake!AH6 + Utah!AH6</f>
        <v>971641</v>
      </c>
      <c r="AI6" s="25">
        <f>Weber!AI6 + Davis!AI6 + SaltLake!AI6 + Utah!AI6</f>
        <v>7167</v>
      </c>
      <c r="AJ6" s="14">
        <f>IFERROR(AI6/AH6, 0)</f>
        <v>7.3761811203932317E-3</v>
      </c>
      <c r="AK6" s="27">
        <f>Weber!AK6 + Davis!AK6 + SaltLake!AK6 + Utah!AK6</f>
        <v>991634</v>
      </c>
      <c r="AL6" s="25">
        <f>Weber!AL6 + Davis!AL6 + SaltLake!AL6 + Utah!AL6</f>
        <v>7082</v>
      </c>
      <c r="AM6" s="14">
        <f>IFERROR(AL6/AK6, 0)</f>
        <v>7.1417478626186678E-3</v>
      </c>
      <c r="AN6" s="27">
        <f>Weber!AN6 + Davis!AN6 + SaltLake!AN6 + Utah!AN6</f>
        <v>1021606</v>
      </c>
      <c r="AO6" s="25">
        <f>Weber!AO6 + Davis!AO6 + SaltLake!AO6 + Utah!AO6</f>
        <v>6974</v>
      </c>
      <c r="AP6" s="14">
        <f>IFERROR(AO6/AN6, 0)</f>
        <v>6.8265065005491355E-3</v>
      </c>
      <c r="AQ6" s="27">
        <f>Weber!AQ6 + Davis!AQ6 + SaltLake!AQ6 + Utah!AQ6</f>
        <v>1051186</v>
      </c>
      <c r="AR6" s="25">
        <f>Weber!AR6 + Davis!AR6 + SaltLake!AR6 + Utah!AR6</f>
        <v>7477</v>
      </c>
      <c r="AS6" s="14">
        <f>IFERROR(AR6/AQ6, 0)</f>
        <v>7.1129181705235798E-3</v>
      </c>
      <c r="AT6" s="27">
        <f>Weber!AT6 + Davis!AT6 + SaltLake!AT6 + Utah!AT6</f>
        <v>1080109</v>
      </c>
      <c r="AU6" s="25">
        <f>Weber!AU6 + Davis!AU6 + SaltLake!AU6 + Utah!AU6</f>
        <v>7681</v>
      </c>
      <c r="AV6" s="14">
        <f>IFERROR(AU6/AT6, 0)</f>
        <v>7.1113193205500557E-3</v>
      </c>
      <c r="AW6" s="27">
        <f>Weber!AW6 + Davis!AW6 + SaltLake!AW6 + Utah!AW6</f>
        <v>1110955</v>
      </c>
      <c r="AX6" s="25">
        <f>Weber!AX6 + Davis!AX6 + SaltLake!AX6 + Utah!AX6</f>
        <v>7550</v>
      </c>
      <c r="AY6" s="14">
        <f>IFERROR(AX6/AW6, 0)</f>
        <v>6.7959548316538472E-3</v>
      </c>
      <c r="AZ6" s="27">
        <f>Weber!AZ6 + Davis!AZ6 + SaltLake!AZ6 + Utah!AZ6</f>
        <v>1145178</v>
      </c>
      <c r="BA6" s="25">
        <f>Weber!BA6 + Davis!BA6 + SaltLake!BA6 + Utah!BA6</f>
        <v>7321</v>
      </c>
      <c r="BB6" s="14">
        <f>IFERROR(BA6/AZ6, 0)</f>
        <v>6.3928926332849564E-3</v>
      </c>
    </row>
    <row r="7" spans="1:54" x14ac:dyDescent="0.25">
      <c r="B7" s="74">
        <v>3</v>
      </c>
      <c r="C7" s="76" t="s">
        <v>43</v>
      </c>
      <c r="D7" s="34">
        <f t="shared" si="0"/>
        <v>713062</v>
      </c>
      <c r="E7" s="34">
        <f t="shared" si="0"/>
        <v>724076</v>
      </c>
      <c r="F7" s="34">
        <f t="shared" si="0"/>
        <v>735722</v>
      </c>
      <c r="G7" s="34">
        <f t="shared" si="0"/>
        <v>741926</v>
      </c>
      <c r="H7" s="34">
        <f t="shared" si="0"/>
        <v>755886</v>
      </c>
      <c r="I7" s="34">
        <f t="shared" si="0"/>
        <v>773924</v>
      </c>
      <c r="J7" s="34">
        <f t="shared" si="0"/>
        <v>796425</v>
      </c>
      <c r="K7" s="34">
        <f t="shared" si="0"/>
        <v>819842</v>
      </c>
      <c r="L7" s="34">
        <f t="shared" si="0"/>
        <v>842460</v>
      </c>
      <c r="M7" s="34">
        <f t="shared" si="0"/>
        <v>871047</v>
      </c>
      <c r="W7" s="10">
        <v>2</v>
      </c>
      <c r="X7" s="12" t="s">
        <v>3</v>
      </c>
      <c r="Y7" s="25">
        <f>Weber!Y7 + Davis!Y7 + SaltLake!Y7 + Utah!Y7</f>
        <v>824388</v>
      </c>
      <c r="Z7" s="25">
        <f>Weber!Z7 + Davis!Z7 + SaltLake!Z7 + Utah!Z7</f>
        <v>7231</v>
      </c>
      <c r="AA7" s="14">
        <f t="shared" ref="AA7:AA56" si="1">IFERROR(Z7/Y7, 0)</f>
        <v>8.7713552356414697E-3</v>
      </c>
      <c r="AB7" s="27">
        <f>Weber!AB7 + Davis!AB7 + SaltLake!AB7 + Utah!AB7</f>
        <v>836437</v>
      </c>
      <c r="AC7" s="25">
        <f>Weber!AC7 + Davis!AC7 + SaltLake!AC7 + Utah!AC7</f>
        <v>7594</v>
      </c>
      <c r="AD7" s="14">
        <f t="shared" ref="AD7:AD56" si="2">IFERROR(AC7/AB7, 0)</f>
        <v>9.0789862237084205E-3</v>
      </c>
      <c r="AE7" s="27">
        <f>Weber!AE7 + Davis!AE7 + SaltLake!AE7 + Utah!AE7</f>
        <v>848968</v>
      </c>
      <c r="AF7" s="25">
        <f>Weber!AF7 + Davis!AF7 + SaltLake!AF7 + Utah!AF7</f>
        <v>7692</v>
      </c>
      <c r="AG7" s="14">
        <f t="shared" ref="AG7:AG56" si="3">IFERROR(AF7/AE7, 0)</f>
        <v>9.0604121710123348E-3</v>
      </c>
      <c r="AH7" s="27">
        <f>Weber!AH7 + Davis!AH7 + SaltLake!AH7 + Utah!AH7</f>
        <v>855291</v>
      </c>
      <c r="AI7" s="25">
        <f>Weber!AI7 + Davis!AI7 + SaltLake!AI7 + Utah!AI7</f>
        <v>7508</v>
      </c>
      <c r="AJ7" s="14">
        <f t="shared" ref="AJ7:AJ56" si="4">IFERROR(AI7/AH7, 0)</f>
        <v>8.778298847994425E-3</v>
      </c>
      <c r="AK7" s="27">
        <f>Weber!AK7 + Davis!AK7 + SaltLake!AK7 + Utah!AK7</f>
        <v>872877</v>
      </c>
      <c r="AL7" s="25">
        <f>Weber!AL7 + Davis!AL7 + SaltLake!AL7 + Utah!AL7</f>
        <v>7575</v>
      </c>
      <c r="AM7" s="14">
        <f t="shared" ref="AM7:AM56" si="5">IFERROR(AL7/AK7, 0)</f>
        <v>8.678198646544703E-3</v>
      </c>
      <c r="AN7" s="27">
        <f>Weber!AN7 + Davis!AN7 + SaltLake!AN7 + Utah!AN7</f>
        <v>894374</v>
      </c>
      <c r="AO7" s="25">
        <f>Weber!AO7 + Davis!AO7 + SaltLake!AO7 + Utah!AO7</f>
        <v>7673</v>
      </c>
      <c r="AP7" s="14">
        <f t="shared" ref="AP7:AP56" si="6">IFERROR(AO7/AN7, 0)</f>
        <v>8.5791849941970581E-3</v>
      </c>
      <c r="AQ7" s="27">
        <f>Weber!AQ7 + Davis!AQ7 + SaltLake!AQ7 + Utah!AQ7</f>
        <v>916813</v>
      </c>
      <c r="AR7" s="25">
        <f>Weber!AR7 + Davis!AR7 + SaltLake!AR7 + Utah!AR7</f>
        <v>8670</v>
      </c>
      <c r="AS7" s="14">
        <f t="shared" ref="AS7:AS56" si="7">IFERROR(AR7/AQ7, 0)</f>
        <v>9.456672189421398E-3</v>
      </c>
      <c r="AT7" s="27">
        <f>Weber!AT7 + Davis!AT7 + SaltLake!AT7 + Utah!AT7</f>
        <v>940041</v>
      </c>
      <c r="AU7" s="25">
        <f>Weber!AU7 + Davis!AU7 + SaltLake!AU7 + Utah!AU7</f>
        <v>7887</v>
      </c>
      <c r="AV7" s="14">
        <f t="shared" ref="AV7:AV56" si="8">IFERROR(AU7/AT7, 0)</f>
        <v>8.3900595825075718E-3</v>
      </c>
      <c r="AW7" s="27">
        <f>Weber!AW7 + Davis!AW7 + SaltLake!AW7 + Utah!AW7</f>
        <v>964619</v>
      </c>
      <c r="AX7" s="25">
        <f>Weber!AX7 + Davis!AX7 + SaltLake!AX7 + Utah!AX7</f>
        <v>7889</v>
      </c>
      <c r="AY7" s="14">
        <f t="shared" ref="AY7:AY56" si="9">IFERROR(AX7/AW7, 0)</f>
        <v>8.1783585021651031E-3</v>
      </c>
      <c r="AZ7" s="27">
        <f>Weber!AZ7 + Davis!AZ7 + SaltLake!AZ7 + Utah!AZ7</f>
        <v>992778</v>
      </c>
      <c r="BA7" s="25">
        <f>Weber!BA7 + Davis!BA7 + SaltLake!BA7 + Utah!BA7</f>
        <v>8734</v>
      </c>
      <c r="BB7" s="14">
        <f t="shared" ref="BB7:BB56" si="10">IFERROR(BA7/AZ7, 0)</f>
        <v>8.7975358035734079E-3</v>
      </c>
    </row>
    <row r="8" spans="1:54" x14ac:dyDescent="0.25">
      <c r="B8" s="74">
        <v>4</v>
      </c>
      <c r="C8" s="76" t="s">
        <v>44</v>
      </c>
      <c r="D8" s="34">
        <f t="shared" si="0"/>
        <v>111326</v>
      </c>
      <c r="E8" s="34">
        <f t="shared" si="0"/>
        <v>112361</v>
      </c>
      <c r="F8" s="34">
        <f t="shared" si="0"/>
        <v>113246</v>
      </c>
      <c r="G8" s="34">
        <f t="shared" si="0"/>
        <v>113365</v>
      </c>
      <c r="H8" s="34">
        <f t="shared" si="0"/>
        <v>116991</v>
      </c>
      <c r="I8" s="34">
        <f t="shared" si="0"/>
        <v>120450</v>
      </c>
      <c r="J8" s="34">
        <f t="shared" si="0"/>
        <v>120388</v>
      </c>
      <c r="K8" s="34">
        <f t="shared" si="0"/>
        <v>120199</v>
      </c>
      <c r="L8" s="34">
        <f t="shared" si="0"/>
        <v>122159</v>
      </c>
      <c r="M8" s="34">
        <f t="shared" si="0"/>
        <v>121731</v>
      </c>
      <c r="W8" s="10">
        <v>3</v>
      </c>
      <c r="X8" s="12" t="s">
        <v>4</v>
      </c>
      <c r="Y8" s="25">
        <f>Weber!Y8 + Davis!Y8 + SaltLake!Y8 + Utah!Y8</f>
        <v>713062</v>
      </c>
      <c r="Z8" s="25">
        <f>Weber!Z8 + Davis!Z8 + SaltLake!Z8 + Utah!Z8</f>
        <v>7833</v>
      </c>
      <c r="AA8" s="14">
        <f t="shared" si="1"/>
        <v>1.0985019535468163E-2</v>
      </c>
      <c r="AB8" s="27">
        <f>Weber!AB8 + Davis!AB8 + SaltLake!AB8 + Utah!AB8</f>
        <v>724076</v>
      </c>
      <c r="AC8" s="25">
        <f>Weber!AC8 + Davis!AC8 + SaltLake!AC8 + Utah!AC8</f>
        <v>8154</v>
      </c>
      <c r="AD8" s="14">
        <f t="shared" si="2"/>
        <v>1.1261248819184727E-2</v>
      </c>
      <c r="AE8" s="27">
        <f>Weber!AE8 + Davis!AE8 + SaltLake!AE8 + Utah!AE8</f>
        <v>735722</v>
      </c>
      <c r="AF8" s="25">
        <f>Weber!AF8 + Davis!AF8 + SaltLake!AF8 + Utah!AF8</f>
        <v>8146</v>
      </c>
      <c r="AG8" s="14">
        <f t="shared" si="3"/>
        <v>1.1072116913725566E-2</v>
      </c>
      <c r="AH8" s="27">
        <f>Weber!AH8 + Davis!AH8 + SaltLake!AH8 + Utah!AH8</f>
        <v>741926</v>
      </c>
      <c r="AI8" s="25">
        <f>Weber!AI8 + Davis!AI8 + SaltLake!AI8 + Utah!AI8</f>
        <v>8037</v>
      </c>
      <c r="AJ8" s="14">
        <f t="shared" si="4"/>
        <v>1.0832616729970374E-2</v>
      </c>
      <c r="AK8" s="27">
        <f>Weber!AK8 + Davis!AK8 + SaltLake!AK8 + Utah!AK8</f>
        <v>755886</v>
      </c>
      <c r="AL8" s="25">
        <f>Weber!AL8 + Davis!AL8 + SaltLake!AL8 + Utah!AL8</f>
        <v>8193</v>
      </c>
      <c r="AM8" s="14">
        <f t="shared" si="5"/>
        <v>1.0838936030036276E-2</v>
      </c>
      <c r="AN8" s="27">
        <f>Weber!AN8 + Davis!AN8 + SaltLake!AN8 + Utah!AN8</f>
        <v>773924</v>
      </c>
      <c r="AO8" s="25">
        <f>Weber!AO8 + Davis!AO8 + SaltLake!AO8 + Utah!AO8</f>
        <v>8244</v>
      </c>
      <c r="AP8" s="14">
        <f t="shared" si="6"/>
        <v>1.065220874401104E-2</v>
      </c>
      <c r="AQ8" s="27">
        <f>Weber!AQ8 + Davis!AQ8 + SaltLake!AQ8 + Utah!AQ8</f>
        <v>796425</v>
      </c>
      <c r="AR8" s="25">
        <f>Weber!AR8 + Davis!AR8 + SaltLake!AR8 + Utah!AR8</f>
        <v>8535</v>
      </c>
      <c r="AS8" s="14">
        <f t="shared" si="7"/>
        <v>1.0716639984932668E-2</v>
      </c>
      <c r="AT8" s="27">
        <f>Weber!AT8 + Davis!AT8 + SaltLake!AT8 + Utah!AT8</f>
        <v>819842</v>
      </c>
      <c r="AU8" s="25">
        <f>Weber!AU8 + Davis!AU8 + SaltLake!AU8 + Utah!AU8</f>
        <v>8519</v>
      </c>
      <c r="AV8" s="14">
        <f t="shared" si="8"/>
        <v>1.0391026563654948E-2</v>
      </c>
      <c r="AW8" s="27">
        <f>Weber!AW8 + Davis!AW8 + SaltLake!AW8 + Utah!AW8</f>
        <v>842460</v>
      </c>
      <c r="AX8" s="25">
        <f>Weber!AX8 + Davis!AX8 + SaltLake!AX8 + Utah!AX8</f>
        <v>8545</v>
      </c>
      <c r="AY8" s="14">
        <f t="shared" si="9"/>
        <v>1.0142914797141704E-2</v>
      </c>
      <c r="AZ8" s="27">
        <f>Weber!AZ8 + Davis!AZ8 + SaltLake!AZ8 + Utah!AZ8</f>
        <v>871047</v>
      </c>
      <c r="BA8" s="25">
        <f>Weber!BA8 + Davis!BA8 + SaltLake!BA8 + Utah!BA8</f>
        <v>8688</v>
      </c>
      <c r="BB8" s="14">
        <f t="shared" si="10"/>
        <v>9.9742034585963788E-3</v>
      </c>
    </row>
    <row r="9" spans="1:54" x14ac:dyDescent="0.25">
      <c r="B9" s="74">
        <v>8</v>
      </c>
      <c r="C9" s="76" t="s">
        <v>54</v>
      </c>
      <c r="D9" s="34">
        <f t="shared" si="0"/>
        <v>26683</v>
      </c>
      <c r="E9" s="34">
        <f t="shared" si="0"/>
        <v>25970</v>
      </c>
      <c r="F9" s="34">
        <f t="shared" si="0"/>
        <v>26748</v>
      </c>
      <c r="G9" s="34">
        <f t="shared" si="0"/>
        <v>26933</v>
      </c>
      <c r="H9" s="34">
        <f t="shared" si="0"/>
        <v>27810</v>
      </c>
      <c r="I9" s="34">
        <f t="shared" si="0"/>
        <v>29790</v>
      </c>
      <c r="J9" s="34">
        <f t="shared" si="0"/>
        <v>31802</v>
      </c>
      <c r="K9" s="34">
        <f t="shared" si="0"/>
        <v>32022</v>
      </c>
      <c r="L9" s="34">
        <f t="shared" si="0"/>
        <v>32358</v>
      </c>
      <c r="M9" s="34">
        <f t="shared" si="0"/>
        <v>32989</v>
      </c>
      <c r="W9" s="10">
        <v>4</v>
      </c>
      <c r="X9" s="12" t="s">
        <v>5</v>
      </c>
      <c r="Y9" s="25">
        <f>Weber!Y9 + Davis!Y9 + SaltLake!Y9 + Utah!Y9</f>
        <v>111326</v>
      </c>
      <c r="Z9" s="25">
        <f>Weber!Z9 + Davis!Z9 + SaltLake!Z9 + Utah!Z9</f>
        <v>4801</v>
      </c>
      <c r="AA9" s="14">
        <f t="shared" si="1"/>
        <v>4.312559509907838E-2</v>
      </c>
      <c r="AB9" s="27">
        <f>Weber!AB9 + Davis!AB9 + SaltLake!AB9 + Utah!AB9</f>
        <v>112361</v>
      </c>
      <c r="AC9" s="25">
        <f>Weber!AC9 + Davis!AC9 + SaltLake!AC9 + Utah!AC9</f>
        <v>5272</v>
      </c>
      <c r="AD9" s="14">
        <f t="shared" si="2"/>
        <v>4.6920194729487989E-2</v>
      </c>
      <c r="AE9" s="27">
        <f>Weber!AE9 + Davis!AE9 + SaltLake!AE9 + Utah!AE9</f>
        <v>113246</v>
      </c>
      <c r="AF9" s="25">
        <f>Weber!AF9 + Davis!AF9 + SaltLake!AF9 + Utah!AF9</f>
        <v>5130</v>
      </c>
      <c r="AG9" s="14">
        <f t="shared" si="3"/>
        <v>4.529961323137241E-2</v>
      </c>
      <c r="AH9" s="27">
        <f>Weber!AH9 + Davis!AH9 + SaltLake!AH9 + Utah!AH9</f>
        <v>113365</v>
      </c>
      <c r="AI9" s="25">
        <f>Weber!AI9 + Davis!AI9 + SaltLake!AI9 + Utah!AI9</f>
        <v>4705</v>
      </c>
      <c r="AJ9" s="14">
        <f t="shared" si="4"/>
        <v>4.1503109425307633E-2</v>
      </c>
      <c r="AK9" s="27">
        <f>Weber!AK9 + Davis!AK9 + SaltLake!AK9 + Utah!AK9</f>
        <v>116991</v>
      </c>
      <c r="AL9" s="25">
        <f>Weber!AL9 + Davis!AL9 + SaltLake!AL9 + Utah!AL9</f>
        <v>5063</v>
      </c>
      <c r="AM9" s="14">
        <f t="shared" si="5"/>
        <v>4.3276833260678174E-2</v>
      </c>
      <c r="AN9" s="27">
        <f>Weber!AN9 + Davis!AN9 + SaltLake!AN9 + Utah!AN9</f>
        <v>120450</v>
      </c>
      <c r="AO9" s="25">
        <f>Weber!AO9 + Davis!AO9 + SaltLake!AO9 + Utah!AO9</f>
        <v>5064</v>
      </c>
      <c r="AP9" s="14">
        <f t="shared" si="6"/>
        <v>4.2042341220423413E-2</v>
      </c>
      <c r="AQ9" s="27">
        <f>Weber!AQ9 + Davis!AQ9 + SaltLake!AQ9 + Utah!AQ9</f>
        <v>120388</v>
      </c>
      <c r="AR9" s="25">
        <f>Weber!AR9 + Davis!AR9 + SaltLake!AR9 + Utah!AR9</f>
        <v>4850</v>
      </c>
      <c r="AS9" s="14">
        <f t="shared" si="7"/>
        <v>4.0286407283117921E-2</v>
      </c>
      <c r="AT9" s="27">
        <f>Weber!AT9 + Davis!AT9 + SaltLake!AT9 + Utah!AT9</f>
        <v>120199</v>
      </c>
      <c r="AU9" s="25">
        <f>Weber!AU9 + Davis!AU9 + SaltLake!AU9 + Utah!AU9</f>
        <v>4890</v>
      </c>
      <c r="AV9" s="14">
        <f t="shared" si="8"/>
        <v>4.0682534796462534E-2</v>
      </c>
      <c r="AW9" s="27">
        <f>Weber!AW9 + Davis!AW9 + SaltLake!AW9 + Utah!AW9</f>
        <v>122159</v>
      </c>
      <c r="AX9" s="25">
        <f>Weber!AX9 + Davis!AX9 + SaltLake!AX9 + Utah!AX9</f>
        <v>5009</v>
      </c>
      <c r="AY9" s="14">
        <f t="shared" si="9"/>
        <v>4.1003937491302322E-2</v>
      </c>
      <c r="AZ9" s="27">
        <f>Weber!AZ9 + Davis!AZ9 + SaltLake!AZ9 + Utah!AZ9</f>
        <v>121731</v>
      </c>
      <c r="BA9" s="25">
        <f>Weber!BA9 + Davis!BA9 + SaltLake!BA9 + Utah!BA9</f>
        <v>4899</v>
      </c>
      <c r="BB9" s="14">
        <f t="shared" si="10"/>
        <v>4.0244473470192471E-2</v>
      </c>
    </row>
    <row r="10" spans="1:54" x14ac:dyDescent="0.25">
      <c r="B10" s="74">
        <v>14</v>
      </c>
      <c r="C10" s="76" t="s">
        <v>55</v>
      </c>
      <c r="D10" s="34">
        <f t="shared" si="0"/>
        <v>6531</v>
      </c>
      <c r="E10" s="34">
        <f t="shared" si="0"/>
        <v>6730</v>
      </c>
      <c r="F10" s="34">
        <f t="shared" si="0"/>
        <v>7294</v>
      </c>
      <c r="G10" s="34">
        <f t="shared" si="0"/>
        <v>7689</v>
      </c>
      <c r="H10" s="34">
        <f t="shared" si="0"/>
        <v>7912</v>
      </c>
      <c r="I10" s="34">
        <f t="shared" si="0"/>
        <v>8825</v>
      </c>
      <c r="J10" s="34">
        <f t="shared" si="0"/>
        <v>8901</v>
      </c>
      <c r="K10" s="34">
        <f t="shared" si="0"/>
        <v>8629</v>
      </c>
      <c r="L10" s="34">
        <f t="shared" si="0"/>
        <v>8549</v>
      </c>
      <c r="M10" s="34">
        <f t="shared" si="0"/>
        <v>8425</v>
      </c>
      <c r="W10" s="10">
        <v>5</v>
      </c>
      <c r="X10" s="12" t="s">
        <v>6</v>
      </c>
      <c r="Y10" s="25">
        <f>Weber!Y10 + Davis!Y10 + SaltLake!Y10 + Utah!Y10</f>
        <v>86112</v>
      </c>
      <c r="Z10" s="25">
        <f>Weber!Z10 + Davis!Z10 + SaltLake!Z10 + Utah!Z10</f>
        <v>4284</v>
      </c>
      <c r="AA10" s="14">
        <f t="shared" si="1"/>
        <v>4.9749163879598664E-2</v>
      </c>
      <c r="AB10" s="27">
        <f>Weber!AB10 + Davis!AB10 + SaltLake!AB10 + Utah!AB10</f>
        <v>86915</v>
      </c>
      <c r="AC10" s="25">
        <f>Weber!AC10 + Davis!AC10 + SaltLake!AC10 + Utah!AC10</f>
        <v>4618</v>
      </c>
      <c r="AD10" s="14">
        <f t="shared" si="2"/>
        <v>5.3132370707012599E-2</v>
      </c>
      <c r="AE10" s="27">
        <f>Weber!AE10 + Davis!AE10 + SaltLake!AE10 + Utah!AE10</f>
        <v>86777</v>
      </c>
      <c r="AF10" s="25">
        <f>Weber!AF10 + Davis!AF10 + SaltLake!AF10 + Utah!AF10</f>
        <v>4562</v>
      </c>
      <c r="AG10" s="14">
        <f t="shared" si="3"/>
        <v>5.2571533931802208E-2</v>
      </c>
      <c r="AH10" s="27">
        <f>Weber!AH10 + Davis!AH10 + SaltLake!AH10 + Utah!AH10</f>
        <v>86064</v>
      </c>
      <c r="AI10" s="25">
        <f>Weber!AI10 + Davis!AI10 + SaltLake!AI10 + Utah!AI10</f>
        <v>4220</v>
      </c>
      <c r="AJ10" s="14">
        <f t="shared" si="4"/>
        <v>4.9033277560884922E-2</v>
      </c>
      <c r="AK10" s="27">
        <f>Weber!AK10 + Davis!AK10 + SaltLake!AK10 + Utah!AK10</f>
        <v>88878</v>
      </c>
      <c r="AL10" s="25">
        <f>Weber!AL10 + Davis!AL10 + SaltLake!AL10 + Utah!AL10</f>
        <v>4348</v>
      </c>
      <c r="AM10" s="14">
        <f t="shared" si="5"/>
        <v>4.892099282162065E-2</v>
      </c>
      <c r="AN10" s="27">
        <f>Weber!AN10 + Davis!AN10 + SaltLake!AN10 + Utah!AN10</f>
        <v>90491</v>
      </c>
      <c r="AO10" s="25">
        <f>Weber!AO10 + Davis!AO10 + SaltLake!AO10 + Utah!AO10</f>
        <v>4305</v>
      </c>
      <c r="AP10" s="14">
        <f t="shared" si="6"/>
        <v>4.757379186880463E-2</v>
      </c>
      <c r="AQ10" s="27">
        <f>Weber!AQ10 + Davis!AQ10 + SaltLake!AQ10 + Utah!AQ10</f>
        <v>90431</v>
      </c>
      <c r="AR10" s="25">
        <f>Weber!AR10 + Davis!AR10 + SaltLake!AR10 + Utah!AR10</f>
        <v>4282</v>
      </c>
      <c r="AS10" s="14">
        <f t="shared" si="7"/>
        <v>4.7351019008968161E-2</v>
      </c>
      <c r="AT10" s="27">
        <f>Weber!AT10 + Davis!AT10 + SaltLake!AT10 + Utah!AT10</f>
        <v>91100</v>
      </c>
      <c r="AU10" s="25">
        <f>Weber!AU10 + Davis!AU10 + SaltLake!AU10 + Utah!AU10</f>
        <v>3995</v>
      </c>
      <c r="AV10" s="14">
        <f t="shared" si="8"/>
        <v>4.3852908891328209E-2</v>
      </c>
      <c r="AW10" s="27">
        <f>Weber!AW10 + Davis!AW10 + SaltLake!AW10 + Utah!AW10</f>
        <v>93065</v>
      </c>
      <c r="AX10" s="25">
        <f>Weber!AX10 + Davis!AX10 + SaltLake!AX10 + Utah!AX10</f>
        <v>4408</v>
      </c>
      <c r="AY10" s="14">
        <f t="shared" si="9"/>
        <v>4.7364745070649548E-2</v>
      </c>
      <c r="AZ10" s="27">
        <f>Weber!AZ10 + Davis!AZ10 + SaltLake!AZ10 + Utah!AZ10</f>
        <v>93309</v>
      </c>
      <c r="BA10" s="25">
        <f>Weber!BA10 + Davis!BA10 + SaltLake!BA10 + Utah!BA10</f>
        <v>4557</v>
      </c>
      <c r="BB10" s="14">
        <f t="shared" si="10"/>
        <v>4.8837732694595376E-2</v>
      </c>
    </row>
    <row r="11" spans="1:54" x14ac:dyDescent="0.25">
      <c r="B11" s="74">
        <v>15</v>
      </c>
      <c r="C11" s="76" t="s">
        <v>56</v>
      </c>
      <c r="D11" s="34">
        <f t="shared" si="0"/>
        <v>24212</v>
      </c>
      <c r="E11" s="34">
        <f t="shared" si="0"/>
        <v>25342</v>
      </c>
      <c r="F11" s="34">
        <f t="shared" si="0"/>
        <v>25431</v>
      </c>
      <c r="G11" s="34">
        <f t="shared" si="0"/>
        <v>24321</v>
      </c>
      <c r="H11" s="34">
        <f t="shared" si="0"/>
        <v>23578</v>
      </c>
      <c r="I11" s="34">
        <f t="shared" si="0"/>
        <v>24455</v>
      </c>
      <c r="J11" s="34">
        <f t="shared" si="0"/>
        <v>26061</v>
      </c>
      <c r="K11" s="34">
        <f t="shared" si="0"/>
        <v>26443</v>
      </c>
      <c r="L11" s="34">
        <f t="shared" si="0"/>
        <v>27694</v>
      </c>
      <c r="M11" s="34">
        <f t="shared" si="0"/>
        <v>27662</v>
      </c>
      <c r="W11" s="10">
        <v>6</v>
      </c>
      <c r="X11" s="12" t="s">
        <v>7</v>
      </c>
      <c r="Y11" s="25">
        <f>Weber!Y11 + Davis!Y11 + SaltLake!Y11 + Utah!Y11</f>
        <v>14469</v>
      </c>
      <c r="Z11" s="25">
        <f>Weber!Z11 + Davis!Z11 + SaltLake!Z11 + Utah!Z11</f>
        <v>1840</v>
      </c>
      <c r="AA11" s="14">
        <f t="shared" si="1"/>
        <v>0.12716842905522152</v>
      </c>
      <c r="AB11" s="27">
        <f>Weber!AB11 + Davis!AB11 + SaltLake!AB11 + Utah!AB11</f>
        <v>14319</v>
      </c>
      <c r="AC11" s="25">
        <f>Weber!AC11 + Davis!AC11 + SaltLake!AC11 + Utah!AC11</f>
        <v>1779</v>
      </c>
      <c r="AD11" s="14">
        <f t="shared" si="2"/>
        <v>0.12424051958935679</v>
      </c>
      <c r="AE11" s="27">
        <f>Weber!AE11 + Davis!AE11 + SaltLake!AE11 + Utah!AE11</f>
        <v>14760</v>
      </c>
      <c r="AF11" s="25">
        <f>Weber!AF11 + Davis!AF11 + SaltLake!AF11 + Utah!AF11</f>
        <v>1690</v>
      </c>
      <c r="AG11" s="14">
        <f t="shared" si="3"/>
        <v>0.11449864498644986</v>
      </c>
      <c r="AH11" s="27">
        <f>Weber!AH11 + Davis!AH11 + SaltLake!AH11 + Utah!AH11</f>
        <v>15277</v>
      </c>
      <c r="AI11" s="25">
        <f>Weber!AI11 + Davis!AI11 + SaltLake!AI11 + Utah!AI11</f>
        <v>1847</v>
      </c>
      <c r="AJ11" s="14">
        <f t="shared" si="4"/>
        <v>0.12090070039929306</v>
      </c>
      <c r="AK11" s="27">
        <f>Weber!AK11 + Davis!AK11 + SaltLake!AK11 + Utah!AK11</f>
        <v>15878</v>
      </c>
      <c r="AL11" s="25">
        <f>Weber!AL11 + Davis!AL11 + SaltLake!AL11 + Utah!AL11</f>
        <v>1960</v>
      </c>
      <c r="AM11" s="14">
        <f t="shared" si="5"/>
        <v>0.12344123945081245</v>
      </c>
      <c r="AN11" s="27">
        <f>Weber!AN11 + Davis!AN11 + SaltLake!AN11 + Utah!AN11</f>
        <v>16917</v>
      </c>
      <c r="AO11" s="25">
        <f>Weber!AO11 + Davis!AO11 + SaltLake!AO11 + Utah!AO11</f>
        <v>1992</v>
      </c>
      <c r="AP11" s="14">
        <f t="shared" si="6"/>
        <v>0.11775137435715552</v>
      </c>
      <c r="AQ11" s="27">
        <f>Weber!AQ11 + Davis!AQ11 + SaltLake!AQ11 + Utah!AQ11</f>
        <v>16636</v>
      </c>
      <c r="AR11" s="25">
        <f>Weber!AR11 + Davis!AR11 + SaltLake!AR11 + Utah!AR11</f>
        <v>1929</v>
      </c>
      <c r="AS11" s="14">
        <f t="shared" si="7"/>
        <v>0.11595335417167589</v>
      </c>
      <c r="AT11" s="27">
        <f>Weber!AT11 + Davis!AT11 + SaltLake!AT11 + Utah!AT11</f>
        <v>16374</v>
      </c>
      <c r="AU11" s="25">
        <f>Weber!AU11 + Davis!AU11 + SaltLake!AU11 + Utah!AU11</f>
        <v>1976</v>
      </c>
      <c r="AV11" s="14">
        <f t="shared" si="8"/>
        <v>0.12067912544277513</v>
      </c>
      <c r="AW11" s="27">
        <f>Weber!AW11 + Davis!AW11 + SaltLake!AW11 + Utah!AW11</f>
        <v>16509</v>
      </c>
      <c r="AX11" s="25">
        <f>Weber!AX11 + Davis!AX11 + SaltLake!AX11 + Utah!AX11</f>
        <v>2090</v>
      </c>
      <c r="AY11" s="14">
        <f t="shared" si="9"/>
        <v>0.1265976134229814</v>
      </c>
      <c r="AZ11" s="27">
        <f>Weber!AZ11 + Davis!AZ11 + SaltLake!AZ11 + Utah!AZ11</f>
        <v>15728</v>
      </c>
      <c r="BA11" s="25">
        <f>Weber!BA11 + Davis!BA11 + SaltLake!BA11 + Utah!BA11</f>
        <v>1745</v>
      </c>
      <c r="BB11" s="14">
        <f t="shared" si="10"/>
        <v>0.11094862665310275</v>
      </c>
    </row>
    <row r="12" spans="1:54" x14ac:dyDescent="0.25">
      <c r="B12" s="74">
        <v>16</v>
      </c>
      <c r="C12" s="76" t="s">
        <v>57</v>
      </c>
      <c r="D12" s="34">
        <f t="shared" si="0"/>
        <v>9971</v>
      </c>
      <c r="E12" s="34">
        <f t="shared" si="0"/>
        <v>10461</v>
      </c>
      <c r="F12" s="34">
        <f t="shared" si="0"/>
        <v>11053</v>
      </c>
      <c r="G12" s="34">
        <f t="shared" si="0"/>
        <v>11297</v>
      </c>
      <c r="H12" s="34">
        <f t="shared" si="0"/>
        <v>11017</v>
      </c>
      <c r="I12" s="34">
        <f t="shared" si="0"/>
        <v>11387</v>
      </c>
      <c r="J12" s="34">
        <f t="shared" si="0"/>
        <v>11749</v>
      </c>
      <c r="K12" s="34">
        <f t="shared" si="0"/>
        <v>11198</v>
      </c>
      <c r="L12" s="34">
        <f t="shared" si="0"/>
        <v>10714</v>
      </c>
      <c r="M12" s="34">
        <f t="shared" si="0"/>
        <v>10993</v>
      </c>
      <c r="W12" s="10">
        <v>7</v>
      </c>
      <c r="X12" s="12" t="s">
        <v>8</v>
      </c>
      <c r="Y12" s="25">
        <f>Weber!Y12 + Davis!Y12 + SaltLake!Y12 + Utah!Y12</f>
        <v>10745</v>
      </c>
      <c r="Z12" s="25">
        <f>Weber!Z12 + Davis!Z12 + SaltLake!Z12 + Utah!Z12</f>
        <v>1571</v>
      </c>
      <c r="AA12" s="14">
        <f t="shared" si="1"/>
        <v>0.14620753838994882</v>
      </c>
      <c r="AB12" s="27">
        <f>Weber!AB12 + Davis!AB12 + SaltLake!AB12 + Utah!AB12</f>
        <v>11127</v>
      </c>
      <c r="AC12" s="25">
        <f>Weber!AC12 + Davis!AC12 + SaltLake!AC12 + Utah!AC12</f>
        <v>1541</v>
      </c>
      <c r="AD12" s="14">
        <f t="shared" si="2"/>
        <v>0.13849195650220186</v>
      </c>
      <c r="AE12" s="27">
        <f>Weber!AE12 + Davis!AE12 + SaltLake!AE12 + Utah!AE12</f>
        <v>11709</v>
      </c>
      <c r="AF12" s="25">
        <f>Weber!AF12 + Davis!AF12 + SaltLake!AF12 + Utah!AF12</f>
        <v>1668</v>
      </c>
      <c r="AG12" s="14">
        <f t="shared" si="3"/>
        <v>0.14245452216243915</v>
      </c>
      <c r="AH12" s="27">
        <f>Weber!AH12 + Davis!AH12 + SaltLake!AH12 + Utah!AH12</f>
        <v>12024</v>
      </c>
      <c r="AI12" s="25">
        <f>Weber!AI12 + Davis!AI12 + SaltLake!AI12 + Utah!AI12</f>
        <v>1761</v>
      </c>
      <c r="AJ12" s="14">
        <f t="shared" si="4"/>
        <v>0.14645708582834333</v>
      </c>
      <c r="AK12" s="27">
        <f>Weber!AK12 + Davis!AK12 + SaltLake!AK12 + Utah!AK12</f>
        <v>12235</v>
      </c>
      <c r="AL12" s="25">
        <f>Weber!AL12 + Davis!AL12 + SaltLake!AL12 + Utah!AL12</f>
        <v>1788</v>
      </c>
      <c r="AM12" s="14">
        <f t="shared" si="5"/>
        <v>0.14613812832039233</v>
      </c>
      <c r="AN12" s="27">
        <f>Weber!AN12 + Davis!AN12 + SaltLake!AN12 + Utah!AN12</f>
        <v>13042</v>
      </c>
      <c r="AO12" s="25">
        <f>Weber!AO12 + Davis!AO12 + SaltLake!AO12 + Utah!AO12</f>
        <v>1907</v>
      </c>
      <c r="AP12" s="14">
        <f t="shared" si="6"/>
        <v>0.1462199049225579</v>
      </c>
      <c r="AQ12" s="27">
        <f>Weber!AQ12 + Davis!AQ12 + SaltLake!AQ12 + Utah!AQ12</f>
        <v>13321</v>
      </c>
      <c r="AR12" s="25">
        <f>Weber!AR12 + Davis!AR12 + SaltLake!AR12 + Utah!AR12</f>
        <v>1816</v>
      </c>
      <c r="AS12" s="14">
        <f t="shared" si="7"/>
        <v>0.13632610164402073</v>
      </c>
      <c r="AT12" s="27">
        <f>Weber!AT12 + Davis!AT12 + SaltLake!AT12 + Utah!AT12</f>
        <v>12725</v>
      </c>
      <c r="AU12" s="25">
        <f>Weber!AU12 + Davis!AU12 + SaltLake!AU12 + Utah!AU12</f>
        <v>1774</v>
      </c>
      <c r="AV12" s="14">
        <f t="shared" si="8"/>
        <v>0.1394106090373281</v>
      </c>
      <c r="AW12" s="27">
        <f>Weber!AW12 + Davis!AW12 + SaltLake!AW12 + Utah!AW12</f>
        <v>12585</v>
      </c>
      <c r="AX12" s="25">
        <f>Weber!AX12 + Davis!AX12 + SaltLake!AX12 + Utah!AX12</f>
        <v>1794</v>
      </c>
      <c r="AY12" s="14">
        <f t="shared" si="9"/>
        <v>0.14255065554231228</v>
      </c>
      <c r="AZ12" s="27">
        <f>Weber!AZ12 + Davis!AZ12 + SaltLake!AZ12 + Utah!AZ12</f>
        <v>12694</v>
      </c>
      <c r="BA12" s="25">
        <f>Weber!BA12 + Davis!BA12 + SaltLake!BA12 + Utah!BA12</f>
        <v>1833</v>
      </c>
      <c r="BB12" s="14">
        <f t="shared" si="10"/>
        <v>0.14439892862769813</v>
      </c>
    </row>
    <row r="13" spans="1:54" x14ac:dyDescent="0.25">
      <c r="B13" s="74">
        <v>17</v>
      </c>
      <c r="C13" s="76" t="s">
        <v>42</v>
      </c>
      <c r="D13" s="34">
        <f t="shared" si="0"/>
        <v>43040</v>
      </c>
      <c r="E13" s="34">
        <f t="shared" si="0"/>
        <v>44564</v>
      </c>
      <c r="F13" s="34">
        <f t="shared" si="0"/>
        <v>44321</v>
      </c>
      <c r="G13" s="34">
        <f t="shared" si="0"/>
        <v>46110</v>
      </c>
      <c r="H13" s="34">
        <f t="shared" si="0"/>
        <v>48440</v>
      </c>
      <c r="I13" s="34">
        <f t="shared" si="0"/>
        <v>52775</v>
      </c>
      <c r="J13" s="34">
        <f t="shared" si="0"/>
        <v>55860</v>
      </c>
      <c r="K13" s="34">
        <f t="shared" si="0"/>
        <v>61776</v>
      </c>
      <c r="L13" s="34">
        <f t="shared" si="0"/>
        <v>67021</v>
      </c>
      <c r="M13" s="34">
        <f t="shared" si="0"/>
        <v>72331</v>
      </c>
      <c r="W13" s="10">
        <v>8</v>
      </c>
      <c r="X13" s="12" t="s">
        <v>9</v>
      </c>
      <c r="Y13" s="25">
        <f>Weber!Y13 + Davis!Y13 + SaltLake!Y13 + Utah!Y13</f>
        <v>26683</v>
      </c>
      <c r="Z13" s="25">
        <f>Weber!Z13 + Davis!Z13 + SaltLake!Z13 + Utah!Z13</f>
        <v>2295</v>
      </c>
      <c r="AA13" s="14">
        <f t="shared" si="1"/>
        <v>8.600981898587115E-2</v>
      </c>
      <c r="AB13" s="27">
        <f>Weber!AB13 + Davis!AB13 + SaltLake!AB13 + Utah!AB13</f>
        <v>25970</v>
      </c>
      <c r="AC13" s="25">
        <f>Weber!AC13 + Davis!AC13 + SaltLake!AC13 + Utah!AC13</f>
        <v>2159</v>
      </c>
      <c r="AD13" s="14">
        <f t="shared" si="2"/>
        <v>8.313438582980362E-2</v>
      </c>
      <c r="AE13" s="27">
        <f>Weber!AE13 + Davis!AE13 + SaltLake!AE13 + Utah!AE13</f>
        <v>26748</v>
      </c>
      <c r="AF13" s="25">
        <f>Weber!AF13 + Davis!AF13 + SaltLake!AF13 + Utah!AF13</f>
        <v>2257</v>
      </c>
      <c r="AG13" s="14">
        <f t="shared" si="3"/>
        <v>8.4380140571257659E-2</v>
      </c>
      <c r="AH13" s="27">
        <f>Weber!AH13 + Davis!AH13 + SaltLake!AH13 + Utah!AH13</f>
        <v>26933</v>
      </c>
      <c r="AI13" s="25">
        <f>Weber!AI13 + Davis!AI13 + SaltLake!AI13 + Utah!AI13</f>
        <v>2172</v>
      </c>
      <c r="AJ13" s="14">
        <f t="shared" si="4"/>
        <v>8.0644562432703376E-2</v>
      </c>
      <c r="AK13" s="27">
        <f>Weber!AK13 + Davis!AK13 + SaltLake!AK13 + Utah!AK13</f>
        <v>27810</v>
      </c>
      <c r="AL13" s="25">
        <f>Weber!AL13 + Davis!AL13 + SaltLake!AL13 + Utah!AL13</f>
        <v>2223</v>
      </c>
      <c r="AM13" s="14">
        <f t="shared" si="5"/>
        <v>7.9935275080906143E-2</v>
      </c>
      <c r="AN13" s="27">
        <f>Weber!AN13 + Davis!AN13 + SaltLake!AN13 + Utah!AN13</f>
        <v>29790</v>
      </c>
      <c r="AO13" s="25">
        <f>Weber!AO13 + Davis!AO13 + SaltLake!AO13 + Utah!AO13</f>
        <v>2241</v>
      </c>
      <c r="AP13" s="14">
        <f t="shared" si="6"/>
        <v>7.522658610271904E-2</v>
      </c>
      <c r="AQ13" s="27">
        <f>Weber!AQ13 + Davis!AQ13 + SaltLake!AQ13 + Utah!AQ13</f>
        <v>31802</v>
      </c>
      <c r="AR13" s="25">
        <f>Weber!AR13 + Davis!AR13 + SaltLake!AR13 + Utah!AR13</f>
        <v>2436</v>
      </c>
      <c r="AS13" s="14">
        <f t="shared" si="7"/>
        <v>7.6598956040500599E-2</v>
      </c>
      <c r="AT13" s="27">
        <f>Weber!AT13 + Davis!AT13 + SaltLake!AT13 + Utah!AT13</f>
        <v>32022</v>
      </c>
      <c r="AU13" s="25">
        <f>Weber!AU13 + Davis!AU13 + SaltLake!AU13 + Utah!AU13</f>
        <v>2356</v>
      </c>
      <c r="AV13" s="14">
        <f t="shared" si="8"/>
        <v>7.3574417587908308E-2</v>
      </c>
      <c r="AW13" s="27">
        <f>Weber!AW13 + Davis!AW13 + SaltLake!AW13 + Utah!AW13</f>
        <v>32358</v>
      </c>
      <c r="AX13" s="25">
        <f>Weber!AX13 + Davis!AX13 + SaltLake!AX13 + Utah!AX13</f>
        <v>2470</v>
      </c>
      <c r="AY13" s="14">
        <f t="shared" si="9"/>
        <v>7.6333518758884972E-2</v>
      </c>
      <c r="AZ13" s="27">
        <f>Weber!AZ13 + Davis!AZ13 + SaltLake!AZ13 + Utah!AZ13</f>
        <v>32989</v>
      </c>
      <c r="BA13" s="25">
        <f>Weber!BA13 + Davis!BA13 + SaltLake!BA13 + Utah!BA13</f>
        <v>2423</v>
      </c>
      <c r="BB13" s="14">
        <f t="shared" si="10"/>
        <v>7.3448725332686648E-2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25">
        <f>Weber!Y14 + Davis!Y14 + SaltLake!Y14 + Utah!Y14</f>
        <v>22327</v>
      </c>
      <c r="Z14" s="25">
        <f>Weber!Z14 + Davis!Z14 + SaltLake!Z14 + Utah!Z14</f>
        <v>2190</v>
      </c>
      <c r="AA14" s="14">
        <f t="shared" si="1"/>
        <v>9.8087517355668022E-2</v>
      </c>
      <c r="AB14" s="27">
        <f>Weber!AB14 + Davis!AB14 + SaltLake!AB14 + Utah!AB14</f>
        <v>21138</v>
      </c>
      <c r="AC14" s="25">
        <f>Weber!AC14 + Davis!AC14 + SaltLake!AC14 + Utah!AC14</f>
        <v>1972</v>
      </c>
      <c r="AD14" s="14">
        <f t="shared" si="2"/>
        <v>9.3291702147790714E-2</v>
      </c>
      <c r="AE14" s="27">
        <f>Weber!AE14 + Davis!AE14 + SaltLake!AE14 + Utah!AE14</f>
        <v>20733</v>
      </c>
      <c r="AF14" s="25">
        <f>Weber!AF14 + Davis!AF14 + SaltLake!AF14 + Utah!AF14</f>
        <v>2032</v>
      </c>
      <c r="AG14" s="14">
        <f t="shared" si="3"/>
        <v>9.8008006559590993E-2</v>
      </c>
      <c r="AH14" s="27">
        <f>Weber!AH14 + Davis!AH14 + SaltLake!AH14 + Utah!AH14</f>
        <v>19772</v>
      </c>
      <c r="AI14" s="25">
        <f>Weber!AI14 + Davis!AI14 + SaltLake!AI14 + Utah!AI14</f>
        <v>1929</v>
      </c>
      <c r="AJ14" s="14">
        <f t="shared" si="4"/>
        <v>9.7562209184705651E-2</v>
      </c>
      <c r="AK14" s="27">
        <f>Weber!AK14 + Davis!AK14 + SaltLake!AK14 + Utah!AK14</f>
        <v>19138</v>
      </c>
      <c r="AL14" s="25">
        <f>Weber!AL14 + Davis!AL14 + SaltLake!AL14 + Utah!AL14</f>
        <v>1908</v>
      </c>
      <c r="AM14" s="14">
        <f t="shared" si="5"/>
        <v>9.9696938029052148E-2</v>
      </c>
      <c r="AN14" s="27">
        <f>Weber!AN14 + Davis!AN14 + SaltLake!AN14 + Utah!AN14</f>
        <v>18963</v>
      </c>
      <c r="AO14" s="25">
        <f>Weber!AO14 + Davis!AO14 + SaltLake!AO14 + Utah!AO14</f>
        <v>1796</v>
      </c>
      <c r="AP14" s="14">
        <f t="shared" si="6"/>
        <v>9.4710752518061492E-2</v>
      </c>
      <c r="AQ14" s="27">
        <f>Weber!AQ14 + Davis!AQ14 + SaltLake!AQ14 + Utah!AQ14</f>
        <v>19236</v>
      </c>
      <c r="AR14" s="25">
        <f>Weber!AR14 + Davis!AR14 + SaltLake!AR14 + Utah!AR14</f>
        <v>1861</v>
      </c>
      <c r="AS14" s="14">
        <f t="shared" si="7"/>
        <v>9.6745685173632773E-2</v>
      </c>
      <c r="AT14" s="27">
        <f>Weber!AT14 + Davis!AT14 + SaltLake!AT14 + Utah!AT14</f>
        <v>18580</v>
      </c>
      <c r="AU14" s="25">
        <f>Weber!AU14 + Davis!AU14 + SaltLake!AU14 + Utah!AU14</f>
        <v>1893</v>
      </c>
      <c r="AV14" s="14">
        <f t="shared" si="8"/>
        <v>0.10188374596340151</v>
      </c>
      <c r="AW14" s="27">
        <f>Weber!AW14 + Davis!AW14 + SaltLake!AW14 + Utah!AW14</f>
        <v>18498</v>
      </c>
      <c r="AX14" s="25">
        <f>Weber!AX14 + Davis!AX14 + SaltLake!AX14 + Utah!AX14</f>
        <v>1789</v>
      </c>
      <c r="AY14" s="14">
        <f t="shared" si="9"/>
        <v>9.6713158179262626E-2</v>
      </c>
      <c r="AZ14" s="27">
        <f>Weber!AZ14 + Davis!AZ14 + SaltLake!AZ14 + Utah!AZ14</f>
        <v>18197</v>
      </c>
      <c r="BA14" s="25">
        <f>Weber!BA14 + Davis!BA14 + SaltLake!BA14 + Utah!BA14</f>
        <v>1888</v>
      </c>
      <c r="BB14" s="14">
        <f t="shared" si="10"/>
        <v>0.10375336593944057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824388</v>
      </c>
      <c r="E15" s="34">
        <f t="shared" si="11"/>
        <v>836437</v>
      </c>
      <c r="F15" s="34">
        <f t="shared" si="11"/>
        <v>848968</v>
      </c>
      <c r="G15" s="34">
        <f t="shared" si="11"/>
        <v>855291</v>
      </c>
      <c r="H15" s="34">
        <f t="shared" si="11"/>
        <v>872877</v>
      </c>
      <c r="I15" s="34">
        <f t="shared" si="11"/>
        <v>894374</v>
      </c>
      <c r="J15" s="34">
        <f t="shared" si="11"/>
        <v>916813</v>
      </c>
      <c r="K15" s="34">
        <f t="shared" si="11"/>
        <v>940041</v>
      </c>
      <c r="L15" s="34">
        <f t="shared" si="11"/>
        <v>964619</v>
      </c>
      <c r="M15" s="34">
        <f t="shared" si="11"/>
        <v>992778</v>
      </c>
      <c r="W15" s="10">
        <v>10</v>
      </c>
      <c r="X15" s="12" t="s">
        <v>11</v>
      </c>
      <c r="Y15" s="25">
        <f>Weber!Y15 + Davis!Y15 + SaltLake!Y15 + Utah!Y15</f>
        <v>1289</v>
      </c>
      <c r="Z15" s="25">
        <f>Weber!Z15 + Davis!Z15 + SaltLake!Z15 + Utah!Z15</f>
        <v>558</v>
      </c>
      <c r="AA15" s="14">
        <f t="shared" si="1"/>
        <v>0.43289371605896043</v>
      </c>
      <c r="AB15" s="27">
        <f>Weber!AB15 + Davis!AB15 + SaltLake!AB15 + Utah!AB15</f>
        <v>1427</v>
      </c>
      <c r="AC15" s="25">
        <f>Weber!AC15 + Davis!AC15 + SaltLake!AC15 + Utah!AC15</f>
        <v>519</v>
      </c>
      <c r="AD15" s="14">
        <f t="shared" si="2"/>
        <v>0.36370007007708477</v>
      </c>
      <c r="AE15" s="27">
        <f>Weber!AE15 + Davis!AE15 + SaltLake!AE15 + Utah!AE15</f>
        <v>1862</v>
      </c>
      <c r="AF15" s="25">
        <f>Weber!AF15 + Davis!AF15 + SaltLake!AF15 + Utah!AF15</f>
        <v>503</v>
      </c>
      <c r="AG15" s="14">
        <f t="shared" si="3"/>
        <v>0.27013963480128894</v>
      </c>
      <c r="AH15" s="27">
        <f>Weber!AH15 + Davis!AH15 + SaltLake!AH15 + Utah!AH15</f>
        <v>1979</v>
      </c>
      <c r="AI15" s="25">
        <f>Weber!AI15 + Davis!AI15 + SaltLake!AI15 + Utah!AI15</f>
        <v>485</v>
      </c>
      <c r="AJ15" s="14">
        <f t="shared" si="4"/>
        <v>0.2450732693279434</v>
      </c>
      <c r="AK15" s="27">
        <f>Weber!AK15 + Davis!AK15 + SaltLake!AK15 + Utah!AK15</f>
        <v>2269</v>
      </c>
      <c r="AL15" s="25">
        <f>Weber!AL15 + Davis!AL15 + SaltLake!AL15 + Utah!AL15</f>
        <v>490</v>
      </c>
      <c r="AM15" s="14">
        <f t="shared" si="5"/>
        <v>0.21595416483032173</v>
      </c>
      <c r="AN15" s="27">
        <f>Weber!AN15 + Davis!AN15 + SaltLake!AN15 + Utah!AN15</f>
        <v>2531</v>
      </c>
      <c r="AO15" s="25">
        <f>Weber!AO15 + Davis!AO15 + SaltLake!AO15 + Utah!AO15</f>
        <v>473</v>
      </c>
      <c r="AP15" s="14">
        <f t="shared" si="6"/>
        <v>0.18688265507704466</v>
      </c>
      <c r="AQ15" s="27">
        <f>Weber!AQ15 + Davis!AQ15 + SaltLake!AQ15 + Utah!AQ15</f>
        <v>3067</v>
      </c>
      <c r="AR15" s="25">
        <f>Weber!AR15 + Davis!AR15 + SaltLake!AR15 + Utah!AR15</f>
        <v>444</v>
      </c>
      <c r="AS15" s="14">
        <f t="shared" si="7"/>
        <v>0.14476687316596021</v>
      </c>
      <c r="AT15" s="27">
        <f>Weber!AT15 + Davis!AT15 + SaltLake!AT15 + Utah!AT15</f>
        <v>3048</v>
      </c>
      <c r="AU15" s="25">
        <f>Weber!AU15 + Davis!AU15 + SaltLake!AU15 + Utah!AU15</f>
        <v>527</v>
      </c>
      <c r="AV15" s="14">
        <f t="shared" si="8"/>
        <v>0.17290026246719159</v>
      </c>
      <c r="AW15" s="27">
        <f>Weber!AW15 + Davis!AW15 + SaltLake!AW15 + Utah!AW15</f>
        <v>3437</v>
      </c>
      <c r="AX15" s="25">
        <f>Weber!AX15 + Davis!AX15 + SaltLake!AX15 + Utah!AX15</f>
        <v>555</v>
      </c>
      <c r="AY15" s="14">
        <f t="shared" si="9"/>
        <v>0.16147803316846088</v>
      </c>
      <c r="AZ15" s="27">
        <f>Weber!AZ15 + Davis!AZ15 + SaltLake!AZ15 + Utah!AZ15</f>
        <v>2693</v>
      </c>
      <c r="BA15" s="25">
        <f>Weber!BA15 + Davis!BA15 + SaltLake!BA15 + Utah!BA15</f>
        <v>594</v>
      </c>
      <c r="BB15" s="14">
        <f t="shared" si="10"/>
        <v>0.22057185295209802</v>
      </c>
    </row>
    <row r="16" spans="1:54" x14ac:dyDescent="0.25">
      <c r="B16" s="74"/>
      <c r="C16" s="76" t="s">
        <v>43</v>
      </c>
      <c r="D16" s="37">
        <f>D7</f>
        <v>713062</v>
      </c>
      <c r="E16" s="37">
        <f t="shared" ref="E16:M16" si="12">E7</f>
        <v>724076</v>
      </c>
      <c r="F16" s="37">
        <f t="shared" si="12"/>
        <v>735722</v>
      </c>
      <c r="G16" s="37">
        <f t="shared" si="12"/>
        <v>741926</v>
      </c>
      <c r="H16" s="37">
        <f t="shared" si="12"/>
        <v>755886</v>
      </c>
      <c r="I16" s="37">
        <f t="shared" si="12"/>
        <v>773924</v>
      </c>
      <c r="J16" s="37">
        <f t="shared" si="12"/>
        <v>796425</v>
      </c>
      <c r="K16" s="37">
        <f t="shared" si="12"/>
        <v>819842</v>
      </c>
      <c r="L16" s="37">
        <f t="shared" si="12"/>
        <v>842460</v>
      </c>
      <c r="M16" s="37">
        <f t="shared" si="12"/>
        <v>871047</v>
      </c>
      <c r="W16" s="10">
        <v>11</v>
      </c>
      <c r="X16" s="12" t="s">
        <v>12</v>
      </c>
      <c r="Y16" s="25">
        <f>Weber!Y16 + Davis!Y16 + SaltLake!Y16 + Utah!Y16</f>
        <v>1055</v>
      </c>
      <c r="Z16" s="25">
        <f>Weber!Z16 + Davis!Z16 + SaltLake!Z16 + Utah!Z16</f>
        <v>305</v>
      </c>
      <c r="AA16" s="14">
        <f t="shared" si="1"/>
        <v>0.2890995260663507</v>
      </c>
      <c r="AB16" s="27">
        <f>Weber!AB16 + Davis!AB16 + SaltLake!AB16 + Utah!AB16</f>
        <v>1063</v>
      </c>
      <c r="AC16" s="25">
        <f>Weber!AC16 + Davis!AC16 + SaltLake!AC16 + Utah!AC16</f>
        <v>331</v>
      </c>
      <c r="AD16" s="14">
        <f t="shared" si="2"/>
        <v>0.31138287864534336</v>
      </c>
      <c r="AE16" s="27">
        <f>Weber!AE16 + Davis!AE16 + SaltLake!AE16 + Utah!AE16</f>
        <v>1378</v>
      </c>
      <c r="AF16" s="25">
        <f>Weber!AF16 + Davis!AF16 + SaltLake!AF16 + Utah!AF16</f>
        <v>380</v>
      </c>
      <c r="AG16" s="14">
        <f t="shared" si="3"/>
        <v>0.27576197387518142</v>
      </c>
      <c r="AH16" s="27">
        <f>Weber!AH16 + Davis!AH16 + SaltLake!AH16 + Utah!AH16</f>
        <v>1601</v>
      </c>
      <c r="AI16" s="25">
        <f>Weber!AI16 + Davis!AI16 + SaltLake!AI16 + Utah!AI16</f>
        <v>489</v>
      </c>
      <c r="AJ16" s="14">
        <f t="shared" si="4"/>
        <v>0.30543410368519675</v>
      </c>
      <c r="AK16" s="27">
        <f>Weber!AK16 + Davis!AK16 + SaltLake!AK16 + Utah!AK16</f>
        <v>1994</v>
      </c>
      <c r="AL16" s="25">
        <f>Weber!AL16 + Davis!AL16 + SaltLake!AL16 + Utah!AL16</f>
        <v>539</v>
      </c>
      <c r="AM16" s="14">
        <f t="shared" si="5"/>
        <v>0.27031093279839519</v>
      </c>
      <c r="AN16" s="27">
        <f>Weber!AN16 + Davis!AN16 + SaltLake!AN16 + Utah!AN16</f>
        <v>2382</v>
      </c>
      <c r="AO16" s="25">
        <f>Weber!AO16 + Davis!AO16 + SaltLake!AO16 + Utah!AO16</f>
        <v>594</v>
      </c>
      <c r="AP16" s="14">
        <f t="shared" si="6"/>
        <v>0.24937027707808565</v>
      </c>
      <c r="AQ16" s="27">
        <f>Weber!AQ16 + Davis!AQ16 + SaltLake!AQ16 + Utah!AQ16</f>
        <v>2846</v>
      </c>
      <c r="AR16" s="25">
        <f>Weber!AR16 + Davis!AR16 + SaltLake!AR16 + Utah!AR16</f>
        <v>631</v>
      </c>
      <c r="AS16" s="14">
        <f t="shared" si="7"/>
        <v>0.22171468728039354</v>
      </c>
      <c r="AT16" s="27">
        <f>Weber!AT16 + Davis!AT16 + SaltLake!AT16 + Utah!AT16</f>
        <v>2900</v>
      </c>
      <c r="AU16" s="25">
        <f>Weber!AU16 + Davis!AU16 + SaltLake!AU16 + Utah!AU16</f>
        <v>585</v>
      </c>
      <c r="AV16" s="14">
        <f t="shared" si="8"/>
        <v>0.20172413793103447</v>
      </c>
      <c r="AW16" s="27">
        <f>Weber!AW16 + Davis!AW16 + SaltLake!AW16 + Utah!AW16</f>
        <v>3167</v>
      </c>
      <c r="AX16" s="25">
        <f>Weber!AX16 + Davis!AX16 + SaltLake!AX16 + Utah!AX16</f>
        <v>762</v>
      </c>
      <c r="AY16" s="14">
        <f t="shared" si="9"/>
        <v>0.24060625197347649</v>
      </c>
      <c r="AZ16" s="27">
        <f>Weber!AZ16 + Davis!AZ16 + SaltLake!AZ16 + Utah!AZ16</f>
        <v>7588</v>
      </c>
      <c r="BA16" s="25">
        <f>Weber!BA16 + Davis!BA16 + SaltLake!BA16 + Utah!BA16</f>
        <v>1113</v>
      </c>
      <c r="BB16" s="14">
        <f t="shared" si="10"/>
        <v>0.14667896678966791</v>
      </c>
    </row>
    <row r="17" spans="2:54" x14ac:dyDescent="0.25">
      <c r="B17" s="74"/>
      <c r="C17" s="76" t="s">
        <v>44</v>
      </c>
      <c r="D17" s="37">
        <f>D8</f>
        <v>111326</v>
      </c>
      <c r="E17" s="37">
        <f t="shared" ref="E17:M17" si="13">E8</f>
        <v>112361</v>
      </c>
      <c r="F17" s="37">
        <f t="shared" si="13"/>
        <v>113246</v>
      </c>
      <c r="G17" s="37">
        <f t="shared" si="13"/>
        <v>113365</v>
      </c>
      <c r="H17" s="37">
        <f t="shared" si="13"/>
        <v>116991</v>
      </c>
      <c r="I17" s="37">
        <f t="shared" si="13"/>
        <v>120450</v>
      </c>
      <c r="J17" s="37">
        <f t="shared" si="13"/>
        <v>120388</v>
      </c>
      <c r="K17" s="37">
        <f t="shared" si="13"/>
        <v>120199</v>
      </c>
      <c r="L17" s="37">
        <f t="shared" si="13"/>
        <v>122159</v>
      </c>
      <c r="M17" s="37">
        <f t="shared" si="13"/>
        <v>121731</v>
      </c>
      <c r="W17" s="10">
        <v>12</v>
      </c>
      <c r="X17" s="12" t="s">
        <v>13</v>
      </c>
      <c r="Y17" s="25">
        <f>Weber!Y17 + Davis!Y17 + SaltLake!Y17 + Utah!Y17</f>
        <v>1981</v>
      </c>
      <c r="Z17" s="25">
        <f>Weber!Z17 + Davis!Z17 + SaltLake!Z17 + Utah!Z17</f>
        <v>456</v>
      </c>
      <c r="AA17" s="14">
        <f t="shared" si="1"/>
        <v>0.23018677435638565</v>
      </c>
      <c r="AB17" s="27">
        <f>Weber!AB17 + Davis!AB17 + SaltLake!AB17 + Utah!AB17</f>
        <v>2342</v>
      </c>
      <c r="AC17" s="25">
        <f>Weber!AC17 + Davis!AC17 + SaltLake!AC17 + Utah!AC17</f>
        <v>567</v>
      </c>
      <c r="AD17" s="14">
        <f t="shared" si="2"/>
        <v>0.2421007685738685</v>
      </c>
      <c r="AE17" s="27">
        <f>Weber!AE17 + Davis!AE17 + SaltLake!AE17 + Utah!AE17</f>
        <v>2775</v>
      </c>
      <c r="AF17" s="25">
        <f>Weber!AF17 + Davis!AF17 + SaltLake!AF17 + Utah!AF17</f>
        <v>571</v>
      </c>
      <c r="AG17" s="14">
        <f t="shared" si="3"/>
        <v>0.20576576576576577</v>
      </c>
      <c r="AH17" s="27">
        <f>Weber!AH17 + Davis!AH17 + SaltLake!AH17 + Utah!AH17</f>
        <v>3572</v>
      </c>
      <c r="AI17" s="25">
        <f>Weber!AI17 + Davis!AI17 + SaltLake!AI17 + Utah!AI17</f>
        <v>779</v>
      </c>
      <c r="AJ17" s="14">
        <f t="shared" si="4"/>
        <v>0.21808510638297873</v>
      </c>
      <c r="AK17" s="27">
        <f>Weber!AK17 + Davis!AK17 + SaltLake!AK17 + Utah!AK17</f>
        <v>4389</v>
      </c>
      <c r="AL17" s="25">
        <f>Weber!AL17 + Davis!AL17 + SaltLake!AL17 + Utah!AL17</f>
        <v>875</v>
      </c>
      <c r="AM17" s="14">
        <f t="shared" si="5"/>
        <v>0.19936204146730463</v>
      </c>
      <c r="AN17" s="27">
        <f>Weber!AN17 + Davis!AN17 + SaltLake!AN17 + Utah!AN17</f>
        <v>5886</v>
      </c>
      <c r="AO17" s="25">
        <f>Weber!AO17 + Davis!AO17 + SaltLake!AO17 + Utah!AO17</f>
        <v>1091</v>
      </c>
      <c r="AP17" s="14">
        <f t="shared" si="6"/>
        <v>0.18535507985049268</v>
      </c>
      <c r="AQ17" s="27">
        <f>Weber!AQ17 + Davis!AQ17 + SaltLake!AQ17 + Utah!AQ17</f>
        <v>6554</v>
      </c>
      <c r="AR17" s="25">
        <f>Weber!AR17 + Davis!AR17 + SaltLake!AR17 + Utah!AR17</f>
        <v>1095</v>
      </c>
      <c r="AS17" s="14">
        <f t="shared" si="7"/>
        <v>0.1670735428745804</v>
      </c>
      <c r="AT17" s="27">
        <f>Weber!AT17 + Davis!AT17 + SaltLake!AT17 + Utah!AT17</f>
        <v>7382</v>
      </c>
      <c r="AU17" s="25">
        <f>Weber!AU17 + Davis!AU17 + SaltLake!AU17 + Utah!AU17</f>
        <v>1160</v>
      </c>
      <c r="AV17" s="14">
        <f t="shared" si="8"/>
        <v>0.15713898672446491</v>
      </c>
      <c r="AW17" s="27">
        <f>Weber!AW17 + Davis!AW17 + SaltLake!AW17 + Utah!AW17</f>
        <v>7128</v>
      </c>
      <c r="AX17" s="25">
        <f>Weber!AX17 + Davis!AX17 + SaltLake!AX17 + Utah!AX17</f>
        <v>1101</v>
      </c>
      <c r="AY17" s="14">
        <f t="shared" si="9"/>
        <v>0.15446127946127947</v>
      </c>
      <c r="AZ17" s="27">
        <f>Weber!AZ17 + Davis!AZ17 + SaltLake!AZ17 + Utah!AZ17</f>
        <v>4390</v>
      </c>
      <c r="BA17" s="25">
        <f>Weber!BA17 + Davis!BA17 + SaltLake!BA17 + Utah!BA17</f>
        <v>673</v>
      </c>
      <c r="BB17" s="14">
        <f t="shared" si="10"/>
        <v>0.15330296127562643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25">
        <f>Weber!Y18 + Davis!Y18 + SaltLake!Y18 + Utah!Y18</f>
        <v>31</v>
      </c>
      <c r="Z18" s="25">
        <f>Weber!Z18 + Davis!Z18 + SaltLake!Z18 + Utah!Z18</f>
        <v>403</v>
      </c>
      <c r="AA18" s="14">
        <f t="shared" si="1"/>
        <v>13</v>
      </c>
      <c r="AB18" s="27">
        <f>Weber!AB18 + Davis!AB18 + SaltLake!AB18 + Utah!AB18</f>
        <v>0</v>
      </c>
      <c r="AC18" s="25">
        <f>Weber!AC18 + Davis!AC18 + SaltLake!AC18 + Utah!AC18</f>
        <v>356</v>
      </c>
      <c r="AD18" s="14">
        <f t="shared" si="2"/>
        <v>0</v>
      </c>
      <c r="AE18" s="27">
        <f>Weber!AE18 + Davis!AE18 + SaltLake!AE18 + Utah!AE18</f>
        <v>0</v>
      </c>
      <c r="AF18" s="25">
        <f>Weber!AF18 + Davis!AF18 + SaltLake!AF18 + Utah!AF18</f>
        <v>108</v>
      </c>
      <c r="AG18" s="14">
        <f t="shared" si="3"/>
        <v>0</v>
      </c>
      <c r="AH18" s="27">
        <f>Weber!AH18 + Davis!AH18 + SaltLake!AH18 + Utah!AH18</f>
        <v>9</v>
      </c>
      <c r="AI18" s="25">
        <f>Weber!AI18 + Davis!AI18 + SaltLake!AI18 + Utah!AI18</f>
        <v>95</v>
      </c>
      <c r="AJ18" s="14">
        <f t="shared" si="4"/>
        <v>10.555555555555555</v>
      </c>
      <c r="AK18" s="27">
        <f>Weber!AK18 + Davis!AK18 + SaltLake!AK18 + Utah!AK18</f>
        <v>20</v>
      </c>
      <c r="AL18" s="25">
        <f>Weber!AL18 + Davis!AL18 + SaltLake!AL18 + Utah!AL18</f>
        <v>103</v>
      </c>
      <c r="AM18" s="14">
        <f t="shared" si="5"/>
        <v>5.15</v>
      </c>
      <c r="AN18" s="27">
        <f>Weber!AN18 + Davis!AN18 + SaltLake!AN18 + Utah!AN18</f>
        <v>28</v>
      </c>
      <c r="AO18" s="25">
        <f>Weber!AO18 + Davis!AO18 + SaltLake!AO18 + Utah!AO18</f>
        <v>92</v>
      </c>
      <c r="AP18" s="14">
        <f t="shared" si="6"/>
        <v>3.2857142857142856</v>
      </c>
      <c r="AQ18" s="27">
        <f>Weber!AQ18 + Davis!AQ18 + SaltLake!AQ18 + Utah!AQ18</f>
        <v>99</v>
      </c>
      <c r="AR18" s="25">
        <f>Weber!AR18 + Davis!AR18 + SaltLake!AR18 + Utah!AR18</f>
        <v>131</v>
      </c>
      <c r="AS18" s="14">
        <f t="shared" si="7"/>
        <v>1.3232323232323233</v>
      </c>
      <c r="AT18" s="27">
        <f>Weber!AT18 + Davis!AT18 + SaltLake!AT18 + Utah!AT18</f>
        <v>112</v>
      </c>
      <c r="AU18" s="25">
        <f>Weber!AU18 + Davis!AU18 + SaltLake!AU18 + Utah!AU18</f>
        <v>136</v>
      </c>
      <c r="AV18" s="14">
        <f t="shared" si="8"/>
        <v>1.2142857142857142</v>
      </c>
      <c r="AW18" s="27">
        <f>Weber!AW18 + Davis!AW18 + SaltLake!AW18 + Utah!AW18</f>
        <v>128</v>
      </c>
      <c r="AX18" s="25">
        <f>Weber!AX18 + Davis!AX18 + SaltLake!AX18 + Utah!AX18</f>
        <v>140</v>
      </c>
      <c r="AY18" s="14">
        <f t="shared" si="9"/>
        <v>1.09375</v>
      </c>
      <c r="AZ18" s="27">
        <f>Weber!AZ18 + Davis!AZ18 + SaltLake!AZ18 + Utah!AZ18</f>
        <v>121</v>
      </c>
      <c r="BA18" s="25">
        <f>Weber!BA18 + Davis!BA18 + SaltLake!BA18 + Utah!BA18</f>
        <v>158</v>
      </c>
      <c r="BB18" s="14">
        <f t="shared" si="10"/>
        <v>1.3057851239669422</v>
      </c>
    </row>
    <row r="19" spans="2:54" x14ac:dyDescent="0.25">
      <c r="B19" s="74"/>
      <c r="C19" s="77" t="s">
        <v>44</v>
      </c>
      <c r="D19" s="37">
        <f>SUM(D20:D22)</f>
        <v>111326</v>
      </c>
      <c r="E19" s="37">
        <f t="shared" ref="E19:M19" si="14">SUM(E20:E22)</f>
        <v>112361</v>
      </c>
      <c r="F19" s="37">
        <f t="shared" si="14"/>
        <v>113246</v>
      </c>
      <c r="G19" s="37">
        <f t="shared" si="14"/>
        <v>113365</v>
      </c>
      <c r="H19" s="37">
        <f t="shared" si="14"/>
        <v>116991</v>
      </c>
      <c r="I19" s="37">
        <f t="shared" si="14"/>
        <v>120450</v>
      </c>
      <c r="J19" s="37">
        <f t="shared" si="14"/>
        <v>120388</v>
      </c>
      <c r="K19" s="37">
        <f t="shared" si="14"/>
        <v>120199</v>
      </c>
      <c r="L19" s="37">
        <f t="shared" si="14"/>
        <v>122159</v>
      </c>
      <c r="M19" s="37">
        <f t="shared" si="14"/>
        <v>121731</v>
      </c>
      <c r="W19" s="10">
        <v>14</v>
      </c>
      <c r="X19" s="12" t="s">
        <v>15</v>
      </c>
      <c r="Y19" s="25">
        <f>Weber!Y19 + Davis!Y19 + SaltLake!Y19 + Utah!Y19</f>
        <v>6531</v>
      </c>
      <c r="Z19" s="25">
        <f>Weber!Z19 + Davis!Z19 + SaltLake!Z19 + Utah!Z19</f>
        <v>1025</v>
      </c>
      <c r="AA19" s="14">
        <f t="shared" si="1"/>
        <v>0.15694380646149134</v>
      </c>
      <c r="AB19" s="27">
        <f>Weber!AB19 + Davis!AB19 + SaltLake!AB19 + Utah!AB19</f>
        <v>6730</v>
      </c>
      <c r="AC19" s="25">
        <f>Weber!AC19 + Davis!AC19 + SaltLake!AC19 + Utah!AC19</f>
        <v>1043</v>
      </c>
      <c r="AD19" s="14">
        <f t="shared" si="2"/>
        <v>0.1549777117384844</v>
      </c>
      <c r="AE19" s="27">
        <f>Weber!AE19 + Davis!AE19 + SaltLake!AE19 + Utah!AE19</f>
        <v>7294</v>
      </c>
      <c r="AF19" s="25">
        <f>Weber!AF19 + Davis!AF19 + SaltLake!AF19 + Utah!AF19</f>
        <v>985</v>
      </c>
      <c r="AG19" s="14">
        <f t="shared" si="3"/>
        <v>0.13504250068549492</v>
      </c>
      <c r="AH19" s="27">
        <f>Weber!AH19 + Davis!AH19 + SaltLake!AH19 + Utah!AH19</f>
        <v>7689</v>
      </c>
      <c r="AI19" s="25">
        <f>Weber!AI19 + Davis!AI19 + SaltLake!AI19 + Utah!AI19</f>
        <v>1151</v>
      </c>
      <c r="AJ19" s="14">
        <f t="shared" si="4"/>
        <v>0.14969436857848875</v>
      </c>
      <c r="AK19" s="27">
        <f>Weber!AK19 + Davis!AK19 + SaltLake!AK19 + Utah!AK19</f>
        <v>7912</v>
      </c>
      <c r="AL19" s="25">
        <f>Weber!AL19 + Davis!AL19 + SaltLake!AL19 + Utah!AL19</f>
        <v>1139</v>
      </c>
      <c r="AM19" s="14">
        <f t="shared" si="5"/>
        <v>0.14395854398382205</v>
      </c>
      <c r="AN19" s="27">
        <f>Weber!AN19 + Davis!AN19 + SaltLake!AN19 + Utah!AN19</f>
        <v>8825</v>
      </c>
      <c r="AO19" s="25">
        <f>Weber!AO19 + Davis!AO19 + SaltLake!AO19 + Utah!AO19</f>
        <v>1168</v>
      </c>
      <c r="AP19" s="14">
        <f t="shared" si="6"/>
        <v>0.13235127478753542</v>
      </c>
      <c r="AQ19" s="27">
        <f>Weber!AQ19 + Davis!AQ19 + SaltLake!AQ19 + Utah!AQ19</f>
        <v>8901</v>
      </c>
      <c r="AR19" s="25">
        <f>Weber!AR19 + Davis!AR19 + SaltLake!AR19 + Utah!AR19</f>
        <v>1232</v>
      </c>
      <c r="AS19" s="14">
        <f t="shared" si="7"/>
        <v>0.13841141444781485</v>
      </c>
      <c r="AT19" s="27">
        <f>Weber!AT19 + Davis!AT19 + SaltLake!AT19 + Utah!AT19</f>
        <v>8629</v>
      </c>
      <c r="AU19" s="25">
        <f>Weber!AU19 + Davis!AU19 + SaltLake!AU19 + Utah!AU19</f>
        <v>1099</v>
      </c>
      <c r="AV19" s="14">
        <f t="shared" si="8"/>
        <v>0.12736122378027581</v>
      </c>
      <c r="AW19" s="27">
        <f>Weber!AW19 + Davis!AW19 + SaltLake!AW19 + Utah!AW19</f>
        <v>8549</v>
      </c>
      <c r="AX19" s="25">
        <f>Weber!AX19 + Davis!AX19 + SaltLake!AX19 + Utah!AX19</f>
        <v>1159</v>
      </c>
      <c r="AY19" s="14">
        <f t="shared" si="9"/>
        <v>0.13557141186103638</v>
      </c>
      <c r="AZ19" s="27">
        <f>Weber!AZ19 + Davis!AZ19 + SaltLake!AZ19 + Utah!AZ19</f>
        <v>8425</v>
      </c>
      <c r="BA19" s="25">
        <f>Weber!BA19 + Davis!BA19 + SaltLake!BA19 + Utah!BA19</f>
        <v>1243</v>
      </c>
      <c r="BB19" s="14">
        <f t="shared" si="10"/>
        <v>0.14753709198813056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86112</v>
      </c>
      <c r="E20" s="34">
        <f t="shared" si="15"/>
        <v>86915</v>
      </c>
      <c r="F20" s="34">
        <f t="shared" si="15"/>
        <v>86777</v>
      </c>
      <c r="G20" s="34">
        <f t="shared" si="15"/>
        <v>86064</v>
      </c>
      <c r="H20" s="34">
        <f t="shared" si="15"/>
        <v>88878</v>
      </c>
      <c r="I20" s="34">
        <f t="shared" si="15"/>
        <v>90491</v>
      </c>
      <c r="J20" s="34">
        <f t="shared" si="15"/>
        <v>90431</v>
      </c>
      <c r="K20" s="34">
        <f t="shared" si="15"/>
        <v>91100</v>
      </c>
      <c r="L20" s="34">
        <f t="shared" si="15"/>
        <v>93065</v>
      </c>
      <c r="M20" s="34">
        <f t="shared" si="15"/>
        <v>93309</v>
      </c>
      <c r="W20" s="10">
        <v>15</v>
      </c>
      <c r="X20" s="12" t="s">
        <v>16</v>
      </c>
      <c r="Y20" s="25">
        <f>Weber!Y20 + Davis!Y20 + SaltLake!Y20 + Utah!Y20</f>
        <v>24212</v>
      </c>
      <c r="Z20" s="25">
        <f>Weber!Z20 + Davis!Z20 + SaltLake!Z20 + Utah!Z20</f>
        <v>2307</v>
      </c>
      <c r="AA20" s="14">
        <f t="shared" si="1"/>
        <v>9.5283330579877742E-2</v>
      </c>
      <c r="AB20" s="27">
        <f>Weber!AB20 + Davis!AB20 + SaltLake!AB20 + Utah!AB20</f>
        <v>25342</v>
      </c>
      <c r="AC20" s="25">
        <f>Weber!AC20 + Davis!AC20 + SaltLake!AC20 + Utah!AC20</f>
        <v>2205</v>
      </c>
      <c r="AD20" s="14">
        <f t="shared" si="2"/>
        <v>8.700970720542972E-2</v>
      </c>
      <c r="AE20" s="27">
        <f>Weber!AE20 + Davis!AE20 + SaltLake!AE20 + Utah!AE20</f>
        <v>25431</v>
      </c>
      <c r="AF20" s="25">
        <f>Weber!AF20 + Davis!AF20 + SaltLake!AF20 + Utah!AF20</f>
        <v>2379</v>
      </c>
      <c r="AG20" s="14">
        <f t="shared" si="3"/>
        <v>9.354724548779049E-2</v>
      </c>
      <c r="AH20" s="27">
        <f>Weber!AH20 + Davis!AH20 + SaltLake!AH20 + Utah!AH20</f>
        <v>24321</v>
      </c>
      <c r="AI20" s="25">
        <f>Weber!AI20 + Davis!AI20 + SaltLake!AI20 + Utah!AI20</f>
        <v>2127</v>
      </c>
      <c r="AJ20" s="14">
        <f t="shared" si="4"/>
        <v>8.7455285555692611E-2</v>
      </c>
      <c r="AK20" s="27">
        <f>Weber!AK20 + Davis!AK20 + SaltLake!AK20 + Utah!AK20</f>
        <v>23578</v>
      </c>
      <c r="AL20" s="25">
        <f>Weber!AL20 + Davis!AL20 + SaltLake!AL20 + Utah!AL20</f>
        <v>2258</v>
      </c>
      <c r="AM20" s="14">
        <f t="shared" si="5"/>
        <v>9.5767240648061747E-2</v>
      </c>
      <c r="AN20" s="27">
        <f>Weber!AN20 + Davis!AN20 + SaltLake!AN20 + Utah!AN20</f>
        <v>24455</v>
      </c>
      <c r="AO20" s="25">
        <f>Weber!AO20 + Davis!AO20 + SaltLake!AO20 + Utah!AO20</f>
        <v>2257</v>
      </c>
      <c r="AP20" s="14">
        <f t="shared" si="6"/>
        <v>9.2291964833367407E-2</v>
      </c>
      <c r="AQ20" s="27">
        <f>Weber!AQ20 + Davis!AQ20 + SaltLake!AQ20 + Utah!AQ20</f>
        <v>26061</v>
      </c>
      <c r="AR20" s="25">
        <f>Weber!AR20 + Davis!AR20 + SaltLake!AR20 + Utah!AR20</f>
        <v>2450</v>
      </c>
      <c r="AS20" s="14">
        <f t="shared" si="7"/>
        <v>9.4010206822455006E-2</v>
      </c>
      <c r="AT20" s="27">
        <f>Weber!AT20 + Davis!AT20 + SaltLake!AT20 + Utah!AT20</f>
        <v>26443</v>
      </c>
      <c r="AU20" s="25">
        <f>Weber!AU20 + Davis!AU20 + SaltLake!AU20 + Utah!AU20</f>
        <v>2256</v>
      </c>
      <c r="AV20" s="14">
        <f t="shared" si="8"/>
        <v>8.5315584464697655E-2</v>
      </c>
      <c r="AW20" s="27">
        <f>Weber!AW20 + Davis!AW20 + SaltLake!AW20 + Utah!AW20</f>
        <v>27694</v>
      </c>
      <c r="AX20" s="25">
        <f>Weber!AX20 + Davis!AX20 + SaltLake!AX20 + Utah!AX20</f>
        <v>2346</v>
      </c>
      <c r="AY20" s="14">
        <f t="shared" si="9"/>
        <v>8.4711489853397853E-2</v>
      </c>
      <c r="AZ20" s="27">
        <f>Weber!AZ20 + Davis!AZ20 + SaltLake!AZ20 + Utah!AZ20</f>
        <v>27662</v>
      </c>
      <c r="BA20" s="25">
        <f>Weber!BA20 + Davis!BA20 + SaltLake!BA20 + Utah!BA20</f>
        <v>2545</v>
      </c>
      <c r="BB20" s="14">
        <f t="shared" si="10"/>
        <v>9.2003470464897694E-2</v>
      </c>
    </row>
    <row r="21" spans="2:54" x14ac:dyDescent="0.25">
      <c r="B21" s="74">
        <v>6</v>
      </c>
      <c r="C21" s="76" t="s">
        <v>52</v>
      </c>
      <c r="D21" s="34">
        <f t="shared" si="15"/>
        <v>14469</v>
      </c>
      <c r="E21" s="34">
        <f t="shared" si="15"/>
        <v>14319</v>
      </c>
      <c r="F21" s="34">
        <f t="shared" si="15"/>
        <v>14760</v>
      </c>
      <c r="G21" s="34">
        <f t="shared" si="15"/>
        <v>15277</v>
      </c>
      <c r="H21" s="34">
        <f t="shared" si="15"/>
        <v>15878</v>
      </c>
      <c r="I21" s="34">
        <f t="shared" si="15"/>
        <v>16917</v>
      </c>
      <c r="J21" s="34">
        <f t="shared" si="15"/>
        <v>16636</v>
      </c>
      <c r="K21" s="34">
        <f t="shared" si="15"/>
        <v>16374</v>
      </c>
      <c r="L21" s="34">
        <f t="shared" si="15"/>
        <v>16509</v>
      </c>
      <c r="M21" s="34">
        <f t="shared" si="15"/>
        <v>15728</v>
      </c>
      <c r="W21" s="10">
        <v>16</v>
      </c>
      <c r="X21" s="12" t="s">
        <v>17</v>
      </c>
      <c r="Y21" s="25">
        <f>Weber!Y21 + Davis!Y21 + SaltLake!Y21 + Utah!Y21</f>
        <v>9971</v>
      </c>
      <c r="Z21" s="25">
        <f>Weber!Z21 + Davis!Z21 + SaltLake!Z21 + Utah!Z21</f>
        <v>1345</v>
      </c>
      <c r="AA21" s="14">
        <f t="shared" si="1"/>
        <v>0.13489118443486109</v>
      </c>
      <c r="AB21" s="27">
        <f>Weber!AB21 + Davis!AB21 + SaltLake!AB21 + Utah!AB21</f>
        <v>10461</v>
      </c>
      <c r="AC21" s="25">
        <f>Weber!AC21 + Davis!AC21 + SaltLake!AC21 + Utah!AC21</f>
        <v>1396</v>
      </c>
      <c r="AD21" s="14">
        <f t="shared" si="2"/>
        <v>0.13344804511996941</v>
      </c>
      <c r="AE21" s="27">
        <f>Weber!AE21 + Davis!AE21 + SaltLake!AE21 + Utah!AE21</f>
        <v>11053</v>
      </c>
      <c r="AF21" s="25">
        <f>Weber!AF21 + Davis!AF21 + SaltLake!AF21 + Utah!AF21</f>
        <v>1467</v>
      </c>
      <c r="AG21" s="14">
        <f t="shared" si="3"/>
        <v>0.13272414729032841</v>
      </c>
      <c r="AH21" s="27">
        <f>Weber!AH21 + Davis!AH21 + SaltLake!AH21 + Utah!AH21</f>
        <v>11297</v>
      </c>
      <c r="AI21" s="25">
        <f>Weber!AI21 + Davis!AI21 + SaltLake!AI21 + Utah!AI21</f>
        <v>1553</v>
      </c>
      <c r="AJ21" s="14">
        <f t="shared" si="4"/>
        <v>0.13747012481189697</v>
      </c>
      <c r="AK21" s="27">
        <f>Weber!AK21 + Davis!AK21 + SaltLake!AK21 + Utah!AK21</f>
        <v>11017</v>
      </c>
      <c r="AL21" s="25">
        <f>Weber!AL21 + Davis!AL21 + SaltLake!AL21 + Utah!AL21</f>
        <v>1381</v>
      </c>
      <c r="AM21" s="14">
        <f t="shared" si="5"/>
        <v>0.12535172914586548</v>
      </c>
      <c r="AN21" s="27">
        <f>Weber!AN21 + Davis!AN21 + SaltLake!AN21 + Utah!AN21</f>
        <v>11387</v>
      </c>
      <c r="AO21" s="25">
        <f>Weber!AO21 + Davis!AO21 + SaltLake!AO21 + Utah!AO21</f>
        <v>1392</v>
      </c>
      <c r="AP21" s="14">
        <f t="shared" si="6"/>
        <v>0.12224466496882409</v>
      </c>
      <c r="AQ21" s="27">
        <f>Weber!AQ21 + Davis!AQ21 + SaltLake!AQ21 + Utah!AQ21</f>
        <v>11749</v>
      </c>
      <c r="AR21" s="25">
        <f>Weber!AR21 + Davis!AR21 + SaltLake!AR21 + Utah!AR21</f>
        <v>1418</v>
      </c>
      <c r="AS21" s="14">
        <f t="shared" si="7"/>
        <v>0.12069112264873606</v>
      </c>
      <c r="AT21" s="27">
        <f>Weber!AT21 + Davis!AT21 + SaltLake!AT21 + Utah!AT21</f>
        <v>11198</v>
      </c>
      <c r="AU21" s="25">
        <f>Weber!AU21 + Davis!AU21 + SaltLake!AU21 + Utah!AU21</f>
        <v>1450</v>
      </c>
      <c r="AV21" s="14">
        <f t="shared" si="8"/>
        <v>0.12948740846579745</v>
      </c>
      <c r="AW21" s="27">
        <f>Weber!AW21 + Davis!AW21 + SaltLake!AW21 + Utah!AW21</f>
        <v>10714</v>
      </c>
      <c r="AX21" s="25">
        <f>Weber!AX21 + Davis!AX21 + SaltLake!AX21 + Utah!AX21</f>
        <v>1382</v>
      </c>
      <c r="AY21" s="14">
        <f t="shared" si="9"/>
        <v>0.1289901064028374</v>
      </c>
      <c r="AZ21" s="27">
        <f>Weber!AZ21 + Davis!AZ21 + SaltLake!AZ21 + Utah!AZ21</f>
        <v>10993</v>
      </c>
      <c r="BA21" s="25">
        <f>Weber!BA21 + Davis!BA21 + SaltLake!BA21 + Utah!BA21</f>
        <v>1446</v>
      </c>
      <c r="BB21" s="14">
        <f t="shared" si="10"/>
        <v>0.13153825161466387</v>
      </c>
    </row>
    <row r="22" spans="2:54" x14ac:dyDescent="0.25">
      <c r="B22" s="74">
        <v>7</v>
      </c>
      <c r="C22" s="76" t="s">
        <v>53</v>
      </c>
      <c r="D22" s="34">
        <f t="shared" si="15"/>
        <v>10745</v>
      </c>
      <c r="E22" s="34">
        <f t="shared" si="15"/>
        <v>11127</v>
      </c>
      <c r="F22" s="34">
        <f t="shared" si="15"/>
        <v>11709</v>
      </c>
      <c r="G22" s="34">
        <f t="shared" si="15"/>
        <v>12024</v>
      </c>
      <c r="H22" s="34">
        <f t="shared" si="15"/>
        <v>12235</v>
      </c>
      <c r="I22" s="34">
        <f t="shared" si="15"/>
        <v>13042</v>
      </c>
      <c r="J22" s="34">
        <f t="shared" si="15"/>
        <v>13321</v>
      </c>
      <c r="K22" s="34">
        <f t="shared" si="15"/>
        <v>12725</v>
      </c>
      <c r="L22" s="34">
        <f t="shared" si="15"/>
        <v>12585</v>
      </c>
      <c r="M22" s="34">
        <f t="shared" si="15"/>
        <v>12694</v>
      </c>
      <c r="W22" s="16">
        <v>17</v>
      </c>
      <c r="X22" s="17" t="s">
        <v>18</v>
      </c>
      <c r="Y22" s="26">
        <f>Weber!Y22 + Davis!Y22 + SaltLake!Y22 + Utah!Y22</f>
        <v>43040</v>
      </c>
      <c r="Z22" s="26">
        <f>Weber!Z22 + Davis!Z22 + SaltLake!Z22 + Utah!Z22</f>
        <v>2418</v>
      </c>
      <c r="AA22" s="19">
        <f t="shared" si="1"/>
        <v>5.6180297397769516E-2</v>
      </c>
      <c r="AB22" s="28">
        <f>Weber!AB22 + Davis!AB22 + SaltLake!AB22 + Utah!AB22</f>
        <v>44564</v>
      </c>
      <c r="AC22" s="26">
        <f>Weber!AC22 + Davis!AC22 + SaltLake!AC22 + Utah!AC22</f>
        <v>2688</v>
      </c>
      <c r="AD22" s="19">
        <f t="shared" si="2"/>
        <v>6.0317745265236512E-2</v>
      </c>
      <c r="AE22" s="28">
        <f>Weber!AE22 + Davis!AE22 + SaltLake!AE22 + Utah!AE22</f>
        <v>44321</v>
      </c>
      <c r="AF22" s="26">
        <f>Weber!AF22 + Davis!AF22 + SaltLake!AF22 + Utah!AF22</f>
        <v>2681</v>
      </c>
      <c r="AG22" s="19">
        <f t="shared" si="3"/>
        <v>6.049051239818596E-2</v>
      </c>
      <c r="AH22" s="28">
        <f>Weber!AH22 + Davis!AH22 + SaltLake!AH22 + Utah!AH22</f>
        <v>46110</v>
      </c>
      <c r="AI22" s="26">
        <f>Weber!AI22 + Davis!AI22 + SaltLake!AI22 + Utah!AI22</f>
        <v>2665</v>
      </c>
      <c r="AJ22" s="19">
        <f t="shared" si="4"/>
        <v>5.7796573411407502E-2</v>
      </c>
      <c r="AK22" s="28">
        <f>Weber!AK22 + Davis!AK22 + SaltLake!AK22 + Utah!AK22</f>
        <v>48440</v>
      </c>
      <c r="AL22" s="26">
        <f>Weber!AL22 + Davis!AL22 + SaltLake!AL22 + Utah!AL22</f>
        <v>2711</v>
      </c>
      <c r="AM22" s="19">
        <f t="shared" si="5"/>
        <v>5.5966143682906686E-2</v>
      </c>
      <c r="AN22" s="28">
        <f>Weber!AN22 + Davis!AN22 + SaltLake!AN22 + Utah!AN22</f>
        <v>52775</v>
      </c>
      <c r="AO22" s="26">
        <f>Weber!AO22 + Davis!AO22 + SaltLake!AO22 + Utah!AO22</f>
        <v>3248</v>
      </c>
      <c r="AP22" s="19">
        <f t="shared" si="6"/>
        <v>6.1544291804831834E-2</v>
      </c>
      <c r="AQ22" s="28">
        <f>Weber!AQ22 + Davis!AQ22 + SaltLake!AQ22 + Utah!AQ22</f>
        <v>55860</v>
      </c>
      <c r="AR22" s="26">
        <f>Weber!AR22 + Davis!AR22 + SaltLake!AR22 + Utah!AR22</f>
        <v>2975</v>
      </c>
      <c r="AS22" s="19">
        <f t="shared" si="7"/>
        <v>5.3258145363408518E-2</v>
      </c>
      <c r="AT22" s="28">
        <f>Weber!AT22 + Davis!AT22 + SaltLake!AT22 + Utah!AT22</f>
        <v>61776</v>
      </c>
      <c r="AU22" s="26">
        <f>Weber!AU22 + Davis!AU22 + SaltLake!AU22 + Utah!AU22</f>
        <v>3199</v>
      </c>
      <c r="AV22" s="19">
        <f t="shared" si="8"/>
        <v>5.1783864283864285E-2</v>
      </c>
      <c r="AW22" s="28">
        <f>Weber!AW22 + Davis!AW22 + SaltLake!AW22 + Utah!AW22</f>
        <v>67021</v>
      </c>
      <c r="AX22" s="26">
        <f>Weber!AX22 + Davis!AX22 + SaltLake!AX22 + Utah!AX22</f>
        <v>3504</v>
      </c>
      <c r="AY22" s="19">
        <f t="shared" si="9"/>
        <v>5.2282120529386314E-2</v>
      </c>
      <c r="AZ22" s="28">
        <f>Weber!AZ22 + Davis!AZ22 + SaltLake!AZ22 + Utah!AZ22</f>
        <v>72331</v>
      </c>
      <c r="BA22" s="26">
        <f>Weber!BA22 + Davis!BA22 + SaltLake!BA22 + Utah!BA22</f>
        <v>3922</v>
      </c>
      <c r="BB22" s="19">
        <f t="shared" si="10"/>
        <v>5.4222947284013771E-2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25">
        <f>Weber!Y23 + Davis!Y23 + SaltLake!Y23 + Utah!Y23</f>
        <v>524414</v>
      </c>
      <c r="Z23" s="25">
        <f>Weber!Z23 + Davis!Z23 + SaltLake!Z23 + Utah!Z23</f>
        <v>4650</v>
      </c>
      <c r="AA23" s="14">
        <f t="shared" si="1"/>
        <v>8.8670401629247116E-3</v>
      </c>
      <c r="AB23" s="27">
        <f>Weber!AB23 + Davis!AB23 + SaltLake!AB23 + Utah!AB23</f>
        <v>532129</v>
      </c>
      <c r="AC23" s="25">
        <f>Weber!AC23 + Davis!AC23 + SaltLake!AC23 + Utah!AC23</f>
        <v>4375</v>
      </c>
      <c r="AD23" s="14">
        <f t="shared" si="2"/>
        <v>8.2216906050976354E-3</v>
      </c>
      <c r="AE23" s="27">
        <f>Weber!AE23 + Davis!AE23 + SaltLake!AE23 + Utah!AE23</f>
        <v>538397</v>
      </c>
      <c r="AF23" s="25">
        <f>Weber!AF23 + Davis!AF23 + SaltLake!AF23 + Utah!AF23</f>
        <v>4468</v>
      </c>
      <c r="AG23" s="14">
        <f t="shared" si="3"/>
        <v>8.2987089452578669E-3</v>
      </c>
      <c r="AH23" s="27">
        <f>Weber!AH23 + Davis!AH23 + SaltLake!AH23 + Utah!AH23</f>
        <v>543152</v>
      </c>
      <c r="AI23" s="25">
        <f>Weber!AI23 + Davis!AI23 + SaltLake!AI23 + Utah!AI23</f>
        <v>4363</v>
      </c>
      <c r="AJ23" s="14">
        <f t="shared" si="4"/>
        <v>8.0327422158069928E-3</v>
      </c>
      <c r="AK23" s="27">
        <f>Weber!AK23 + Davis!AK23 + SaltLake!AK23 + Utah!AK23</f>
        <v>555997</v>
      </c>
      <c r="AL23" s="25">
        <f>Weber!AL23 + Davis!AL23 + SaltLake!AL23 + Utah!AL23</f>
        <v>4348</v>
      </c>
      <c r="AM23" s="14">
        <f t="shared" si="5"/>
        <v>7.8201860801407203E-3</v>
      </c>
      <c r="AN23" s="27">
        <f>Weber!AN23 + Davis!AN23 + SaltLake!AN23 + Utah!AN23</f>
        <v>574999</v>
      </c>
      <c r="AO23" s="25">
        <f>Weber!AO23 + Davis!AO23 + SaltLake!AO23 + Utah!AO23</f>
        <v>4201</v>
      </c>
      <c r="AP23" s="14">
        <f t="shared" si="6"/>
        <v>7.3060996627820219E-3</v>
      </c>
      <c r="AQ23" s="27">
        <f>Weber!AQ23 + Davis!AQ23 + SaltLake!AQ23 + Utah!AQ23</f>
        <v>591726</v>
      </c>
      <c r="AR23" s="25">
        <f>Weber!AR23 + Davis!AR23 + SaltLake!AR23 + Utah!AR23</f>
        <v>4817</v>
      </c>
      <c r="AS23" s="14">
        <f t="shared" si="7"/>
        <v>8.1405920983698542E-3</v>
      </c>
      <c r="AT23" s="27">
        <f>Weber!AT23 + Davis!AT23 + SaltLake!AT23 + Utah!AT23</f>
        <v>607457</v>
      </c>
      <c r="AU23" s="25">
        <f>Weber!AU23 + Davis!AU23 + SaltLake!AU23 + Utah!AU23</f>
        <v>4964</v>
      </c>
      <c r="AV23" s="14">
        <f t="shared" si="8"/>
        <v>8.1717718291171235E-3</v>
      </c>
      <c r="AW23" s="27">
        <f>Weber!AW23 + Davis!AW23 + SaltLake!AW23 + Utah!AW23</f>
        <v>623098</v>
      </c>
      <c r="AX23" s="25">
        <f>Weber!AX23 + Davis!AX23 + SaltLake!AX23 + Utah!AX23</f>
        <v>4829</v>
      </c>
      <c r="AY23" s="14">
        <f t="shared" si="9"/>
        <v>7.7499847536021621E-3</v>
      </c>
      <c r="AZ23" s="27">
        <f>Weber!AZ23 + Davis!AZ23 + SaltLake!AZ23 + Utah!AZ23</f>
        <v>640557</v>
      </c>
      <c r="BA23" s="25">
        <f>Weber!BA23 + Davis!BA23 + SaltLake!BA23 + Utah!BA23</f>
        <v>5115</v>
      </c>
      <c r="BB23" s="14">
        <f t="shared" si="10"/>
        <v>7.9852378476856865E-3</v>
      </c>
    </row>
    <row r="24" spans="2:54" x14ac:dyDescent="0.25">
      <c r="B24" s="74"/>
      <c r="C24" s="77" t="s">
        <v>54</v>
      </c>
      <c r="D24" s="37">
        <f>SUM(D25:D29)</f>
        <v>26683</v>
      </c>
      <c r="E24" s="37">
        <f t="shared" ref="E24:M24" si="16">SUM(E25:E29)</f>
        <v>25970</v>
      </c>
      <c r="F24" s="37">
        <f t="shared" si="16"/>
        <v>26748</v>
      </c>
      <c r="G24" s="37">
        <f t="shared" si="16"/>
        <v>26933</v>
      </c>
      <c r="H24" s="37">
        <f t="shared" si="16"/>
        <v>27810</v>
      </c>
      <c r="I24" s="37">
        <f t="shared" si="16"/>
        <v>29790</v>
      </c>
      <c r="J24" s="37">
        <f t="shared" si="16"/>
        <v>31802</v>
      </c>
      <c r="K24" s="37">
        <f t="shared" si="16"/>
        <v>32022</v>
      </c>
      <c r="L24" s="37">
        <f t="shared" si="16"/>
        <v>32358</v>
      </c>
      <c r="M24" s="37">
        <f t="shared" si="16"/>
        <v>32989</v>
      </c>
      <c r="W24" s="10">
        <v>19</v>
      </c>
      <c r="X24" s="12" t="s">
        <v>20</v>
      </c>
      <c r="Y24" s="25">
        <f>Weber!Y24 + Davis!Y24 + SaltLake!Y24 + Utah!Y24</f>
        <v>464880</v>
      </c>
      <c r="Z24" s="25">
        <f>Weber!Z24 + Davis!Z24 + SaltLake!Z24 + Utah!Z24</f>
        <v>4963</v>
      </c>
      <c r="AA24" s="14">
        <f t="shared" si="1"/>
        <v>1.0675873343658578E-2</v>
      </c>
      <c r="AB24" s="27">
        <f>Weber!AB24 + Davis!AB24 + SaltLake!AB24 + Utah!AB24</f>
        <v>471053</v>
      </c>
      <c r="AC24" s="25">
        <f>Weber!AC24 + Davis!AC24 + SaltLake!AC24 + Utah!AC24</f>
        <v>4971</v>
      </c>
      <c r="AD24" s="14">
        <f t="shared" si="2"/>
        <v>1.0552952640148773E-2</v>
      </c>
      <c r="AE24" s="27">
        <f>Weber!AE24 + Davis!AE24 + SaltLake!AE24 + Utah!AE24</f>
        <v>476053</v>
      </c>
      <c r="AF24" s="25">
        <f>Weber!AF24 + Davis!AF24 + SaltLake!AF24 + Utah!AF24</f>
        <v>5042</v>
      </c>
      <c r="AG24" s="14">
        <f t="shared" si="3"/>
        <v>1.0591257696096864E-2</v>
      </c>
      <c r="AH24" s="27">
        <f>Weber!AH24 + Davis!AH24 + SaltLake!AH24 + Utah!AH24</f>
        <v>479836</v>
      </c>
      <c r="AI24" s="25">
        <f>Weber!AI24 + Davis!AI24 + SaltLake!AI24 + Utah!AI24</f>
        <v>4991</v>
      </c>
      <c r="AJ24" s="14">
        <f t="shared" si="4"/>
        <v>1.0401470502421661E-2</v>
      </c>
      <c r="AK24" s="27">
        <f>Weber!AK24 + Davis!AK24 + SaltLake!AK24 + Utah!AK24</f>
        <v>491331</v>
      </c>
      <c r="AL24" s="25">
        <f>Weber!AL24 + Davis!AL24 + SaltLake!AL24 + Utah!AL24</f>
        <v>5009</v>
      </c>
      <c r="AM24" s="14">
        <f t="shared" si="5"/>
        <v>1.0194756691517532E-2</v>
      </c>
      <c r="AN24" s="27">
        <f>Weber!AN24 + Davis!AN24 + SaltLake!AN24 + Utah!AN24</f>
        <v>505372</v>
      </c>
      <c r="AO24" s="25">
        <f>Weber!AO24 + Davis!AO24 + SaltLake!AO24 + Utah!AO24</f>
        <v>5162</v>
      </c>
      <c r="AP24" s="14">
        <f t="shared" si="6"/>
        <v>1.0214258011919932E-2</v>
      </c>
      <c r="AQ24" s="27">
        <f>Weber!AQ24 + Davis!AQ24 + SaltLake!AQ24 + Utah!AQ24</f>
        <v>518375</v>
      </c>
      <c r="AR24" s="25">
        <f>Weber!AR24 + Davis!AR24 + SaltLake!AR24 + Utah!AR24</f>
        <v>5685</v>
      </c>
      <c r="AS24" s="14">
        <f t="shared" si="7"/>
        <v>1.0966964070412347E-2</v>
      </c>
      <c r="AT24" s="27">
        <f>Weber!AT24 + Davis!AT24 + SaltLake!AT24 + Utah!AT24</f>
        <v>530468</v>
      </c>
      <c r="AU24" s="25">
        <f>Weber!AU24 + Davis!AU24 + SaltLake!AU24 + Utah!AU24</f>
        <v>5220</v>
      </c>
      <c r="AV24" s="14">
        <f t="shared" si="8"/>
        <v>9.8403673737152853E-3</v>
      </c>
      <c r="AW24" s="27">
        <f>Weber!AW24 + Davis!AW24 + SaltLake!AW24 + Utah!AW24</f>
        <v>543977</v>
      </c>
      <c r="AX24" s="25">
        <f>Weber!AX24 + Davis!AX24 + SaltLake!AX24 + Utah!AX24</f>
        <v>5272</v>
      </c>
      <c r="AY24" s="14">
        <f t="shared" si="9"/>
        <v>9.6915862251529018E-3</v>
      </c>
      <c r="AZ24" s="27">
        <f>Weber!AZ24 + Davis!AZ24 + SaltLake!AZ24 + Utah!AZ24</f>
        <v>558283</v>
      </c>
      <c r="BA24" s="25">
        <f>Weber!BA24 + Davis!BA24 + SaltLake!BA24 + Utah!BA24</f>
        <v>6030</v>
      </c>
      <c r="BB24" s="14">
        <f t="shared" si="10"/>
        <v>1.0800973699718601E-2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22327</v>
      </c>
      <c r="E25" s="34">
        <f t="shared" si="17"/>
        <v>21138</v>
      </c>
      <c r="F25" s="34">
        <f t="shared" si="17"/>
        <v>20733</v>
      </c>
      <c r="G25" s="34">
        <f t="shared" si="17"/>
        <v>19772</v>
      </c>
      <c r="H25" s="34">
        <f t="shared" si="17"/>
        <v>19138</v>
      </c>
      <c r="I25" s="34">
        <f t="shared" si="17"/>
        <v>18963</v>
      </c>
      <c r="J25" s="34">
        <f t="shared" si="17"/>
        <v>19236</v>
      </c>
      <c r="K25" s="34">
        <f t="shared" si="17"/>
        <v>18580</v>
      </c>
      <c r="L25" s="34">
        <f t="shared" si="17"/>
        <v>18498</v>
      </c>
      <c r="M25" s="34">
        <f t="shared" si="17"/>
        <v>18197</v>
      </c>
      <c r="W25" s="10">
        <v>20</v>
      </c>
      <c r="X25" s="12" t="s">
        <v>21</v>
      </c>
      <c r="Y25" s="25">
        <f>Weber!Y25 + Davis!Y25 + SaltLake!Y25 + Utah!Y25</f>
        <v>400417</v>
      </c>
      <c r="Z25" s="25">
        <f>Weber!Z25 + Davis!Z25 + SaltLake!Z25 + Utah!Z25</f>
        <v>5264</v>
      </c>
      <c r="AA25" s="14">
        <f t="shared" si="1"/>
        <v>1.3146294987475557E-2</v>
      </c>
      <c r="AB25" s="27">
        <f>Weber!AB25 + Davis!AB25 + SaltLake!AB25 + Utah!AB25</f>
        <v>406269</v>
      </c>
      <c r="AC25" s="25">
        <f>Weber!AC25 + Davis!AC25 + SaltLake!AC25 + Utah!AC25</f>
        <v>5303</v>
      </c>
      <c r="AD25" s="14">
        <f t="shared" si="2"/>
        <v>1.3052927986137264E-2</v>
      </c>
      <c r="AE25" s="27">
        <f>Weber!AE25 + Davis!AE25 + SaltLake!AE25 + Utah!AE25</f>
        <v>410813</v>
      </c>
      <c r="AF25" s="25">
        <f>Weber!AF25 + Davis!AF25 + SaltLake!AF25 + Utah!AF25</f>
        <v>5536</v>
      </c>
      <c r="AG25" s="14">
        <f t="shared" si="3"/>
        <v>1.3475717662294037E-2</v>
      </c>
      <c r="AH25" s="27">
        <f>Weber!AH25 + Davis!AH25 + SaltLake!AH25 + Utah!AH25</f>
        <v>414690</v>
      </c>
      <c r="AI25" s="25">
        <f>Weber!AI25 + Davis!AI25 + SaltLake!AI25 + Utah!AI25</f>
        <v>5102</v>
      </c>
      <c r="AJ25" s="14">
        <f t="shared" si="4"/>
        <v>1.2303166220550291E-2</v>
      </c>
      <c r="AK25" s="27">
        <f>Weber!AK25 + Davis!AK25 + SaltLake!AK25 + Utah!AK25</f>
        <v>424743</v>
      </c>
      <c r="AL25" s="25">
        <f>Weber!AL25 + Davis!AL25 + SaltLake!AL25 + Utah!AL25</f>
        <v>5403</v>
      </c>
      <c r="AM25" s="14">
        <f t="shared" si="5"/>
        <v>1.2720633418325905E-2</v>
      </c>
      <c r="AN25" s="27">
        <f>Weber!AN25 + Davis!AN25 + SaltLake!AN25 + Utah!AN25</f>
        <v>437051</v>
      </c>
      <c r="AO25" s="25">
        <f>Weber!AO25 + Davis!AO25 + SaltLake!AO25 + Utah!AO25</f>
        <v>5435</v>
      </c>
      <c r="AP25" s="14">
        <f t="shared" si="6"/>
        <v>1.2435619641643653E-2</v>
      </c>
      <c r="AQ25" s="27">
        <f>Weber!AQ25 + Davis!AQ25 + SaltLake!AQ25 + Utah!AQ25</f>
        <v>450427</v>
      </c>
      <c r="AR25" s="25">
        <f>Weber!AR25 + Davis!AR25 + SaltLake!AR25 + Utah!AR25</f>
        <v>5639</v>
      </c>
      <c r="AS25" s="14">
        <f t="shared" si="7"/>
        <v>1.2519231751204968E-2</v>
      </c>
      <c r="AT25" s="27">
        <f>Weber!AT25 + Davis!AT25 + SaltLake!AT25 + Utah!AT25</f>
        <v>464123</v>
      </c>
      <c r="AU25" s="25">
        <f>Weber!AU25 + Davis!AU25 + SaltLake!AU25 + Utah!AU25</f>
        <v>5763</v>
      </c>
      <c r="AV25" s="14">
        <f t="shared" si="8"/>
        <v>1.2416967053992154E-2</v>
      </c>
      <c r="AW25" s="27">
        <f>Weber!AW25 + Davis!AW25 + SaltLake!AW25 + Utah!AW25</f>
        <v>477027</v>
      </c>
      <c r="AX25" s="25">
        <f>Weber!AX25 + Davis!AX25 + SaltLake!AX25 + Utah!AX25</f>
        <v>5590</v>
      </c>
      <c r="AY25" s="14">
        <f t="shared" si="9"/>
        <v>1.171841426166653E-2</v>
      </c>
      <c r="AZ25" s="27">
        <f>Weber!AZ25 + Davis!AZ25 + SaltLake!AZ25 + Utah!AZ25</f>
        <v>492859</v>
      </c>
      <c r="BA25" s="25">
        <f>Weber!BA25 + Davis!BA25 + SaltLake!BA25 + Utah!BA25</f>
        <v>6178</v>
      </c>
      <c r="BB25" s="14">
        <f t="shared" si="10"/>
        <v>1.2535025230339713E-2</v>
      </c>
    </row>
    <row r="26" spans="2:54" x14ac:dyDescent="0.25">
      <c r="B26" s="74">
        <v>10</v>
      </c>
      <c r="C26" s="76" t="s">
        <v>46</v>
      </c>
      <c r="D26" s="34">
        <f t="shared" si="17"/>
        <v>1289</v>
      </c>
      <c r="E26" s="34">
        <f t="shared" si="17"/>
        <v>1427</v>
      </c>
      <c r="F26" s="34">
        <f t="shared" si="17"/>
        <v>1862</v>
      </c>
      <c r="G26" s="34">
        <f t="shared" si="17"/>
        <v>1979</v>
      </c>
      <c r="H26" s="34">
        <f t="shared" si="17"/>
        <v>2269</v>
      </c>
      <c r="I26" s="34">
        <f t="shared" si="17"/>
        <v>2531</v>
      </c>
      <c r="J26" s="34">
        <f t="shared" si="17"/>
        <v>3067</v>
      </c>
      <c r="K26" s="34">
        <f t="shared" si="17"/>
        <v>3048</v>
      </c>
      <c r="L26" s="34">
        <f t="shared" si="17"/>
        <v>3437</v>
      </c>
      <c r="M26" s="34">
        <f t="shared" si="17"/>
        <v>2693</v>
      </c>
      <c r="W26" s="10">
        <v>21</v>
      </c>
      <c r="X26" s="12" t="s">
        <v>22</v>
      </c>
      <c r="Y26" s="25">
        <f>Weber!Y26 + Davis!Y26 + SaltLake!Y26 + Utah!Y26</f>
        <v>64463</v>
      </c>
      <c r="Z26" s="25">
        <f>Weber!Z26 + Davis!Z26 + SaltLake!Z26 + Utah!Z26</f>
        <v>3271</v>
      </c>
      <c r="AA26" s="14">
        <f t="shared" si="1"/>
        <v>5.0742286272745608E-2</v>
      </c>
      <c r="AB26" s="27">
        <f>Weber!AB26 + Davis!AB26 + SaltLake!AB26 + Utah!AB26</f>
        <v>64784</v>
      </c>
      <c r="AC26" s="25">
        <f>Weber!AC26 + Davis!AC26 + SaltLake!AC26 + Utah!AC26</f>
        <v>3458</v>
      </c>
      <c r="AD26" s="14">
        <f t="shared" si="2"/>
        <v>5.3377377130155591E-2</v>
      </c>
      <c r="AE26" s="27">
        <f>Weber!AE26 + Davis!AE26 + SaltLake!AE26 + Utah!AE26</f>
        <v>65240</v>
      </c>
      <c r="AF26" s="25">
        <f>Weber!AF26 + Davis!AF26 + SaltLake!AF26 + Utah!AF26</f>
        <v>3597</v>
      </c>
      <c r="AG26" s="14">
        <f t="shared" si="3"/>
        <v>5.5134886572654813E-2</v>
      </c>
      <c r="AH26" s="27">
        <f>Weber!AH26 + Davis!AH26 + SaltLake!AH26 + Utah!AH26</f>
        <v>65146</v>
      </c>
      <c r="AI26" s="25">
        <f>Weber!AI26 + Davis!AI26 + SaltLake!AI26 + Utah!AI26</f>
        <v>3353</v>
      </c>
      <c r="AJ26" s="14">
        <f t="shared" si="4"/>
        <v>5.146900807417186E-2</v>
      </c>
      <c r="AK26" s="27">
        <f>Weber!AK26 + Davis!AK26 + SaltLake!AK26 + Utah!AK26</f>
        <v>66588</v>
      </c>
      <c r="AL26" s="25">
        <f>Weber!AL26 + Davis!AL26 + SaltLake!AL26 + Utah!AL26</f>
        <v>3574</v>
      </c>
      <c r="AM26" s="14">
        <f t="shared" si="5"/>
        <v>5.3673334534751004E-2</v>
      </c>
      <c r="AN26" s="27">
        <f>Weber!AN26 + Davis!AN26 + SaltLake!AN26 + Utah!AN26</f>
        <v>68321</v>
      </c>
      <c r="AO26" s="25">
        <f>Weber!AO26 + Davis!AO26 + SaltLake!AO26 + Utah!AO26</f>
        <v>3530</v>
      </c>
      <c r="AP26" s="14">
        <f t="shared" si="6"/>
        <v>5.1667862004361763E-2</v>
      </c>
      <c r="AQ26" s="27">
        <f>Weber!AQ26 + Davis!AQ26 + SaltLake!AQ26 + Utah!AQ26</f>
        <v>67948</v>
      </c>
      <c r="AR26" s="25">
        <f>Weber!AR26 + Davis!AR26 + SaltLake!AR26 + Utah!AR26</f>
        <v>3257</v>
      </c>
      <c r="AS26" s="14">
        <f t="shared" si="7"/>
        <v>4.7933714016600931E-2</v>
      </c>
      <c r="AT26" s="27">
        <f>Weber!AT26 + Davis!AT26 + SaltLake!AT26 + Utah!AT26</f>
        <v>66345</v>
      </c>
      <c r="AU26" s="25">
        <f>Weber!AU26 + Davis!AU26 + SaltLake!AU26 + Utah!AU26</f>
        <v>3248</v>
      </c>
      <c r="AV26" s="14">
        <f t="shared" si="8"/>
        <v>4.8956213731253299E-2</v>
      </c>
      <c r="AW26" s="27">
        <f>Weber!AW26 + Davis!AW26 + SaltLake!AW26 + Utah!AW26</f>
        <v>66950</v>
      </c>
      <c r="AX26" s="25">
        <f>Weber!AX26 + Davis!AX26 + SaltLake!AX26 + Utah!AX26</f>
        <v>3182</v>
      </c>
      <c r="AY26" s="14">
        <f t="shared" si="9"/>
        <v>4.7528005974607913E-2</v>
      </c>
      <c r="AZ26" s="27">
        <f>Weber!AZ26 + Davis!AZ26 + SaltLake!AZ26 + Utah!AZ26</f>
        <v>65424</v>
      </c>
      <c r="BA26" s="25">
        <f>Weber!BA26 + Davis!BA26 + SaltLake!BA26 + Utah!BA26</f>
        <v>3724</v>
      </c>
      <c r="BB26" s="14">
        <f t="shared" si="10"/>
        <v>5.6921007581315727E-2</v>
      </c>
    </row>
    <row r="27" spans="2:54" x14ac:dyDescent="0.25">
      <c r="B27" s="74">
        <v>11</v>
      </c>
      <c r="C27" s="76" t="s">
        <v>47</v>
      </c>
      <c r="D27" s="34">
        <f t="shared" si="17"/>
        <v>1055</v>
      </c>
      <c r="E27" s="34">
        <f t="shared" si="17"/>
        <v>1063</v>
      </c>
      <c r="F27" s="34">
        <f t="shared" si="17"/>
        <v>1378</v>
      </c>
      <c r="G27" s="34">
        <f t="shared" si="17"/>
        <v>1601</v>
      </c>
      <c r="H27" s="34">
        <f t="shared" si="17"/>
        <v>1994</v>
      </c>
      <c r="I27" s="34">
        <f t="shared" si="17"/>
        <v>2382</v>
      </c>
      <c r="J27" s="34">
        <f t="shared" si="17"/>
        <v>2846</v>
      </c>
      <c r="K27" s="34">
        <f t="shared" si="17"/>
        <v>2900</v>
      </c>
      <c r="L27" s="34">
        <f t="shared" si="17"/>
        <v>3167</v>
      </c>
      <c r="M27" s="34">
        <f t="shared" si="17"/>
        <v>7588</v>
      </c>
      <c r="W27" s="10">
        <v>22</v>
      </c>
      <c r="X27" s="12" t="s">
        <v>23</v>
      </c>
      <c r="Y27" s="25">
        <f>Weber!Y27 + Davis!Y27 + SaltLake!Y27 + Utah!Y27</f>
        <v>48425</v>
      </c>
      <c r="Z27" s="25">
        <f>Weber!Z27 + Davis!Z27 + SaltLake!Z27 + Utah!Z27</f>
        <v>2844</v>
      </c>
      <c r="AA27" s="14">
        <f t="shared" si="1"/>
        <v>5.872999483737739E-2</v>
      </c>
      <c r="AB27" s="27">
        <f>Weber!AB27 + Davis!AB27 + SaltLake!AB27 + Utah!AB27</f>
        <v>48733</v>
      </c>
      <c r="AC27" s="25">
        <f>Weber!AC27 + Davis!AC27 + SaltLake!AC27 + Utah!AC27</f>
        <v>2988</v>
      </c>
      <c r="AD27" s="14">
        <f t="shared" si="2"/>
        <v>6.1313688876120903E-2</v>
      </c>
      <c r="AE27" s="27">
        <f>Weber!AE27 + Davis!AE27 + SaltLake!AE27 + Utah!AE27</f>
        <v>49008</v>
      </c>
      <c r="AF27" s="25">
        <f>Weber!AF27 + Davis!AF27 + SaltLake!AF27 + Utah!AF27</f>
        <v>3093</v>
      </c>
      <c r="AG27" s="14">
        <f t="shared" si="3"/>
        <v>6.311214495592557E-2</v>
      </c>
      <c r="AH27" s="27">
        <f>Weber!AH27 + Davis!AH27 + SaltLake!AH27 + Utah!AH27</f>
        <v>48744</v>
      </c>
      <c r="AI27" s="25">
        <f>Weber!AI27 + Davis!AI27 + SaltLake!AI27 + Utah!AI27</f>
        <v>2941</v>
      </c>
      <c r="AJ27" s="14">
        <f t="shared" si="4"/>
        <v>6.0335631052026918E-2</v>
      </c>
      <c r="AK27" s="27">
        <f>Weber!AK27 + Davis!AK27 + SaltLake!AK27 + Utah!AK27</f>
        <v>49765</v>
      </c>
      <c r="AL27" s="25">
        <f>Weber!AL27 + Davis!AL27 + SaltLake!AL27 + Utah!AL27</f>
        <v>3015</v>
      </c>
      <c r="AM27" s="14">
        <f t="shared" si="5"/>
        <v>6.0584748317090327E-2</v>
      </c>
      <c r="AN27" s="27">
        <f>Weber!AN27 + Davis!AN27 + SaltLake!AN27 + Utah!AN27</f>
        <v>50251</v>
      </c>
      <c r="AO27" s="25">
        <f>Weber!AO27 + Davis!AO27 + SaltLake!AO27 + Utah!AO27</f>
        <v>3002</v>
      </c>
      <c r="AP27" s="14">
        <f t="shared" si="6"/>
        <v>5.9740104674533841E-2</v>
      </c>
      <c r="AQ27" s="27">
        <f>Weber!AQ27 + Davis!AQ27 + SaltLake!AQ27 + Utah!AQ27</f>
        <v>50125</v>
      </c>
      <c r="AR27" s="25">
        <f>Weber!AR27 + Davis!AR27 + SaltLake!AR27 + Utah!AR27</f>
        <v>2823</v>
      </c>
      <c r="AS27" s="14">
        <f t="shared" si="7"/>
        <v>5.6319201995012468E-2</v>
      </c>
      <c r="AT27" s="27">
        <f>Weber!AT27 + Davis!AT27 + SaltLake!AT27 + Utah!AT27</f>
        <v>49330</v>
      </c>
      <c r="AU27" s="25">
        <f>Weber!AU27 + Davis!AU27 + SaltLake!AU27 + Utah!AU27</f>
        <v>2663</v>
      </c>
      <c r="AV27" s="14">
        <f t="shared" si="8"/>
        <v>5.3983377255219948E-2</v>
      </c>
      <c r="AW27" s="27">
        <f>Weber!AW27 + Davis!AW27 + SaltLake!AW27 + Utah!AW27</f>
        <v>50100</v>
      </c>
      <c r="AX27" s="25">
        <f>Weber!AX27 + Davis!AX27 + SaltLake!AX27 + Utah!AX27</f>
        <v>2725</v>
      </c>
      <c r="AY27" s="14">
        <f t="shared" si="9"/>
        <v>5.439121756487026E-2</v>
      </c>
      <c r="AZ27" s="27">
        <f>Weber!AZ27 + Davis!AZ27 + SaltLake!AZ27 + Utah!AZ27</f>
        <v>49559</v>
      </c>
      <c r="BA27" s="25">
        <f>Weber!BA27 + Davis!BA27 + SaltLake!BA27 + Utah!BA27</f>
        <v>3310</v>
      </c>
      <c r="BB27" s="14">
        <f t="shared" si="10"/>
        <v>6.6789079682802316E-2</v>
      </c>
    </row>
    <row r="28" spans="2:54" x14ac:dyDescent="0.25">
      <c r="B28" s="74">
        <v>12</v>
      </c>
      <c r="C28" s="76" t="s">
        <v>48</v>
      </c>
      <c r="D28" s="34">
        <f t="shared" si="17"/>
        <v>1981</v>
      </c>
      <c r="E28" s="34">
        <f t="shared" si="17"/>
        <v>2342</v>
      </c>
      <c r="F28" s="34">
        <f t="shared" si="17"/>
        <v>2775</v>
      </c>
      <c r="G28" s="34">
        <f t="shared" si="17"/>
        <v>3572</v>
      </c>
      <c r="H28" s="34">
        <f t="shared" si="17"/>
        <v>4389</v>
      </c>
      <c r="I28" s="34">
        <f t="shared" si="17"/>
        <v>5886</v>
      </c>
      <c r="J28" s="34">
        <f t="shared" si="17"/>
        <v>6554</v>
      </c>
      <c r="K28" s="34">
        <f t="shared" si="17"/>
        <v>7382</v>
      </c>
      <c r="L28" s="34">
        <f t="shared" si="17"/>
        <v>7128</v>
      </c>
      <c r="M28" s="34">
        <f t="shared" si="17"/>
        <v>4390</v>
      </c>
      <c r="W28" s="10">
        <v>23</v>
      </c>
      <c r="X28" s="12" t="s">
        <v>24</v>
      </c>
      <c r="Y28" s="25">
        <f>Weber!Y28 + Davis!Y28 + SaltLake!Y28 + Utah!Y28</f>
        <v>8592</v>
      </c>
      <c r="Z28" s="25">
        <f>Weber!Z28 + Davis!Z28 + SaltLake!Z28 + Utah!Z28</f>
        <v>1412</v>
      </c>
      <c r="AA28" s="14">
        <f t="shared" si="1"/>
        <v>0.16433891992551211</v>
      </c>
      <c r="AB28" s="27">
        <f>Weber!AB28 + Davis!AB28 + SaltLake!AB28 + Utah!AB28</f>
        <v>8242</v>
      </c>
      <c r="AC28" s="25">
        <f>Weber!AC28 + Davis!AC28 + SaltLake!AC28 + Utah!AC28</f>
        <v>1363</v>
      </c>
      <c r="AD28" s="14">
        <f t="shared" si="2"/>
        <v>0.16537248240718272</v>
      </c>
      <c r="AE28" s="27">
        <f>Weber!AE28 + Davis!AE28 + SaltLake!AE28 + Utah!AE28</f>
        <v>8290</v>
      </c>
      <c r="AF28" s="25">
        <f>Weber!AF28 + Davis!AF28 + SaltLake!AF28 + Utah!AF28</f>
        <v>1312</v>
      </c>
      <c r="AG28" s="14">
        <f t="shared" si="3"/>
        <v>0.15826296743063933</v>
      </c>
      <c r="AH28" s="27">
        <f>Weber!AH28 + Davis!AH28 + SaltLake!AH28 + Utah!AH28</f>
        <v>8360</v>
      </c>
      <c r="AI28" s="25">
        <f>Weber!AI28 + Davis!AI28 + SaltLake!AI28 + Utah!AI28</f>
        <v>1361</v>
      </c>
      <c r="AJ28" s="14">
        <f t="shared" si="4"/>
        <v>0.16279904306220094</v>
      </c>
      <c r="AK28" s="27">
        <f>Weber!AK28 + Davis!AK28 + SaltLake!AK28 + Utah!AK28</f>
        <v>8799</v>
      </c>
      <c r="AL28" s="25">
        <f>Weber!AL28 + Davis!AL28 + SaltLake!AL28 + Utah!AL28</f>
        <v>1463</v>
      </c>
      <c r="AM28" s="14">
        <f t="shared" si="5"/>
        <v>0.16626889419252189</v>
      </c>
      <c r="AN28" s="27">
        <f>Weber!AN28 + Davis!AN28 + SaltLake!AN28 + Utah!AN28</f>
        <v>9616</v>
      </c>
      <c r="AO28" s="25">
        <f>Weber!AO28 + Davis!AO28 + SaltLake!AO28 + Utah!AO28</f>
        <v>1458</v>
      </c>
      <c r="AP28" s="14">
        <f t="shared" si="6"/>
        <v>0.15162229617304493</v>
      </c>
      <c r="AQ28" s="27">
        <f>Weber!AQ28 + Davis!AQ28 + SaltLake!AQ28 + Utah!AQ28</f>
        <v>9610</v>
      </c>
      <c r="AR28" s="25">
        <f>Weber!AR28 + Davis!AR28 + SaltLake!AR28 + Utah!AR28</f>
        <v>1381</v>
      </c>
      <c r="AS28" s="14">
        <f t="shared" si="7"/>
        <v>0.14370447450572321</v>
      </c>
      <c r="AT28" s="27">
        <f>Weber!AT28 + Davis!AT28 + SaltLake!AT28 + Utah!AT28</f>
        <v>9223</v>
      </c>
      <c r="AU28" s="25">
        <f>Weber!AU28 + Davis!AU28 + SaltLake!AU28 + Utah!AU28</f>
        <v>1497</v>
      </c>
      <c r="AV28" s="14">
        <f t="shared" si="8"/>
        <v>0.16231161227366367</v>
      </c>
      <c r="AW28" s="27">
        <f>Weber!AW28 + Davis!AW28 + SaltLake!AW28 + Utah!AW28</f>
        <v>9345</v>
      </c>
      <c r="AX28" s="25">
        <f>Weber!AX28 + Davis!AX28 + SaltLake!AX28 + Utah!AX28</f>
        <v>1476</v>
      </c>
      <c r="AY28" s="14">
        <f t="shared" si="9"/>
        <v>0.15794542536115569</v>
      </c>
      <c r="AZ28" s="27">
        <f>Weber!AZ28 + Davis!AZ28 + SaltLake!AZ28 + Utah!AZ28</f>
        <v>8599</v>
      </c>
      <c r="BA28" s="25">
        <f>Weber!BA28 + Davis!BA28 + SaltLake!BA28 + Utah!BA28</f>
        <v>1277</v>
      </c>
      <c r="BB28" s="14">
        <f t="shared" si="10"/>
        <v>0.14850564019071985</v>
      </c>
    </row>
    <row r="29" spans="2:54" x14ac:dyDescent="0.25">
      <c r="B29" s="74">
        <v>13</v>
      </c>
      <c r="C29" s="76" t="s">
        <v>49</v>
      </c>
      <c r="D29" s="34">
        <f t="shared" si="17"/>
        <v>31</v>
      </c>
      <c r="E29" s="34">
        <f t="shared" si="17"/>
        <v>0</v>
      </c>
      <c r="F29" s="34">
        <f t="shared" si="17"/>
        <v>0</v>
      </c>
      <c r="G29" s="34">
        <f t="shared" si="17"/>
        <v>9</v>
      </c>
      <c r="H29" s="34">
        <f t="shared" si="17"/>
        <v>20</v>
      </c>
      <c r="I29" s="34">
        <f t="shared" si="17"/>
        <v>28</v>
      </c>
      <c r="J29" s="34">
        <f t="shared" si="17"/>
        <v>99</v>
      </c>
      <c r="K29" s="34">
        <f t="shared" si="17"/>
        <v>112</v>
      </c>
      <c r="L29" s="34">
        <f t="shared" si="17"/>
        <v>128</v>
      </c>
      <c r="M29" s="34">
        <f t="shared" si="17"/>
        <v>121</v>
      </c>
      <c r="W29" s="10">
        <v>24</v>
      </c>
      <c r="X29" s="12" t="s">
        <v>25</v>
      </c>
      <c r="Y29" s="25">
        <f>Weber!Y29 + Davis!Y29 + SaltLake!Y29 + Utah!Y29</f>
        <v>7446</v>
      </c>
      <c r="Z29" s="25">
        <f>Weber!Z29 + Davis!Z29 + SaltLake!Z29 + Utah!Z29</f>
        <v>1230</v>
      </c>
      <c r="AA29" s="14">
        <f t="shared" si="1"/>
        <v>0.16518936341659951</v>
      </c>
      <c r="AB29" s="27">
        <f>Weber!AB29 + Davis!AB29 + SaltLake!AB29 + Utah!AB29</f>
        <v>7809</v>
      </c>
      <c r="AC29" s="25">
        <f>Weber!AC29 + Davis!AC29 + SaltLake!AC29 + Utah!AC29</f>
        <v>1288</v>
      </c>
      <c r="AD29" s="14">
        <f t="shared" si="2"/>
        <v>0.16493789217569471</v>
      </c>
      <c r="AE29" s="27">
        <f>Weber!AE29 + Davis!AE29 + SaltLake!AE29 + Utah!AE29</f>
        <v>7942</v>
      </c>
      <c r="AF29" s="25">
        <f>Weber!AF29 + Davis!AF29 + SaltLake!AF29 + Utah!AF29</f>
        <v>1343</v>
      </c>
      <c r="AG29" s="14">
        <f t="shared" si="3"/>
        <v>0.16910098212037269</v>
      </c>
      <c r="AH29" s="27">
        <f>Weber!AH29 + Davis!AH29 + SaltLake!AH29 + Utah!AH29</f>
        <v>8042</v>
      </c>
      <c r="AI29" s="25">
        <f>Weber!AI29 + Davis!AI29 + SaltLake!AI29 + Utah!AI29</f>
        <v>1360</v>
      </c>
      <c r="AJ29" s="14">
        <f t="shared" si="4"/>
        <v>0.16911216115394181</v>
      </c>
      <c r="AK29" s="27">
        <f>Weber!AK29 + Davis!AK29 + SaltLake!AK29 + Utah!AK29</f>
        <v>8024</v>
      </c>
      <c r="AL29" s="25">
        <f>Weber!AL29 + Davis!AL29 + SaltLake!AL29 + Utah!AL29</f>
        <v>1333</v>
      </c>
      <c r="AM29" s="14">
        <f t="shared" si="5"/>
        <v>0.16612662013958127</v>
      </c>
      <c r="AN29" s="27">
        <f>Weber!AN29 + Davis!AN29 + SaltLake!AN29 + Utah!AN29</f>
        <v>8454</v>
      </c>
      <c r="AO29" s="25">
        <f>Weber!AO29 + Davis!AO29 + SaltLake!AO29 + Utah!AO29</f>
        <v>1421</v>
      </c>
      <c r="AP29" s="14">
        <f t="shared" si="6"/>
        <v>0.16808611308256446</v>
      </c>
      <c r="AQ29" s="27">
        <f>Weber!AQ29 + Davis!AQ29 + SaltLake!AQ29 + Utah!AQ29</f>
        <v>8213</v>
      </c>
      <c r="AR29" s="25">
        <f>Weber!AR29 + Davis!AR29 + SaltLake!AR29 + Utah!AR29</f>
        <v>1262</v>
      </c>
      <c r="AS29" s="14">
        <f t="shared" si="7"/>
        <v>0.15365883355655668</v>
      </c>
      <c r="AT29" s="27">
        <f>Weber!AT29 + Davis!AT29 + SaltLake!AT29 + Utah!AT29</f>
        <v>7792</v>
      </c>
      <c r="AU29" s="25">
        <f>Weber!AU29 + Davis!AU29 + SaltLake!AU29 + Utah!AU29</f>
        <v>1195</v>
      </c>
      <c r="AV29" s="14">
        <f t="shared" si="8"/>
        <v>0.15336242299794661</v>
      </c>
      <c r="AW29" s="27">
        <f>Weber!AW29 + Davis!AW29 + SaltLake!AW29 + Utah!AW29</f>
        <v>7505</v>
      </c>
      <c r="AX29" s="25">
        <f>Weber!AX29 + Davis!AX29 + SaltLake!AX29 + Utah!AX29</f>
        <v>1282</v>
      </c>
      <c r="AY29" s="14">
        <f t="shared" si="9"/>
        <v>0.17081945369753498</v>
      </c>
      <c r="AZ29" s="27">
        <f>Weber!AZ29 + Davis!AZ29 + SaltLake!AZ29 + Utah!AZ29</f>
        <v>7266</v>
      </c>
      <c r="BA29" s="25">
        <f>Weber!BA29 + Davis!BA29 + SaltLake!BA29 + Utah!BA29</f>
        <v>1342</v>
      </c>
      <c r="BB29" s="14">
        <f t="shared" si="10"/>
        <v>0.18469584365538122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25">
        <f>Weber!Y30 + Davis!Y30 + SaltLake!Y30 + Utah!Y30</f>
        <v>16310</v>
      </c>
      <c r="Z30" s="25">
        <f>Weber!Z30 + Davis!Z30 + SaltLake!Z30 + Utah!Z30</f>
        <v>1865</v>
      </c>
      <c r="AA30" s="14">
        <f t="shared" si="1"/>
        <v>0.11434702636419375</v>
      </c>
      <c r="AB30" s="27">
        <f>Weber!AB30 + Davis!AB30 + SaltLake!AB30 + Utah!AB30</f>
        <v>15943</v>
      </c>
      <c r="AC30" s="25">
        <f>Weber!AC30 + Davis!AC30 + SaltLake!AC30 + Utah!AC30</f>
        <v>1842</v>
      </c>
      <c r="AD30" s="14">
        <f t="shared" si="2"/>
        <v>0.11553659913441636</v>
      </c>
      <c r="AE30" s="27">
        <f>Weber!AE30 + Davis!AE30 + SaltLake!AE30 + Utah!AE30</f>
        <v>15789</v>
      </c>
      <c r="AF30" s="25">
        <f>Weber!AF30 + Davis!AF30 + SaltLake!AF30 + Utah!AF30</f>
        <v>1738</v>
      </c>
      <c r="AG30" s="14">
        <f t="shared" si="3"/>
        <v>0.1100766356324023</v>
      </c>
      <c r="AH30" s="27">
        <f>Weber!AH30 + Davis!AH30 + SaltLake!AH30 + Utah!AH30</f>
        <v>15838</v>
      </c>
      <c r="AI30" s="25">
        <f>Weber!AI30 + Davis!AI30 + SaltLake!AI30 + Utah!AI30</f>
        <v>1620</v>
      </c>
      <c r="AJ30" s="14">
        <f t="shared" si="4"/>
        <v>0.10228564212653113</v>
      </c>
      <c r="AK30" s="27">
        <f>Weber!AK30 + Davis!AK30 + SaltLake!AK30 + Utah!AK30</f>
        <v>16181</v>
      </c>
      <c r="AL30" s="25">
        <f>Weber!AL30 + Davis!AL30 + SaltLake!AL30 + Utah!AL30</f>
        <v>1639</v>
      </c>
      <c r="AM30" s="14">
        <f t="shared" si="5"/>
        <v>0.10129163834126445</v>
      </c>
      <c r="AN30" s="27">
        <f>Weber!AN30 + Davis!AN30 + SaltLake!AN30 + Utah!AN30</f>
        <v>17960</v>
      </c>
      <c r="AO30" s="25">
        <f>Weber!AO30 + Davis!AO30 + SaltLake!AO30 + Utah!AO30</f>
        <v>1770</v>
      </c>
      <c r="AP30" s="14">
        <f t="shared" si="6"/>
        <v>9.8552338530066813E-2</v>
      </c>
      <c r="AQ30" s="27">
        <f>Weber!AQ30 + Davis!AQ30 + SaltLake!AQ30 + Utah!AQ30</f>
        <v>19002</v>
      </c>
      <c r="AR30" s="25">
        <f>Weber!AR30 + Davis!AR30 + SaltLake!AR30 + Utah!AR30</f>
        <v>1742</v>
      </c>
      <c r="AS30" s="14">
        <f t="shared" si="7"/>
        <v>9.1674560572571312E-2</v>
      </c>
      <c r="AT30" s="27">
        <f>Weber!AT30 + Davis!AT30 + SaltLake!AT30 + Utah!AT30</f>
        <v>19733</v>
      </c>
      <c r="AU30" s="25">
        <f>Weber!AU30 + Davis!AU30 + SaltLake!AU30 + Utah!AU30</f>
        <v>1812</v>
      </c>
      <c r="AV30" s="14">
        <f t="shared" si="8"/>
        <v>9.1825875437085092E-2</v>
      </c>
      <c r="AW30" s="27">
        <f>Weber!AW30 + Davis!AW30 + SaltLake!AW30 + Utah!AW30</f>
        <v>19474</v>
      </c>
      <c r="AX30" s="25">
        <f>Weber!AX30 + Davis!AX30 + SaltLake!AX30 + Utah!AX30</f>
        <v>1772</v>
      </c>
      <c r="AY30" s="14">
        <f t="shared" si="9"/>
        <v>9.0993119030502209E-2</v>
      </c>
      <c r="AZ30" s="27">
        <f>Weber!AZ30 + Davis!AZ30 + SaltLake!AZ30 + Utah!AZ30</f>
        <v>19490</v>
      </c>
      <c r="BA30" s="25">
        <f>Weber!BA30 + Davis!BA30 + SaltLake!BA30 + Utah!BA30</f>
        <v>1772</v>
      </c>
      <c r="BB30" s="14">
        <f t="shared" si="10"/>
        <v>9.091841970241149E-2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25">
        <f>Weber!Y31 + Davis!Y31 + SaltLake!Y31 + Utah!Y31</f>
        <v>13724</v>
      </c>
      <c r="Z31" s="25">
        <f>Weber!Z31 + Davis!Z31 + SaltLake!Z31 + Utah!Z31</f>
        <v>1769</v>
      </c>
      <c r="AA31" s="14">
        <f t="shared" si="1"/>
        <v>0.12889828038472748</v>
      </c>
      <c r="AB31" s="27">
        <f>Weber!AB31 + Davis!AB31 + SaltLake!AB31 + Utah!AB31</f>
        <v>13001</v>
      </c>
      <c r="AC31" s="25">
        <f>Weber!AC31 + Davis!AC31 + SaltLake!AC31 + Utah!AC31</f>
        <v>1656</v>
      </c>
      <c r="AD31" s="14">
        <f t="shared" si="2"/>
        <v>0.12737481732174449</v>
      </c>
      <c r="AE31" s="27">
        <f>Weber!AE31 + Davis!AE31 + SaltLake!AE31 + Utah!AE31</f>
        <v>12356</v>
      </c>
      <c r="AF31" s="25">
        <f>Weber!AF31 + Davis!AF31 + SaltLake!AF31 + Utah!AF31</f>
        <v>1587</v>
      </c>
      <c r="AG31" s="14">
        <f t="shared" si="3"/>
        <v>0.12843962447393978</v>
      </c>
      <c r="AH31" s="27">
        <f>Weber!AH31 + Davis!AH31 + SaltLake!AH31 + Utah!AH31</f>
        <v>11415</v>
      </c>
      <c r="AI31" s="25">
        <f>Weber!AI31 + Davis!AI31 + SaltLake!AI31 + Utah!AI31</f>
        <v>1464</v>
      </c>
      <c r="AJ31" s="14">
        <f t="shared" si="4"/>
        <v>0.12825229960578186</v>
      </c>
      <c r="AK31" s="27">
        <f>Weber!AK31 + Davis!AK31 + SaltLake!AK31 + Utah!AK31</f>
        <v>10796</v>
      </c>
      <c r="AL31" s="25">
        <f>Weber!AL31 + Davis!AL31 + SaltLake!AL31 + Utah!AL31</f>
        <v>1384</v>
      </c>
      <c r="AM31" s="14">
        <f t="shared" si="5"/>
        <v>0.12819562801037421</v>
      </c>
      <c r="AN31" s="27">
        <f>Weber!AN31 + Davis!AN31 + SaltLake!AN31 + Utah!AN31</f>
        <v>10932</v>
      </c>
      <c r="AO31" s="25">
        <f>Weber!AO31 + Davis!AO31 + SaltLake!AO31 + Utah!AO31</f>
        <v>1342</v>
      </c>
      <c r="AP31" s="14">
        <f t="shared" si="6"/>
        <v>0.12275887303329674</v>
      </c>
      <c r="AQ31" s="27">
        <f>Weber!AQ31 + Davis!AQ31 + SaltLake!AQ31 + Utah!AQ31</f>
        <v>10876</v>
      </c>
      <c r="AR31" s="25">
        <f>Weber!AR31 + Davis!AR31 + SaltLake!AR31 + Utah!AR31</f>
        <v>1341</v>
      </c>
      <c r="AS31" s="14">
        <f t="shared" si="7"/>
        <v>0.12329900698786318</v>
      </c>
      <c r="AT31" s="27">
        <f>Weber!AT31 + Davis!AT31 + SaltLake!AT31 + Utah!AT31</f>
        <v>10787</v>
      </c>
      <c r="AU31" s="25">
        <f>Weber!AU31 + Davis!AU31 + SaltLake!AU31 + Utah!AU31</f>
        <v>1439</v>
      </c>
      <c r="AV31" s="14">
        <f t="shared" si="8"/>
        <v>0.13340131639936961</v>
      </c>
      <c r="AW31" s="27">
        <f>Weber!AW31 + Davis!AW31 + SaltLake!AW31 + Utah!AW31</f>
        <v>10597</v>
      </c>
      <c r="AX31" s="25">
        <f>Weber!AX31 + Davis!AX31 + SaltLake!AX31 + Utah!AX31</f>
        <v>1319</v>
      </c>
      <c r="AY31" s="14">
        <f t="shared" si="9"/>
        <v>0.1244691893932245</v>
      </c>
      <c r="AZ31" s="27">
        <f>Weber!AZ31 + Davis!AZ31 + SaltLake!AZ31 + Utah!AZ31</f>
        <v>10174</v>
      </c>
      <c r="BA31" s="25">
        <f>Weber!BA31 + Davis!BA31 + SaltLake!BA31 + Utah!BA31</f>
        <v>1363</v>
      </c>
      <c r="BB31" s="14">
        <f t="shared" si="10"/>
        <v>0.13396894043640653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0.99999999999999989</v>
      </c>
      <c r="E32" s="73">
        <f t="shared" si="20"/>
        <v>1</v>
      </c>
      <c r="F32" s="73">
        <f t="shared" si="20"/>
        <v>1</v>
      </c>
      <c r="G32" s="73">
        <f t="shared" si="20"/>
        <v>1</v>
      </c>
      <c r="H32" s="73">
        <f t="shared" si="20"/>
        <v>0.99999999999999989</v>
      </c>
      <c r="I32" s="73">
        <f t="shared" si="20"/>
        <v>1</v>
      </c>
      <c r="J32" s="73">
        <f t="shared" si="20"/>
        <v>1</v>
      </c>
      <c r="K32" s="73">
        <f t="shared" si="20"/>
        <v>1</v>
      </c>
      <c r="L32" s="73">
        <f t="shared" si="20"/>
        <v>0.99999999999999978</v>
      </c>
      <c r="M32" s="73">
        <f t="shared" si="20"/>
        <v>1</v>
      </c>
      <c r="W32" s="10">
        <v>27</v>
      </c>
      <c r="X32" s="12" t="s">
        <v>28</v>
      </c>
      <c r="Y32" s="25">
        <f>Weber!Y32 + Davis!Y32 + SaltLake!Y32 + Utah!Y32</f>
        <v>737</v>
      </c>
      <c r="Z32" s="25">
        <f>Weber!Z32 + Davis!Z32 + SaltLake!Z32 + Utah!Z32</f>
        <v>574</v>
      </c>
      <c r="AA32" s="14">
        <f t="shared" si="1"/>
        <v>0.77883310719131615</v>
      </c>
      <c r="AB32" s="27">
        <f>Weber!AB32 + Davis!AB32 + SaltLake!AB32 + Utah!AB32</f>
        <v>895</v>
      </c>
      <c r="AC32" s="25">
        <f>Weber!AC32 + Davis!AC32 + SaltLake!AC32 + Utah!AC32</f>
        <v>477</v>
      </c>
      <c r="AD32" s="14">
        <f t="shared" si="2"/>
        <v>0.53296089385474865</v>
      </c>
      <c r="AE32" s="27">
        <f>Weber!AE32 + Davis!AE32 + SaltLake!AE32 + Utah!AE32</f>
        <v>1116</v>
      </c>
      <c r="AF32" s="25">
        <f>Weber!AF32 + Davis!AF32 + SaltLake!AF32 + Utah!AF32</f>
        <v>378</v>
      </c>
      <c r="AG32" s="14">
        <f t="shared" si="3"/>
        <v>0.33870967741935482</v>
      </c>
      <c r="AH32" s="27">
        <f>Weber!AH32 + Davis!AH32 + SaltLake!AH32 + Utah!AH32</f>
        <v>1137</v>
      </c>
      <c r="AI32" s="25">
        <f>Weber!AI32 + Davis!AI32 + SaltLake!AI32 + Utah!AI32</f>
        <v>336</v>
      </c>
      <c r="AJ32" s="14">
        <f t="shared" si="4"/>
        <v>0.29551451187335093</v>
      </c>
      <c r="AK32" s="27">
        <f>Weber!AK32 + Davis!AK32 + SaltLake!AK32 + Utah!AK32</f>
        <v>1308</v>
      </c>
      <c r="AL32" s="25">
        <f>Weber!AL32 + Davis!AL32 + SaltLake!AL32 + Utah!AL32</f>
        <v>332</v>
      </c>
      <c r="AM32" s="14">
        <f t="shared" si="5"/>
        <v>0.25382262996941896</v>
      </c>
      <c r="AN32" s="27">
        <f>Weber!AN32 + Davis!AN32 + SaltLake!AN32 + Utah!AN32</f>
        <v>1503</v>
      </c>
      <c r="AO32" s="25">
        <f>Weber!AO32 + Davis!AO32 + SaltLake!AO32 + Utah!AO32</f>
        <v>371</v>
      </c>
      <c r="AP32" s="14">
        <f t="shared" si="6"/>
        <v>0.24683965402528277</v>
      </c>
      <c r="AQ32" s="27">
        <f>Weber!AQ32 + Davis!AQ32 + SaltLake!AQ32 + Utah!AQ32</f>
        <v>1815</v>
      </c>
      <c r="AR32" s="25">
        <f>Weber!AR32 + Davis!AR32 + SaltLake!AR32 + Utah!AR32</f>
        <v>393</v>
      </c>
      <c r="AS32" s="14">
        <f t="shared" si="7"/>
        <v>0.21652892561983472</v>
      </c>
      <c r="AT32" s="27">
        <f>Weber!AT32 + Davis!AT32 + SaltLake!AT32 + Utah!AT32</f>
        <v>1867</v>
      </c>
      <c r="AU32" s="25">
        <f>Weber!AU32 + Davis!AU32 + SaltLake!AU32 + Utah!AU32</f>
        <v>428</v>
      </c>
      <c r="AV32" s="14">
        <f t="shared" si="8"/>
        <v>0.2292447777182646</v>
      </c>
      <c r="AW32" s="27">
        <f>Weber!AW32 + Davis!AW32 + SaltLake!AW32 + Utah!AW32</f>
        <v>2050</v>
      </c>
      <c r="AX32" s="25">
        <f>Weber!AX32 + Davis!AX32 + SaltLake!AX32 + Utah!AX32</f>
        <v>454</v>
      </c>
      <c r="AY32" s="14">
        <f t="shared" si="9"/>
        <v>0.22146341463414634</v>
      </c>
      <c r="AZ32" s="27">
        <f>Weber!AZ32 + Davis!AZ32 + SaltLake!AZ32 + Utah!AZ32</f>
        <v>1667</v>
      </c>
      <c r="BA32" s="25">
        <f>Weber!BA32 + Davis!BA32 + SaltLake!BA32 + Utah!BA32</f>
        <v>480</v>
      </c>
      <c r="BB32" s="14">
        <f t="shared" si="10"/>
        <v>0.28794241151769645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3" si="21">D7 / D$6</f>
        <v>0.76277592062685529</v>
      </c>
      <c r="E33" s="39">
        <f t="shared" si="21"/>
        <v>0.76258341197088164</v>
      </c>
      <c r="F33" s="39">
        <f t="shared" si="21"/>
        <v>0.76334358772171007</v>
      </c>
      <c r="G33" s="39">
        <f t="shared" si="21"/>
        <v>0.76358037587956873</v>
      </c>
      <c r="H33" s="39">
        <f t="shared" si="21"/>
        <v>0.76226309303634199</v>
      </c>
      <c r="I33" s="39">
        <f t="shared" si="21"/>
        <v>0.7575562398811283</v>
      </c>
      <c r="J33" s="39">
        <f t="shared" si="21"/>
        <v>0.7576442228111866</v>
      </c>
      <c r="K33" s="39">
        <f t="shared" si="21"/>
        <v>0.7590363565158702</v>
      </c>
      <c r="L33" s="39">
        <f t="shared" si="21"/>
        <v>0.75832054403643712</v>
      </c>
      <c r="M33" s="39">
        <f t="shared" si="21"/>
        <v>0.76062149290328662</v>
      </c>
      <c r="W33" s="10">
        <v>28</v>
      </c>
      <c r="X33" s="12" t="s">
        <v>29</v>
      </c>
      <c r="Y33" s="25">
        <f>Weber!Y33 + Davis!Y33 + SaltLake!Y33 + Utah!Y33</f>
        <v>626</v>
      </c>
      <c r="Z33" s="25">
        <f>Weber!Z33 + Davis!Z33 + SaltLake!Z33 + Utah!Z33</f>
        <v>258</v>
      </c>
      <c r="AA33" s="14">
        <f t="shared" si="1"/>
        <v>0.41214057507987223</v>
      </c>
      <c r="AB33" s="27">
        <f>Weber!AB33 + Davis!AB33 + SaltLake!AB33 + Utah!AB33</f>
        <v>647</v>
      </c>
      <c r="AC33" s="25">
        <f>Weber!AC33 + Davis!AC33 + SaltLake!AC33 + Utah!AC33</f>
        <v>245</v>
      </c>
      <c r="AD33" s="14">
        <f t="shared" si="2"/>
        <v>0.37867078825347761</v>
      </c>
      <c r="AE33" s="27">
        <f>Weber!AE33 + Davis!AE33 + SaltLake!AE33 + Utah!AE33</f>
        <v>761</v>
      </c>
      <c r="AF33" s="25">
        <f>Weber!AF33 + Davis!AF33 + SaltLake!AF33 + Utah!AF33</f>
        <v>290</v>
      </c>
      <c r="AG33" s="14">
        <f t="shared" si="3"/>
        <v>0.38107752956636004</v>
      </c>
      <c r="AH33" s="27">
        <f>Weber!AH33 + Davis!AH33 + SaltLake!AH33 + Utah!AH33</f>
        <v>997</v>
      </c>
      <c r="AI33" s="25">
        <f>Weber!AI33 + Davis!AI33 + SaltLake!AI33 + Utah!AI33</f>
        <v>408</v>
      </c>
      <c r="AJ33" s="14">
        <f t="shared" si="4"/>
        <v>0.40922768304914742</v>
      </c>
      <c r="AK33" s="27">
        <f>Weber!AK33 + Davis!AK33 + SaltLake!AK33 + Utah!AK33</f>
        <v>1245</v>
      </c>
      <c r="AL33" s="25">
        <f>Weber!AL33 + Davis!AL33 + SaltLake!AL33 + Utah!AL33</f>
        <v>422</v>
      </c>
      <c r="AM33" s="14">
        <f t="shared" si="5"/>
        <v>0.3389558232931727</v>
      </c>
      <c r="AN33" s="27">
        <f>Weber!AN33 + Davis!AN33 + SaltLake!AN33 + Utah!AN33</f>
        <v>1483</v>
      </c>
      <c r="AO33" s="25">
        <f>Weber!AO33 + Davis!AO33 + SaltLake!AO33 + Utah!AO33</f>
        <v>434</v>
      </c>
      <c r="AP33" s="14">
        <f t="shared" si="6"/>
        <v>0.29265003371544168</v>
      </c>
      <c r="AQ33" s="27">
        <f>Weber!AQ33 + Davis!AQ33 + SaltLake!AQ33 + Utah!AQ33</f>
        <v>1792</v>
      </c>
      <c r="AR33" s="25">
        <f>Weber!AR33 + Davis!AR33 + SaltLake!AR33 + Utah!AR33</f>
        <v>451</v>
      </c>
      <c r="AS33" s="14">
        <f t="shared" si="7"/>
        <v>0.25167410714285715</v>
      </c>
      <c r="AT33" s="27">
        <f>Weber!AT33 + Davis!AT33 + SaltLake!AT33 + Utah!AT33</f>
        <v>1851</v>
      </c>
      <c r="AU33" s="25">
        <f>Weber!AU33 + Davis!AU33 + SaltLake!AU33 + Utah!AU33</f>
        <v>485</v>
      </c>
      <c r="AV33" s="14">
        <f t="shared" si="8"/>
        <v>0.26202052944354404</v>
      </c>
      <c r="AW33" s="27">
        <f>Weber!AW33 + Davis!AW33 + SaltLake!AW33 + Utah!AW33</f>
        <v>1924</v>
      </c>
      <c r="AX33" s="25">
        <f>Weber!AX33 + Davis!AX33 + SaltLake!AX33 + Utah!AX33</f>
        <v>503</v>
      </c>
      <c r="AY33" s="14">
        <f t="shared" si="9"/>
        <v>0.26143451143451141</v>
      </c>
      <c r="AZ33" s="27">
        <f>Weber!AZ33 + Davis!AZ33 + SaltLake!AZ33 + Utah!AZ33</f>
        <v>5045</v>
      </c>
      <c r="BA33" s="25">
        <f>Weber!BA33 + Davis!BA33 + SaltLake!BA33 + Utah!BA33</f>
        <v>868</v>
      </c>
      <c r="BB33" s="14">
        <f t="shared" si="10"/>
        <v>0.17205153617443014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ref="D34:M34" si="22">D8 / D$6</f>
        <v>0.11908752975155777</v>
      </c>
      <c r="E34" s="39">
        <f t="shared" si="22"/>
        <v>0.11833652096252359</v>
      </c>
      <c r="F34" s="39">
        <f t="shared" si="22"/>
        <v>0.11749765255780414</v>
      </c>
      <c r="G34" s="39">
        <f t="shared" si="22"/>
        <v>0.11667375090182486</v>
      </c>
      <c r="H34" s="39">
        <f t="shared" si="22"/>
        <v>0.11797800398130762</v>
      </c>
      <c r="I34" s="39">
        <f t="shared" si="22"/>
        <v>0.11790259650002055</v>
      </c>
      <c r="J34" s="39">
        <f t="shared" si="22"/>
        <v>0.11452587838879133</v>
      </c>
      <c r="K34" s="39">
        <f t="shared" si="22"/>
        <v>0.11128413891560944</v>
      </c>
      <c r="L34" s="39">
        <f t="shared" si="22"/>
        <v>0.10995854917615926</v>
      </c>
      <c r="M34" s="39">
        <f t="shared" si="22"/>
        <v>0.10629875879557589</v>
      </c>
      <c r="W34" s="10">
        <v>29</v>
      </c>
      <c r="X34" s="12" t="s">
        <v>30</v>
      </c>
      <c r="Y34" s="25">
        <f>Weber!Y34 + Davis!Y34 + SaltLake!Y34 + Utah!Y34</f>
        <v>1223</v>
      </c>
      <c r="Z34" s="25">
        <f>Weber!Z34 + Davis!Z34 + SaltLake!Z34 + Utah!Z34</f>
        <v>387</v>
      </c>
      <c r="AA34" s="14">
        <f t="shared" si="1"/>
        <v>0.31643499591169255</v>
      </c>
      <c r="AB34" s="27">
        <f>Weber!AB34 + Davis!AB34 + SaltLake!AB34 + Utah!AB34</f>
        <v>1400</v>
      </c>
      <c r="AC34" s="25">
        <f>Weber!AC34 + Davis!AC34 + SaltLake!AC34 + Utah!AC34</f>
        <v>404</v>
      </c>
      <c r="AD34" s="14">
        <f t="shared" si="2"/>
        <v>0.28857142857142859</v>
      </c>
      <c r="AE34" s="27">
        <f>Weber!AE34 + Davis!AE34 + SaltLake!AE34 + Utah!AE34</f>
        <v>1556</v>
      </c>
      <c r="AF34" s="25">
        <f>Weber!AF34 + Davis!AF34 + SaltLake!AF34 + Utah!AF34</f>
        <v>416</v>
      </c>
      <c r="AG34" s="14">
        <f t="shared" si="3"/>
        <v>0.26735218508997427</v>
      </c>
      <c r="AH34" s="27">
        <f>Weber!AH34 + Davis!AH34 + SaltLake!AH34 + Utah!AH34</f>
        <v>2289</v>
      </c>
      <c r="AI34" s="25">
        <f>Weber!AI34 + Davis!AI34 + SaltLake!AI34 + Utah!AI34</f>
        <v>620</v>
      </c>
      <c r="AJ34" s="14">
        <f t="shared" si="4"/>
        <v>0.27086063783311487</v>
      </c>
      <c r="AK34" s="27">
        <f>Weber!AK34 + Davis!AK34 + SaltLake!AK34 + Utah!AK34</f>
        <v>2823</v>
      </c>
      <c r="AL34" s="25">
        <f>Weber!AL34 + Davis!AL34 + SaltLake!AL34 + Utah!AL34</f>
        <v>648</v>
      </c>
      <c r="AM34" s="14">
        <f t="shared" si="5"/>
        <v>0.22954303931987247</v>
      </c>
      <c r="AN34" s="27">
        <f>Weber!AN34 + Davis!AN34 + SaltLake!AN34 + Utah!AN34</f>
        <v>4029</v>
      </c>
      <c r="AO34" s="25">
        <f>Weber!AO34 + Davis!AO34 + SaltLake!AO34 + Utah!AO34</f>
        <v>928</v>
      </c>
      <c r="AP34" s="14">
        <f t="shared" si="6"/>
        <v>0.2303301067262348</v>
      </c>
      <c r="AQ34" s="27">
        <f>Weber!AQ34 + Davis!AQ34 + SaltLake!AQ34 + Utah!AQ34</f>
        <v>4471</v>
      </c>
      <c r="AR34" s="25">
        <f>Weber!AR34 + Davis!AR34 + SaltLake!AR34 + Utah!AR34</f>
        <v>891</v>
      </c>
      <c r="AS34" s="14">
        <f t="shared" si="7"/>
        <v>0.19928427644822189</v>
      </c>
      <c r="AT34" s="27">
        <f>Weber!AT34 + Davis!AT34 + SaltLake!AT34 + Utah!AT34</f>
        <v>5178</v>
      </c>
      <c r="AU34" s="25">
        <f>Weber!AU34 + Davis!AU34 + SaltLake!AU34 + Utah!AU34</f>
        <v>932</v>
      </c>
      <c r="AV34" s="14">
        <f t="shared" si="8"/>
        <v>0.17999227500965623</v>
      </c>
      <c r="AW34" s="27">
        <f>Weber!AW34 + Davis!AW34 + SaltLake!AW34 + Utah!AW34</f>
        <v>4841</v>
      </c>
      <c r="AX34" s="25">
        <f>Weber!AX34 + Davis!AX34 + SaltLake!AX34 + Utah!AX34</f>
        <v>841</v>
      </c>
      <c r="AY34" s="14">
        <f t="shared" si="9"/>
        <v>0.17372443709977278</v>
      </c>
      <c r="AZ34" s="27">
        <f>Weber!AZ34 + Davis!AZ34 + SaltLake!AZ34 + Utah!AZ34</f>
        <v>2554</v>
      </c>
      <c r="BA34" s="25">
        <f>Weber!BA34 + Davis!BA34 + SaltLake!BA34 + Utah!BA34</f>
        <v>567</v>
      </c>
      <c r="BB34" s="14">
        <f t="shared" si="10"/>
        <v>0.22200469851213783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ref="D35:M35" si="23">D9 / D$6</f>
        <v>2.8543310245233065E-2</v>
      </c>
      <c r="E35" s="39">
        <f t="shared" si="23"/>
        <v>2.7351122270153679E-2</v>
      </c>
      <c r="F35" s="39">
        <f t="shared" si="23"/>
        <v>2.775221385846869E-2</v>
      </c>
      <c r="G35" s="39">
        <f t="shared" si="23"/>
        <v>2.771908554702817E-2</v>
      </c>
      <c r="H35" s="39">
        <f t="shared" si="23"/>
        <v>2.804462130181095E-2</v>
      </c>
      <c r="I35" s="39">
        <f t="shared" si="23"/>
        <v>2.9159969694774697E-2</v>
      </c>
      <c r="J35" s="39">
        <f t="shared" si="23"/>
        <v>3.0253447058845914E-2</v>
      </c>
      <c r="K35" s="39">
        <f t="shared" si="23"/>
        <v>2.9647007848281979E-2</v>
      </c>
      <c r="L35" s="39">
        <f t="shared" si="23"/>
        <v>2.9126292244060291E-2</v>
      </c>
      <c r="M35" s="39">
        <f t="shared" si="23"/>
        <v>2.8806875437704882E-2</v>
      </c>
      <c r="W35" s="10">
        <v>30</v>
      </c>
      <c r="X35" s="12" t="s">
        <v>31</v>
      </c>
      <c r="Y35" s="25">
        <f>Weber!Y35 + Davis!Y35 + SaltLake!Y35 + Utah!Y35</f>
        <v>0</v>
      </c>
      <c r="Z35" s="25">
        <f>Weber!Z35 + Davis!Z35 + SaltLake!Z35 + Utah!Z35</f>
        <v>476</v>
      </c>
      <c r="AA35" s="14">
        <f t="shared" si="1"/>
        <v>0</v>
      </c>
      <c r="AB35" s="27">
        <f>Weber!AB35 + Davis!AB35 + SaltLake!AB35 + Utah!AB35</f>
        <v>0</v>
      </c>
      <c r="AC35" s="25">
        <f>Weber!AC35 + Davis!AC35 + SaltLake!AC35 + Utah!AC35</f>
        <v>356</v>
      </c>
      <c r="AD35" s="14">
        <f t="shared" si="2"/>
        <v>0</v>
      </c>
      <c r="AE35" s="27">
        <f>Weber!AE35 + Davis!AE35 + SaltLake!AE35 + Utah!AE35</f>
        <v>0</v>
      </c>
      <c r="AF35" s="25">
        <f>Weber!AF35 + Davis!AF35 + SaltLake!AF35 + Utah!AF35</f>
        <v>108</v>
      </c>
      <c r="AG35" s="14">
        <f t="shared" si="3"/>
        <v>0</v>
      </c>
      <c r="AH35" s="27">
        <f>Weber!AH35 + Davis!AH35 + SaltLake!AH35 + Utah!AH35</f>
        <v>0</v>
      </c>
      <c r="AI35" s="25">
        <f>Weber!AI35 + Davis!AI35 + SaltLake!AI35 + Utah!AI35</f>
        <v>108</v>
      </c>
      <c r="AJ35" s="14">
        <f t="shared" si="4"/>
        <v>0</v>
      </c>
      <c r="AK35" s="27">
        <f>Weber!AK35 + Davis!AK35 + SaltLake!AK35 + Utah!AK35</f>
        <v>9</v>
      </c>
      <c r="AL35" s="25">
        <f>Weber!AL35 + Davis!AL35 + SaltLake!AL35 + Utah!AL35</f>
        <v>96</v>
      </c>
      <c r="AM35" s="14">
        <f t="shared" si="5"/>
        <v>10.666666666666666</v>
      </c>
      <c r="AN35" s="27">
        <f>Weber!AN35 + Davis!AN35 + SaltLake!AN35 + Utah!AN35</f>
        <v>13</v>
      </c>
      <c r="AO35" s="25">
        <f>Weber!AO35 + Davis!AO35 + SaltLake!AO35 + Utah!AO35</f>
        <v>74</v>
      </c>
      <c r="AP35" s="14">
        <f t="shared" si="6"/>
        <v>5.6923076923076925</v>
      </c>
      <c r="AQ35" s="27">
        <f>Weber!AQ35 + Davis!AQ35 + SaltLake!AQ35 + Utah!AQ35</f>
        <v>48</v>
      </c>
      <c r="AR35" s="25">
        <f>Weber!AR35 + Davis!AR35 + SaltLake!AR35 + Utah!AR35</f>
        <v>95</v>
      </c>
      <c r="AS35" s="14">
        <f t="shared" si="7"/>
        <v>1.9791666666666667</v>
      </c>
      <c r="AT35" s="27">
        <f>Weber!AT35 + Davis!AT35 + SaltLake!AT35 + Utah!AT35</f>
        <v>50</v>
      </c>
      <c r="AU35" s="25">
        <f>Weber!AU35 + Davis!AU35 + SaltLake!AU35 + Utah!AU35</f>
        <v>105</v>
      </c>
      <c r="AV35" s="14">
        <f t="shared" si="8"/>
        <v>2.1</v>
      </c>
      <c r="AW35" s="27">
        <f>Weber!AW35 + Davis!AW35 + SaltLake!AW35 + Utah!AW35</f>
        <v>62</v>
      </c>
      <c r="AX35" s="25">
        <f>Weber!AX35 + Davis!AX35 + SaltLake!AX35 + Utah!AX35</f>
        <v>114</v>
      </c>
      <c r="AY35" s="14">
        <f t="shared" si="9"/>
        <v>1.8387096774193548</v>
      </c>
      <c r="AZ35" s="27">
        <f>Weber!AZ35 + Davis!AZ35 + SaltLake!AZ35 + Utah!AZ35</f>
        <v>50</v>
      </c>
      <c r="BA35" s="25">
        <f>Weber!BA35 + Davis!BA35 + SaltLake!BA35 + Utah!BA35</f>
        <v>105</v>
      </c>
      <c r="BB35" s="14">
        <f t="shared" si="10"/>
        <v>2.1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ref="D36:M36" si="24">D10 / D$6</f>
        <v>6.9863343406519939E-3</v>
      </c>
      <c r="E36" s="39">
        <f t="shared" si="24"/>
        <v>7.0879111620382853E-3</v>
      </c>
      <c r="F36" s="39">
        <f t="shared" si="24"/>
        <v>7.5678423763896599E-3</v>
      </c>
      <c r="G36" s="39">
        <f t="shared" si="24"/>
        <v>7.9134165808153415E-3</v>
      </c>
      <c r="H36" s="39">
        <f t="shared" si="24"/>
        <v>7.9787502243771399E-3</v>
      </c>
      <c r="I36" s="39">
        <f t="shared" si="24"/>
        <v>8.6383596024298993E-3</v>
      </c>
      <c r="J36" s="39">
        <f t="shared" si="24"/>
        <v>8.4675785255891919E-3</v>
      </c>
      <c r="K36" s="39">
        <f t="shared" si="24"/>
        <v>7.9890085167330337E-3</v>
      </c>
      <c r="L36" s="39">
        <f t="shared" si="24"/>
        <v>7.6951811729548004E-3</v>
      </c>
      <c r="M36" s="39">
        <f t="shared" si="24"/>
        <v>7.3569349044428026E-3</v>
      </c>
      <c r="W36" s="10">
        <v>31</v>
      </c>
      <c r="X36" s="12" t="s">
        <v>32</v>
      </c>
      <c r="Y36" s="25">
        <f>Weber!Y36 + Davis!Y36 + SaltLake!Y36 + Utah!Y36</f>
        <v>5111</v>
      </c>
      <c r="Z36" s="25">
        <f>Weber!Z36 + Davis!Z36 + SaltLake!Z36 + Utah!Z36</f>
        <v>913</v>
      </c>
      <c r="AA36" s="14">
        <f t="shared" si="1"/>
        <v>0.17863431813735081</v>
      </c>
      <c r="AB36" s="27">
        <f>Weber!AB36 + Davis!AB36 + SaltLake!AB36 + Utah!AB36</f>
        <v>5046</v>
      </c>
      <c r="AC36" s="25">
        <f>Weber!AC36 + Davis!AC36 + SaltLake!AC36 + Utah!AC36</f>
        <v>864</v>
      </c>
      <c r="AD36" s="14">
        <f t="shared" si="2"/>
        <v>0.17122473246135553</v>
      </c>
      <c r="AE36" s="27">
        <f>Weber!AE36 + Davis!AE36 + SaltLake!AE36 + Utah!AE36</f>
        <v>5548</v>
      </c>
      <c r="AF36" s="25">
        <f>Weber!AF36 + Davis!AF36 + SaltLake!AF36 + Utah!AF36</f>
        <v>836</v>
      </c>
      <c r="AG36" s="14">
        <f t="shared" si="3"/>
        <v>0.15068493150684931</v>
      </c>
      <c r="AH36" s="27">
        <f>Weber!AH36 + Davis!AH36 + SaltLake!AH36 + Utah!AH36</f>
        <v>5759</v>
      </c>
      <c r="AI36" s="25">
        <f>Weber!AI36 + Davis!AI36 + SaltLake!AI36 + Utah!AI36</f>
        <v>991</v>
      </c>
      <c r="AJ36" s="14">
        <f t="shared" si="4"/>
        <v>0.17207848584823754</v>
      </c>
      <c r="AK36" s="27">
        <f>Weber!AK36 + Davis!AK36 + SaltLake!AK36 + Utah!AK36</f>
        <v>5937</v>
      </c>
      <c r="AL36" s="25">
        <f>Weber!AL36 + Davis!AL36 + SaltLake!AL36 + Utah!AL36</f>
        <v>1004</v>
      </c>
      <c r="AM36" s="14">
        <f t="shared" si="5"/>
        <v>0.16910897759811352</v>
      </c>
      <c r="AN36" s="27">
        <f>Weber!AN36 + Davis!AN36 + SaltLake!AN36 + Utah!AN36</f>
        <v>6435</v>
      </c>
      <c r="AO36" s="25">
        <f>Weber!AO36 + Davis!AO36 + SaltLake!AO36 + Utah!AO36</f>
        <v>1015</v>
      </c>
      <c r="AP36" s="14">
        <f t="shared" si="6"/>
        <v>0.15773115773115773</v>
      </c>
      <c r="AQ36" s="27">
        <f>Weber!AQ36 + Davis!AQ36 + SaltLake!AQ36 + Utah!AQ36</f>
        <v>6495</v>
      </c>
      <c r="AR36" s="25">
        <f>Weber!AR36 + Davis!AR36 + SaltLake!AR36 + Utah!AR36</f>
        <v>1044</v>
      </c>
      <c r="AS36" s="14">
        <f t="shared" si="7"/>
        <v>0.1607390300230947</v>
      </c>
      <c r="AT36" s="27">
        <f>Weber!AT36 + Davis!AT36 + SaltLake!AT36 + Utah!AT36</f>
        <v>6112</v>
      </c>
      <c r="AU36" s="25">
        <f>Weber!AU36 + Davis!AU36 + SaltLake!AU36 + Utah!AU36</f>
        <v>937</v>
      </c>
      <c r="AV36" s="14">
        <f t="shared" si="8"/>
        <v>0.15330497382198952</v>
      </c>
      <c r="AW36" s="27">
        <f>Weber!AW36 + Davis!AW36 + SaltLake!AW36 + Utah!AW36</f>
        <v>6152</v>
      </c>
      <c r="AX36" s="25">
        <f>Weber!AX36 + Davis!AX36 + SaltLake!AX36 + Utah!AX36</f>
        <v>1007</v>
      </c>
      <c r="AY36" s="14">
        <f t="shared" si="9"/>
        <v>0.16368660598179455</v>
      </c>
      <c r="AZ36" s="27">
        <f>Weber!AZ36 + Davis!AZ36 + SaltLake!AZ36 + Utah!AZ36</f>
        <v>5985</v>
      </c>
      <c r="BA36" s="25">
        <f>Weber!BA36 + Davis!BA36 + SaltLake!BA36 + Utah!BA36</f>
        <v>1012</v>
      </c>
      <c r="BB36" s="14">
        <f t="shared" si="10"/>
        <v>0.16908939014202173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ref="D37:M37" si="25">D11 / D$6</f>
        <v>2.5900034765865269E-2</v>
      </c>
      <c r="E37" s="39">
        <f t="shared" si="25"/>
        <v>2.668972431922351E-2</v>
      </c>
      <c r="F37" s="39">
        <f t="shared" si="25"/>
        <v>2.6385769053189668E-2</v>
      </c>
      <c r="G37" s="39">
        <f t="shared" si="25"/>
        <v>2.5030849871506038E-2</v>
      </c>
      <c r="H37" s="39">
        <f t="shared" si="25"/>
        <v>2.3776917693423178E-2</v>
      </c>
      <c r="I37" s="39">
        <f t="shared" si="25"/>
        <v>2.393779989545872E-2</v>
      </c>
      <c r="J37" s="39">
        <f t="shared" si="25"/>
        <v>2.4791996849273107E-2</v>
      </c>
      <c r="K37" s="39">
        <f t="shared" si="25"/>
        <v>2.4481788412095445E-2</v>
      </c>
      <c r="L37" s="39">
        <f t="shared" si="25"/>
        <v>2.4928102398386973E-2</v>
      </c>
      <c r="M37" s="39">
        <f t="shared" si="25"/>
        <v>2.4155196834029294E-2</v>
      </c>
      <c r="W37" s="10">
        <v>32</v>
      </c>
      <c r="X37" s="12" t="s">
        <v>33</v>
      </c>
      <c r="Y37" s="25">
        <f>Weber!Y37 + Davis!Y37 + SaltLake!Y37 + Utah!Y37</f>
        <v>12385</v>
      </c>
      <c r="Z37" s="25">
        <f>Weber!Z37 + Davis!Z37 + SaltLake!Z37 + Utah!Z37</f>
        <v>1493</v>
      </c>
      <c r="AA37" s="14">
        <f t="shared" si="1"/>
        <v>0.12054905127169964</v>
      </c>
      <c r="AB37" s="27">
        <f>Weber!AB37 + Davis!AB37 + SaltLake!AB37 + Utah!AB37</f>
        <v>12877</v>
      </c>
      <c r="AC37" s="25">
        <f>Weber!AC37 + Davis!AC37 + SaltLake!AC37 + Utah!AC37</f>
        <v>1519</v>
      </c>
      <c r="AD37" s="14">
        <f t="shared" si="2"/>
        <v>0.11796225828997438</v>
      </c>
      <c r="AE37" s="27">
        <f>Weber!AE37 + Davis!AE37 + SaltLake!AE37 + Utah!AE37</f>
        <v>13257</v>
      </c>
      <c r="AF37" s="25">
        <f>Weber!AF37 + Davis!AF37 + SaltLake!AF37 + Utah!AF37</f>
        <v>1701</v>
      </c>
      <c r="AG37" s="14">
        <f t="shared" si="3"/>
        <v>0.12830957230142567</v>
      </c>
      <c r="AH37" s="27">
        <f>Weber!AH37 + Davis!AH37 + SaltLake!AH37 + Utah!AH37</f>
        <v>12720</v>
      </c>
      <c r="AI37" s="25">
        <f>Weber!AI37 + Davis!AI37 + SaltLake!AI37 + Utah!AI37</f>
        <v>1642</v>
      </c>
      <c r="AJ37" s="14">
        <f t="shared" si="4"/>
        <v>0.12908805031446541</v>
      </c>
      <c r="AK37" s="27">
        <f>Weber!AK37 + Davis!AK37 + SaltLake!AK37 + Utah!AK37</f>
        <v>12347</v>
      </c>
      <c r="AL37" s="25">
        <f>Weber!AL37 + Davis!AL37 + SaltLake!AL37 + Utah!AL37</f>
        <v>1584</v>
      </c>
      <c r="AM37" s="14">
        <f t="shared" si="5"/>
        <v>0.12829027294079534</v>
      </c>
      <c r="AN37" s="27">
        <f>Weber!AN37 + Davis!AN37 + SaltLake!AN37 + Utah!AN37</f>
        <v>12968</v>
      </c>
      <c r="AO37" s="25">
        <f>Weber!AO37 + Davis!AO37 + SaltLake!AO37 + Utah!AO37</f>
        <v>1656</v>
      </c>
      <c r="AP37" s="14">
        <f t="shared" si="6"/>
        <v>0.12769895126465144</v>
      </c>
      <c r="AQ37" s="27">
        <f>Weber!AQ37 + Davis!AQ37 + SaltLake!AQ37 + Utah!AQ37</f>
        <v>14099</v>
      </c>
      <c r="AR37" s="25">
        <f>Weber!AR37 + Davis!AR37 + SaltLake!AR37 + Utah!AR37</f>
        <v>1801</v>
      </c>
      <c r="AS37" s="14">
        <f t="shared" si="7"/>
        <v>0.12773955599687922</v>
      </c>
      <c r="AT37" s="27">
        <f>Weber!AT37 + Davis!AT37 + SaltLake!AT37 + Utah!AT37</f>
        <v>14504</v>
      </c>
      <c r="AU37" s="25">
        <f>Weber!AU37 + Davis!AU37 + SaltLake!AU37 + Utah!AU37</f>
        <v>1707</v>
      </c>
      <c r="AV37" s="14">
        <f t="shared" si="8"/>
        <v>0.11769167126309983</v>
      </c>
      <c r="AW37" s="27">
        <f>Weber!AW37 + Davis!AW37 + SaltLake!AW37 + Utah!AW37</f>
        <v>14928</v>
      </c>
      <c r="AX37" s="25">
        <f>Weber!AX37 + Davis!AX37 + SaltLake!AX37 + Utah!AX37</f>
        <v>1782</v>
      </c>
      <c r="AY37" s="14">
        <f t="shared" si="9"/>
        <v>0.11937299035369775</v>
      </c>
      <c r="AZ37" s="27">
        <f>Weber!AZ37 + Davis!AZ37 + SaltLake!AZ37 + Utah!AZ37</f>
        <v>15145</v>
      </c>
      <c r="BA37" s="25">
        <f>Weber!BA37 + Davis!BA37 + SaltLake!BA37 + Utah!BA37</f>
        <v>1912</v>
      </c>
      <c r="BB37" s="14">
        <f t="shared" si="10"/>
        <v>0.12624628590293827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ref="D38:M38" si="26">D12 / D$6</f>
        <v>1.0666167464498702E-2</v>
      </c>
      <c r="E38" s="39">
        <f t="shared" si="26"/>
        <v>1.1017331153949851E-2</v>
      </c>
      <c r="F38" s="39">
        <f t="shared" si="26"/>
        <v>1.1467968437926366E-2</v>
      </c>
      <c r="G38" s="39">
        <f t="shared" si="26"/>
        <v>1.16267222153038E-2</v>
      </c>
      <c r="H38" s="39">
        <f t="shared" si="26"/>
        <v>1.1109945806618168E-2</v>
      </c>
      <c r="I38" s="39">
        <f t="shared" si="26"/>
        <v>1.1146175727237312E-2</v>
      </c>
      <c r="J38" s="39">
        <f t="shared" si="26"/>
        <v>1.1176899235720414E-2</v>
      </c>
      <c r="K38" s="39">
        <f t="shared" si="26"/>
        <v>1.0367472171790069E-2</v>
      </c>
      <c r="L38" s="39">
        <f t="shared" si="26"/>
        <v>9.6439549756740829E-3</v>
      </c>
      <c r="M38" s="39">
        <f t="shared" si="26"/>
        <v>9.5993810569186631E-3</v>
      </c>
      <c r="W38" s="10">
        <v>33</v>
      </c>
      <c r="X38" s="12" t="s">
        <v>34</v>
      </c>
      <c r="Y38" s="25">
        <f>Weber!Y38 + Davis!Y38 + SaltLake!Y38 + Utah!Y38</f>
        <v>6935</v>
      </c>
      <c r="Z38" s="25">
        <f>Weber!Z38 + Davis!Z38 + SaltLake!Z38 + Utah!Z38</f>
        <v>1050</v>
      </c>
      <c r="AA38" s="14">
        <f t="shared" si="1"/>
        <v>0.1514059120403749</v>
      </c>
      <c r="AB38" s="27">
        <f>Weber!AB38 + Davis!AB38 + SaltLake!AB38 + Utah!AB38</f>
        <v>7551</v>
      </c>
      <c r="AC38" s="25">
        <f>Weber!AC38 + Davis!AC38 + SaltLake!AC38 + Utah!AC38</f>
        <v>1169</v>
      </c>
      <c r="AD38" s="14">
        <f t="shared" si="2"/>
        <v>0.15481393192954576</v>
      </c>
      <c r="AE38" s="27">
        <f>Weber!AE38 + Davis!AE38 + SaltLake!AE38 + Utah!AE38</f>
        <v>7968</v>
      </c>
      <c r="AF38" s="25">
        <f>Weber!AF38 + Davis!AF38 + SaltLake!AF38 + Utah!AF38</f>
        <v>1255</v>
      </c>
      <c r="AG38" s="14">
        <f t="shared" si="3"/>
        <v>0.15750502008032127</v>
      </c>
      <c r="AH38" s="27">
        <f>Weber!AH38 + Davis!AH38 + SaltLake!AH38 + Utah!AH38</f>
        <v>7970</v>
      </c>
      <c r="AI38" s="25">
        <f>Weber!AI38 + Davis!AI38 + SaltLake!AI38 + Utah!AI38</f>
        <v>1197</v>
      </c>
      <c r="AJ38" s="14">
        <f t="shared" si="4"/>
        <v>0.15018820577164366</v>
      </c>
      <c r="AK38" s="27">
        <f>Weber!AK38 + Davis!AK38 + SaltLake!AK38 + Utah!AK38</f>
        <v>7867</v>
      </c>
      <c r="AL38" s="25">
        <f>Weber!AL38 + Davis!AL38 + SaltLake!AL38 + Utah!AL38</f>
        <v>1179</v>
      </c>
      <c r="AM38" s="14">
        <f t="shared" si="5"/>
        <v>0.14986653107919157</v>
      </c>
      <c r="AN38" s="27">
        <f>Weber!AN38 + Davis!AN38 + SaltLake!AN38 + Utah!AN38</f>
        <v>8046</v>
      </c>
      <c r="AO38" s="25">
        <f>Weber!AO38 + Davis!AO38 + SaltLake!AO38 + Utah!AO38</f>
        <v>1157</v>
      </c>
      <c r="AP38" s="14">
        <f t="shared" si="6"/>
        <v>0.14379816057668407</v>
      </c>
      <c r="AQ38" s="27">
        <f>Weber!AQ38 + Davis!AQ38 + SaltLake!AQ38 + Utah!AQ38</f>
        <v>8117</v>
      </c>
      <c r="AR38" s="25">
        <f>Weber!AR38 + Davis!AR38 + SaltLake!AR38 + Utah!AR38</f>
        <v>1169</v>
      </c>
      <c r="AS38" s="14">
        <f t="shared" si="7"/>
        <v>0.14401872613034372</v>
      </c>
      <c r="AT38" s="27">
        <f>Weber!AT38 + Davis!AT38 + SaltLake!AT38 + Utah!AT38</f>
        <v>7950</v>
      </c>
      <c r="AU38" s="25">
        <f>Weber!AU38 + Davis!AU38 + SaltLake!AU38 + Utah!AU38</f>
        <v>1199</v>
      </c>
      <c r="AV38" s="14">
        <f t="shared" si="8"/>
        <v>0.15081761006289307</v>
      </c>
      <c r="AW38" s="27">
        <f>Weber!AW38 + Davis!AW38 + SaltLake!AW38 + Utah!AW38</f>
        <v>7845</v>
      </c>
      <c r="AX38" s="25">
        <f>Weber!AX38 + Davis!AX38 + SaltLake!AX38 + Utah!AX38</f>
        <v>1148</v>
      </c>
      <c r="AY38" s="14">
        <f t="shared" si="9"/>
        <v>0.14633524537922243</v>
      </c>
      <c r="AZ38" s="27">
        <f>Weber!AZ38 + Davis!AZ38 + SaltLake!AZ38 + Utah!AZ38</f>
        <v>7816</v>
      </c>
      <c r="BA38" s="25">
        <f>Weber!BA38 + Davis!BA38 + SaltLake!BA38 + Utah!BA38</f>
        <v>1191</v>
      </c>
      <c r="BB38" s="14">
        <f t="shared" si="10"/>
        <v>0.1523797338792221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ref="D39:M39" si="27">D13 / D$6</f>
        <v>4.6040702805337896E-2</v>
      </c>
      <c r="E39" s="39">
        <f t="shared" si="27"/>
        <v>4.6933978161229441E-2</v>
      </c>
      <c r="F39" s="39">
        <f t="shared" si="27"/>
        <v>4.5984965994511393E-2</v>
      </c>
      <c r="G39" s="39">
        <f t="shared" si="27"/>
        <v>4.7455799003953109E-2</v>
      </c>
      <c r="H39" s="39">
        <f t="shared" si="27"/>
        <v>4.884866795612091E-2</v>
      </c>
      <c r="I39" s="39">
        <f t="shared" si="27"/>
        <v>5.1658858698950476E-2</v>
      </c>
      <c r="J39" s="39">
        <f t="shared" si="27"/>
        <v>5.3139977130593444E-2</v>
      </c>
      <c r="K39" s="39">
        <f t="shared" si="27"/>
        <v>5.719422761961987E-2</v>
      </c>
      <c r="L39" s="39">
        <f t="shared" si="27"/>
        <v>6.0327375996327481E-2</v>
      </c>
      <c r="M39" s="39">
        <f t="shared" si="27"/>
        <v>6.3161360068041822E-2</v>
      </c>
      <c r="W39" s="16">
        <v>34</v>
      </c>
      <c r="X39" s="17" t="s">
        <v>35</v>
      </c>
      <c r="Y39" s="26">
        <f>Weber!Y39 + Davis!Y39 + SaltLake!Y39 + Utah!Y39</f>
        <v>18793</v>
      </c>
      <c r="Z39" s="26">
        <f>Weber!Z39 + Davis!Z39 + SaltLake!Z39 + Utah!Z39</f>
        <v>1621</v>
      </c>
      <c r="AA39" s="19">
        <f t="shared" si="1"/>
        <v>8.625552067259086E-2</v>
      </c>
      <c r="AB39" s="28">
        <f>Weber!AB39 + Davis!AB39 + SaltLake!AB39 + Utah!AB39</f>
        <v>19659</v>
      </c>
      <c r="AC39" s="26">
        <f>Weber!AC39 + Davis!AC39 + SaltLake!AC39 + Utah!AC39</f>
        <v>1675</v>
      </c>
      <c r="AD39" s="19">
        <f t="shared" si="2"/>
        <v>8.5202706139681575E-2</v>
      </c>
      <c r="AE39" s="28">
        <f>Weber!AE39 + Davis!AE39 + SaltLake!AE39 + Utah!AE39</f>
        <v>19782</v>
      </c>
      <c r="AF39" s="26">
        <f>Weber!AF39 + Davis!AF39 + SaltLake!AF39 + Utah!AF39</f>
        <v>1731</v>
      </c>
      <c r="AG39" s="19">
        <f t="shared" si="3"/>
        <v>8.7503791325447375E-2</v>
      </c>
      <c r="AH39" s="28">
        <f>Weber!AH39 + Davis!AH39 + SaltLake!AH39 + Utah!AH39</f>
        <v>21029</v>
      </c>
      <c r="AI39" s="26">
        <f>Weber!AI39 + Davis!AI39 + SaltLake!AI39 + Utah!AI39</f>
        <v>1868</v>
      </c>
      <c r="AJ39" s="19">
        <f t="shared" si="4"/>
        <v>8.8829711350991492E-2</v>
      </c>
      <c r="AK39" s="28">
        <f>Weber!AK39 + Davis!AK39 + SaltLake!AK39 + Utah!AK39</f>
        <v>22334</v>
      </c>
      <c r="AL39" s="26">
        <f>Weber!AL39 + Davis!AL39 + SaltLake!AL39 + Utah!AL39</f>
        <v>1950</v>
      </c>
      <c r="AM39" s="19">
        <f t="shared" si="5"/>
        <v>8.7310826542491268E-2</v>
      </c>
      <c r="AN39" s="28">
        <f>Weber!AN39 + Davis!AN39 + SaltLake!AN39 + Utah!AN39</f>
        <v>24218</v>
      </c>
      <c r="AO39" s="26">
        <f>Weber!AO39 + Davis!AO39 + SaltLake!AO39 + Utah!AO39</f>
        <v>2150</v>
      </c>
      <c r="AP39" s="19">
        <f t="shared" si="6"/>
        <v>8.8776942769840619E-2</v>
      </c>
      <c r="AQ39" s="28">
        <f>Weber!AQ39 + Davis!AQ39 + SaltLake!AQ39 + Utah!AQ39</f>
        <v>25638</v>
      </c>
      <c r="AR39" s="26">
        <f>Weber!AR39 + Davis!AR39 + SaltLake!AR39 + Utah!AR39</f>
        <v>1898</v>
      </c>
      <c r="AS39" s="19">
        <f t="shared" si="7"/>
        <v>7.4030735626803956E-2</v>
      </c>
      <c r="AT39" s="28">
        <f>Weber!AT39 + Davis!AT39 + SaltLake!AT39 + Utah!AT39</f>
        <v>28690</v>
      </c>
      <c r="AU39" s="26">
        <f>Weber!AU39 + Davis!AU39 + SaltLake!AU39 + Utah!AU39</f>
        <v>2172</v>
      </c>
      <c r="AV39" s="19">
        <f t="shared" si="8"/>
        <v>7.5705820843499472E-2</v>
      </c>
      <c r="AW39" s="28">
        <f>Weber!AW39 + Davis!AW39 + SaltLake!AW39 + Utah!AW39</f>
        <v>30722</v>
      </c>
      <c r="AX39" s="26">
        <f>Weber!AX39 + Davis!AX39 + SaltLake!AX39 + Utah!AX39</f>
        <v>2196</v>
      </c>
      <c r="AY39" s="19">
        <f t="shared" si="9"/>
        <v>7.1479721372306487E-2</v>
      </c>
      <c r="AZ39" s="28">
        <f>Weber!AZ39 + Davis!AZ39 + SaltLake!AZ39 + Utah!AZ39</f>
        <v>33838</v>
      </c>
      <c r="BA39" s="26">
        <f>Weber!BA39 + Davis!BA39 + SaltLake!BA39 + Utah!BA39</f>
        <v>2517</v>
      </c>
      <c r="BB39" s="19">
        <f t="shared" si="10"/>
        <v>7.4383828831491222E-2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25">
        <f>Weber!Y40 + Davis!Y40 + SaltLake!Y40 + Utah!Y40</f>
        <v>410411</v>
      </c>
      <c r="Z40" s="25">
        <f>Weber!Z40 + Davis!Z40 + SaltLake!Z40 + Utah!Z40</f>
        <v>5077</v>
      </c>
      <c r="AA40" s="14">
        <f t="shared" si="1"/>
        <v>1.2370526131122217E-2</v>
      </c>
      <c r="AB40" s="27">
        <f>Weber!AB40 + Davis!AB40 + SaltLake!AB40 + Utah!AB40</f>
        <v>417375</v>
      </c>
      <c r="AC40" s="25">
        <f>Weber!AC40 + Davis!AC40 + SaltLake!AC40 + Utah!AC40</f>
        <v>4893</v>
      </c>
      <c r="AD40" s="14">
        <f t="shared" si="2"/>
        <v>1.1723270440251572E-2</v>
      </c>
      <c r="AE40" s="27">
        <f>Weber!AE40 + Davis!AE40 + SaltLake!AE40 + Utah!AE40</f>
        <v>425418</v>
      </c>
      <c r="AF40" s="25">
        <f>Weber!AF40 + Davis!AF40 + SaltLake!AF40 + Utah!AF40</f>
        <v>5253</v>
      </c>
      <c r="AG40" s="14">
        <f t="shared" si="3"/>
        <v>1.2347855520922952E-2</v>
      </c>
      <c r="AH40" s="27">
        <f>Weber!AH40 + Davis!AH40 + SaltLake!AH40 + Utah!AH40</f>
        <v>428489</v>
      </c>
      <c r="AI40" s="25">
        <f>Weber!AI40 + Davis!AI40 + SaltLake!AI40 + Utah!AI40</f>
        <v>5493</v>
      </c>
      <c r="AJ40" s="14">
        <f t="shared" si="4"/>
        <v>1.281946561055243E-2</v>
      </c>
      <c r="AK40" s="27">
        <f>Weber!AK40 + Davis!AK40 + SaltLake!AK40 + Utah!AK40</f>
        <v>435637</v>
      </c>
      <c r="AL40" s="25">
        <f>Weber!AL40 + Davis!AL40 + SaltLake!AL40 + Utah!AL40</f>
        <v>5264</v>
      </c>
      <c r="AM40" s="14">
        <f t="shared" si="5"/>
        <v>1.208345480296669E-2</v>
      </c>
      <c r="AN40" s="27">
        <f>Weber!AN40 + Davis!AN40 + SaltLake!AN40 + Utah!AN40</f>
        <v>446607</v>
      </c>
      <c r="AO40" s="25">
        <f>Weber!AO40 + Davis!AO40 + SaltLake!AO40 + Utah!AO40</f>
        <v>5273</v>
      </c>
      <c r="AP40" s="14">
        <f t="shared" si="6"/>
        <v>1.1806801057753237E-2</v>
      </c>
      <c r="AQ40" s="27">
        <f>Weber!AQ40 + Davis!AQ40 + SaltLake!AQ40 + Utah!AQ40</f>
        <v>459460</v>
      </c>
      <c r="AR40" s="25">
        <f>Weber!AR40 + Davis!AR40 + SaltLake!AR40 + Utah!AR40</f>
        <v>5228</v>
      </c>
      <c r="AS40" s="14">
        <f t="shared" si="7"/>
        <v>1.1378574848735471E-2</v>
      </c>
      <c r="AT40" s="27">
        <f>Weber!AT40 + Davis!AT40 + SaltLake!AT40 + Utah!AT40</f>
        <v>472652</v>
      </c>
      <c r="AU40" s="25">
        <f>Weber!AU40 + Davis!AU40 + SaltLake!AU40 + Utah!AU40</f>
        <v>5334</v>
      </c>
      <c r="AV40" s="14">
        <f t="shared" si="8"/>
        <v>1.1285258498853279E-2</v>
      </c>
      <c r="AW40" s="27">
        <f>Weber!AW40 + Davis!AW40 + SaltLake!AW40 + Utah!AW40</f>
        <v>487857</v>
      </c>
      <c r="AX40" s="25">
        <f>Weber!AX40 + Davis!AX40 + SaltLake!AX40 + Utah!AX40</f>
        <v>5424</v>
      </c>
      <c r="AY40" s="14">
        <f t="shared" si="9"/>
        <v>1.1118012040413482E-2</v>
      </c>
      <c r="AZ40" s="27">
        <f>Weber!AZ40 + Davis!AZ40 + SaltLake!AZ40 + Utah!AZ40</f>
        <v>504621</v>
      </c>
      <c r="BA40" s="25">
        <f>Weber!BA40 + Davis!BA40 + SaltLake!BA40 + Utah!BA40</f>
        <v>4894</v>
      </c>
      <c r="BB40" s="14">
        <f t="shared" si="10"/>
        <v>9.6983676858473991E-3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8">D15 / D$6</f>
        <v>0.88186345037841307</v>
      </c>
      <c r="E41" s="39">
        <f t="shared" si="28"/>
        <v>0.8809199329334052</v>
      </c>
      <c r="F41" s="39">
        <f t="shared" si="28"/>
        <v>0.88084124027951427</v>
      </c>
      <c r="G41" s="39">
        <f t="shared" si="28"/>
        <v>0.88025412678139359</v>
      </c>
      <c r="H41" s="39">
        <f t="shared" si="28"/>
        <v>0.88024109701764963</v>
      </c>
      <c r="I41" s="39">
        <f t="shared" si="28"/>
        <v>0.87545883638114885</v>
      </c>
      <c r="J41" s="39">
        <f t="shared" si="28"/>
        <v>0.87217010119997795</v>
      </c>
      <c r="K41" s="39">
        <f t="shared" si="28"/>
        <v>0.8703204954314796</v>
      </c>
      <c r="L41" s="39">
        <f t="shared" si="28"/>
        <v>0.86827909321259633</v>
      </c>
      <c r="M41" s="39">
        <f t="shared" si="28"/>
        <v>0.86692025169886255</v>
      </c>
      <c r="W41" s="10">
        <v>36</v>
      </c>
      <c r="X41" s="12" t="s">
        <v>20</v>
      </c>
      <c r="Y41" s="25">
        <f>Weber!Y41 + Davis!Y41 + SaltLake!Y41 + Utah!Y41</f>
        <v>359508</v>
      </c>
      <c r="Z41" s="25">
        <f>Weber!Z41 + Davis!Z41 + SaltLake!Z41 + Utah!Z41</f>
        <v>5175</v>
      </c>
      <c r="AA41" s="14">
        <f t="shared" si="1"/>
        <v>1.4394672719383156E-2</v>
      </c>
      <c r="AB41" s="27">
        <f>Weber!AB41 + Davis!AB41 + SaltLake!AB41 + Utah!AB41</f>
        <v>365384</v>
      </c>
      <c r="AC41" s="25">
        <f>Weber!AC41 + Davis!AC41 + SaltLake!AC41 + Utah!AC41</f>
        <v>5523</v>
      </c>
      <c r="AD41" s="14">
        <f t="shared" si="2"/>
        <v>1.5115604405228472E-2</v>
      </c>
      <c r="AE41" s="27">
        <f>Weber!AE41 + Davis!AE41 + SaltLake!AE41 + Utah!AE41</f>
        <v>372915</v>
      </c>
      <c r="AF41" s="25">
        <f>Weber!AF41 + Davis!AF41 + SaltLake!AF41 + Utah!AF41</f>
        <v>5342</v>
      </c>
      <c r="AG41" s="14">
        <f t="shared" si="3"/>
        <v>1.43249802233753E-2</v>
      </c>
      <c r="AH41" s="27">
        <f>Weber!AH41 + Davis!AH41 + SaltLake!AH41 + Utah!AH41</f>
        <v>375455</v>
      </c>
      <c r="AI41" s="25">
        <f>Weber!AI41 + Davis!AI41 + SaltLake!AI41 + Utah!AI41</f>
        <v>5457</v>
      </c>
      <c r="AJ41" s="14">
        <f t="shared" si="4"/>
        <v>1.4534364970502457E-2</v>
      </c>
      <c r="AK41" s="27">
        <f>Weber!AK41 + Davis!AK41 + SaltLake!AK41 + Utah!AK41</f>
        <v>381546</v>
      </c>
      <c r="AL41" s="25">
        <f>Weber!AL41 + Davis!AL41 + SaltLake!AL41 + Utah!AL41</f>
        <v>5399</v>
      </c>
      <c r="AM41" s="14">
        <f t="shared" si="5"/>
        <v>1.4150325255670351E-2</v>
      </c>
      <c r="AN41" s="27">
        <f>Weber!AN41 + Davis!AN41 + SaltLake!AN41 + Utah!AN41</f>
        <v>389002</v>
      </c>
      <c r="AO41" s="25">
        <f>Weber!AO41 + Davis!AO41 + SaltLake!AO41 + Utah!AO41</f>
        <v>5378</v>
      </c>
      <c r="AP41" s="14">
        <f t="shared" si="6"/>
        <v>1.382512172173922E-2</v>
      </c>
      <c r="AQ41" s="27">
        <f>Weber!AQ41 + Davis!AQ41 + SaltLake!AQ41 + Utah!AQ41</f>
        <v>398438</v>
      </c>
      <c r="AR41" s="25">
        <f>Weber!AR41 + Davis!AR41 + SaltLake!AR41 + Utah!AR41</f>
        <v>5716</v>
      </c>
      <c r="AS41" s="14">
        <f t="shared" si="7"/>
        <v>1.4346021212836126E-2</v>
      </c>
      <c r="AT41" s="27">
        <f>Weber!AT41 + Davis!AT41 + SaltLake!AT41 + Utah!AT41</f>
        <v>409573</v>
      </c>
      <c r="AU41" s="25">
        <f>Weber!AU41 + Davis!AU41 + SaltLake!AU41 + Utah!AU41</f>
        <v>5496</v>
      </c>
      <c r="AV41" s="14">
        <f t="shared" si="8"/>
        <v>1.3418853293552066E-2</v>
      </c>
      <c r="AW41" s="27">
        <f>Weber!AW41 + Davis!AW41 + SaltLake!AW41 + Utah!AW41</f>
        <v>420642</v>
      </c>
      <c r="AX41" s="25">
        <f>Weber!AX41 + Davis!AX41 + SaltLake!AX41 + Utah!AX41</f>
        <v>5659</v>
      </c>
      <c r="AY41" s="14">
        <f t="shared" si="9"/>
        <v>1.345324527745684E-2</v>
      </c>
      <c r="AZ41" s="27">
        <f>Weber!AZ41 + Davis!AZ41 + SaltLake!AZ41 + Utah!AZ41</f>
        <v>434495</v>
      </c>
      <c r="BA41" s="25">
        <f>Weber!BA41 + Davis!BA41 + SaltLake!BA41 + Utah!BA41</f>
        <v>5307</v>
      </c>
      <c r="BB41" s="14">
        <f t="shared" si="10"/>
        <v>1.2214179679858226E-2</v>
      </c>
    </row>
    <row r="42" spans="2:54" x14ac:dyDescent="0.25">
      <c r="B42" s="36"/>
      <c r="C42" s="70" t="str">
        <f>C16</f>
        <v>Drove alone</v>
      </c>
      <c r="D42" s="39">
        <f t="shared" ref="D42:M42" si="29">D16 / D$15</f>
        <v>0.86495921823219168</v>
      </c>
      <c r="E42" s="39">
        <f t="shared" si="29"/>
        <v>0.86566710941768477</v>
      </c>
      <c r="F42" s="39">
        <f t="shared" si="29"/>
        <v>0.86660745752490087</v>
      </c>
      <c r="G42" s="39">
        <f t="shared" si="29"/>
        <v>0.8674544687129877</v>
      </c>
      <c r="H42" s="39">
        <f t="shared" si="29"/>
        <v>0.86597080688344408</v>
      </c>
      <c r="I42" s="39">
        <f t="shared" si="29"/>
        <v>0.86532479700885756</v>
      </c>
      <c r="J42" s="39">
        <f t="shared" si="29"/>
        <v>0.86868859843828572</v>
      </c>
      <c r="K42" s="39">
        <f t="shared" si="29"/>
        <v>0.87213430052518981</v>
      </c>
      <c r="L42" s="39">
        <f t="shared" si="29"/>
        <v>0.87336036300342412</v>
      </c>
      <c r="M42" s="39">
        <f t="shared" si="29"/>
        <v>0.87738346337247597</v>
      </c>
      <c r="W42" s="10">
        <v>37</v>
      </c>
      <c r="X42" s="12" t="s">
        <v>21</v>
      </c>
      <c r="Y42" s="25">
        <f>Weber!Y42 + Davis!Y42 + SaltLake!Y42 + Utah!Y42</f>
        <v>312645</v>
      </c>
      <c r="Z42" s="25">
        <f>Weber!Z42 + Davis!Z42 + SaltLake!Z42 + Utah!Z42</f>
        <v>5252</v>
      </c>
      <c r="AA42" s="14">
        <f t="shared" si="1"/>
        <v>1.6798605447072557E-2</v>
      </c>
      <c r="AB42" s="27">
        <f>Weber!AB42 + Davis!AB42 + SaltLake!AB42 + Utah!AB42</f>
        <v>317807</v>
      </c>
      <c r="AC42" s="25">
        <f>Weber!AC42 + Davis!AC42 + SaltLake!AC42 + Utah!AC42</f>
        <v>5463</v>
      </c>
      <c r="AD42" s="14">
        <f t="shared" si="2"/>
        <v>1.7189678012126858E-2</v>
      </c>
      <c r="AE42" s="27">
        <f>Weber!AE42 + Davis!AE42 + SaltLake!AE42 + Utah!AE42</f>
        <v>324909</v>
      </c>
      <c r="AF42" s="25">
        <f>Weber!AF42 + Davis!AF42 + SaltLake!AF42 + Utah!AF42</f>
        <v>5244</v>
      </c>
      <c r="AG42" s="14">
        <f t="shared" si="3"/>
        <v>1.6139903788445379E-2</v>
      </c>
      <c r="AH42" s="27">
        <f>Weber!AH42 + Davis!AH42 + SaltLake!AH42 + Utah!AH42</f>
        <v>327236</v>
      </c>
      <c r="AI42" s="25">
        <f>Weber!AI42 + Davis!AI42 + SaltLake!AI42 + Utah!AI42</f>
        <v>5639</v>
      </c>
      <c r="AJ42" s="14">
        <f t="shared" si="4"/>
        <v>1.7232211614859001E-2</v>
      </c>
      <c r="AK42" s="27">
        <f>Weber!AK42 + Davis!AK42 + SaltLake!AK42 + Utah!AK42</f>
        <v>331143</v>
      </c>
      <c r="AL42" s="25">
        <f>Weber!AL42 + Davis!AL42 + SaltLake!AL42 + Utah!AL42</f>
        <v>5734</v>
      </c>
      <c r="AM42" s="14">
        <f t="shared" si="5"/>
        <v>1.7315782003545298E-2</v>
      </c>
      <c r="AN42" s="27">
        <f>Weber!AN42 + Davis!AN42 + SaltLake!AN42 + Utah!AN42</f>
        <v>336873</v>
      </c>
      <c r="AO42" s="25">
        <f>Weber!AO42 + Davis!AO42 + SaltLake!AO42 + Utah!AO42</f>
        <v>5645</v>
      </c>
      <c r="AP42" s="14">
        <f t="shared" si="6"/>
        <v>1.6757056813695367E-2</v>
      </c>
      <c r="AQ42" s="27">
        <f>Weber!AQ42 + Davis!AQ42 + SaltLake!AQ42 + Utah!AQ42</f>
        <v>345998</v>
      </c>
      <c r="AR42" s="25">
        <f>Weber!AR42 + Davis!AR42 + SaltLake!AR42 + Utah!AR42</f>
        <v>5561</v>
      </c>
      <c r="AS42" s="14">
        <f t="shared" si="7"/>
        <v>1.6072347239001382E-2</v>
      </c>
      <c r="AT42" s="27">
        <f>Weber!AT42 + Davis!AT42 + SaltLake!AT42 + Utah!AT42</f>
        <v>355719</v>
      </c>
      <c r="AU42" s="25">
        <f>Weber!AU42 + Davis!AU42 + SaltLake!AU42 + Utah!AU42</f>
        <v>5807</v>
      </c>
      <c r="AV42" s="14">
        <f t="shared" si="8"/>
        <v>1.6324683247169815E-2</v>
      </c>
      <c r="AW42" s="27">
        <f>Weber!AW42 + Davis!AW42 + SaltLake!AW42 + Utah!AW42</f>
        <v>365433</v>
      </c>
      <c r="AX42" s="25">
        <f>Weber!AX42 + Davis!AX42 + SaltLake!AX42 + Utah!AX42</f>
        <v>5838</v>
      </c>
      <c r="AY42" s="14">
        <f t="shared" si="9"/>
        <v>1.5975568708901496E-2</v>
      </c>
      <c r="AZ42" s="27">
        <f>Weber!AZ42 + Davis!AZ42 + SaltLake!AZ42 + Utah!AZ42</f>
        <v>378188</v>
      </c>
      <c r="BA42" s="25">
        <f>Weber!BA42 + Davis!BA42 + SaltLake!BA42 + Utah!BA42</f>
        <v>5330</v>
      </c>
      <c r="BB42" s="14">
        <f t="shared" si="10"/>
        <v>1.4093519625159973E-2</v>
      </c>
    </row>
    <row r="43" spans="2:54" x14ac:dyDescent="0.25">
      <c r="B43" s="36"/>
      <c r="C43" s="70" t="str">
        <f>C17</f>
        <v>Carpooled:</v>
      </c>
      <c r="D43" s="39">
        <f t="shared" ref="D43:M43" si="30">D17 / D$15</f>
        <v>0.13504078176780837</v>
      </c>
      <c r="E43" s="39">
        <f t="shared" si="30"/>
        <v>0.13433289058231523</v>
      </c>
      <c r="F43" s="39">
        <f t="shared" si="30"/>
        <v>0.13339254247509919</v>
      </c>
      <c r="G43" s="39">
        <f t="shared" si="30"/>
        <v>0.13254553128701227</v>
      </c>
      <c r="H43" s="39">
        <f t="shared" si="30"/>
        <v>0.13402919311655595</v>
      </c>
      <c r="I43" s="39">
        <f t="shared" si="30"/>
        <v>0.13467520299114241</v>
      </c>
      <c r="J43" s="39">
        <f t="shared" si="30"/>
        <v>0.13131140156171434</v>
      </c>
      <c r="K43" s="39">
        <f t="shared" si="30"/>
        <v>0.12786569947481013</v>
      </c>
      <c r="L43" s="39">
        <f t="shared" si="30"/>
        <v>0.12663963699657585</v>
      </c>
      <c r="M43" s="39">
        <f t="shared" si="30"/>
        <v>0.12261653662752398</v>
      </c>
      <c r="W43" s="10">
        <v>38</v>
      </c>
      <c r="X43" s="12" t="s">
        <v>22</v>
      </c>
      <c r="Y43" s="25">
        <f>Weber!Y43 + Davis!Y43 + SaltLake!Y43 + Utah!Y43</f>
        <v>46863</v>
      </c>
      <c r="Z43" s="25">
        <f>Weber!Z43 + Davis!Z43 + SaltLake!Z43 + Utah!Z43</f>
        <v>2861</v>
      </c>
      <c r="AA43" s="14">
        <f t="shared" si="1"/>
        <v>6.1050295542325501E-2</v>
      </c>
      <c r="AB43" s="27">
        <f>Weber!AB43 + Davis!AB43 + SaltLake!AB43 + Utah!AB43</f>
        <v>47577</v>
      </c>
      <c r="AC43" s="25">
        <f>Weber!AC43 + Davis!AC43 + SaltLake!AC43 + Utah!AC43</f>
        <v>3048</v>
      </c>
      <c r="AD43" s="14">
        <f t="shared" si="2"/>
        <v>6.4064569014439757E-2</v>
      </c>
      <c r="AE43" s="27">
        <f>Weber!AE43 + Davis!AE43 + SaltLake!AE43 + Utah!AE43</f>
        <v>48006</v>
      </c>
      <c r="AF43" s="25">
        <f>Weber!AF43 + Davis!AF43 + SaltLake!AF43 + Utah!AF43</f>
        <v>2929</v>
      </c>
      <c r="AG43" s="14">
        <f t="shared" si="3"/>
        <v>6.1013206682498024E-2</v>
      </c>
      <c r="AH43" s="27">
        <f>Weber!AH43 + Davis!AH43 + SaltLake!AH43 + Utah!AH43</f>
        <v>48219</v>
      </c>
      <c r="AI43" s="25">
        <f>Weber!AI43 + Davis!AI43 + SaltLake!AI43 + Utah!AI43</f>
        <v>2656</v>
      </c>
      <c r="AJ43" s="14">
        <f t="shared" si="4"/>
        <v>5.50820216097389E-2</v>
      </c>
      <c r="AK43" s="27">
        <f>Weber!AK43 + Davis!AK43 + SaltLake!AK43 + Utah!AK43</f>
        <v>50403</v>
      </c>
      <c r="AL43" s="25">
        <f>Weber!AL43 + Davis!AL43 + SaltLake!AL43 + Utah!AL43</f>
        <v>2984</v>
      </c>
      <c r="AM43" s="14">
        <f t="shared" si="5"/>
        <v>5.9202825228657024E-2</v>
      </c>
      <c r="AN43" s="27">
        <f>Weber!AN43 + Davis!AN43 + SaltLake!AN43 + Utah!AN43</f>
        <v>52129</v>
      </c>
      <c r="AO43" s="25">
        <f>Weber!AO43 + Davis!AO43 + SaltLake!AO43 + Utah!AO43</f>
        <v>2945</v>
      </c>
      <c r="AP43" s="14">
        <f t="shared" si="6"/>
        <v>5.6494465652515875E-2</v>
      </c>
      <c r="AQ43" s="27">
        <f>Weber!AQ43 + Davis!AQ43 + SaltLake!AQ43 + Utah!AQ43</f>
        <v>52440</v>
      </c>
      <c r="AR43" s="25">
        <f>Weber!AR43 + Davis!AR43 + SaltLake!AR43 + Utah!AR43</f>
        <v>3168</v>
      </c>
      <c r="AS43" s="14">
        <f t="shared" si="7"/>
        <v>6.0411899313501147E-2</v>
      </c>
      <c r="AT43" s="27">
        <f>Weber!AT43 + Davis!AT43 + SaltLake!AT43 + Utah!AT43</f>
        <v>53854</v>
      </c>
      <c r="AU43" s="25">
        <f>Weber!AU43 + Davis!AU43 + SaltLake!AU43 + Utah!AU43</f>
        <v>2916</v>
      </c>
      <c r="AV43" s="14">
        <f t="shared" si="8"/>
        <v>5.4146395810896128E-2</v>
      </c>
      <c r="AW43" s="27">
        <f>Weber!AW43 + Davis!AW43 + SaltLake!AW43 + Utah!AW43</f>
        <v>55209</v>
      </c>
      <c r="AX43" s="25">
        <f>Weber!AX43 + Davis!AX43 + SaltLake!AX43 + Utah!AX43</f>
        <v>3294</v>
      </c>
      <c r="AY43" s="14">
        <f t="shared" si="9"/>
        <v>5.9664185187197738E-2</v>
      </c>
      <c r="AZ43" s="27">
        <f>Weber!AZ43 + Davis!AZ43 + SaltLake!AZ43 + Utah!AZ43</f>
        <v>56307</v>
      </c>
      <c r="BA43" s="25">
        <f>Weber!BA43 + Davis!BA43 + SaltLake!BA43 + Utah!BA43</f>
        <v>2785</v>
      </c>
      <c r="BB43" s="14">
        <f t="shared" si="10"/>
        <v>4.9460990640595309E-2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25">
        <f>Weber!Y44 + Davis!Y44 + SaltLake!Y44 + Utah!Y44</f>
        <v>37687</v>
      </c>
      <c r="Z44" s="25">
        <f>Weber!Z44 + Davis!Z44 + SaltLake!Z44 + Utah!Z44</f>
        <v>2604</v>
      </c>
      <c r="AA44" s="14">
        <f t="shared" si="1"/>
        <v>6.9095444052325733E-2</v>
      </c>
      <c r="AB44" s="27">
        <f>Weber!AB44 + Davis!AB44 + SaltLake!AB44 + Utah!AB44</f>
        <v>38182</v>
      </c>
      <c r="AC44" s="25">
        <f>Weber!AC44 + Davis!AC44 + SaltLake!AC44 + Utah!AC44</f>
        <v>2630</v>
      </c>
      <c r="AD44" s="14">
        <f t="shared" si="2"/>
        <v>6.8880624377979149E-2</v>
      </c>
      <c r="AE44" s="27">
        <f>Weber!AE44 + Davis!AE44 + SaltLake!AE44 + Utah!AE44</f>
        <v>37769</v>
      </c>
      <c r="AF44" s="25">
        <f>Weber!AF44 + Davis!AF44 + SaltLake!AF44 + Utah!AF44</f>
        <v>2617</v>
      </c>
      <c r="AG44" s="14">
        <f t="shared" si="3"/>
        <v>6.9289629060870023E-2</v>
      </c>
      <c r="AH44" s="27">
        <f>Weber!AH44 + Davis!AH44 + SaltLake!AH44 + Utah!AH44</f>
        <v>37320</v>
      </c>
      <c r="AI44" s="25">
        <f>Weber!AI44 + Davis!AI44 + SaltLake!AI44 + Utah!AI44</f>
        <v>2485</v>
      </c>
      <c r="AJ44" s="14">
        <f t="shared" si="4"/>
        <v>6.658628081457664E-2</v>
      </c>
      <c r="AK44" s="27">
        <f>Weber!AK44 + Davis!AK44 + SaltLake!AK44 + Utah!AK44</f>
        <v>39113</v>
      </c>
      <c r="AL44" s="25">
        <f>Weber!AL44 + Davis!AL44 + SaltLake!AL44 + Utah!AL44</f>
        <v>2558</v>
      </c>
      <c r="AM44" s="14">
        <f t="shared" si="5"/>
        <v>6.5400250556081105E-2</v>
      </c>
      <c r="AN44" s="27">
        <f>Weber!AN44 + Davis!AN44 + SaltLake!AN44 + Utah!AN44</f>
        <v>40240</v>
      </c>
      <c r="AO44" s="25">
        <f>Weber!AO44 + Davis!AO44 + SaltLake!AO44 + Utah!AO44</f>
        <v>2486</v>
      </c>
      <c r="AP44" s="14">
        <f t="shared" si="6"/>
        <v>6.1779324055666003E-2</v>
      </c>
      <c r="AQ44" s="27">
        <f>Weber!AQ44 + Davis!AQ44 + SaltLake!AQ44 + Utah!AQ44</f>
        <v>40306</v>
      </c>
      <c r="AR44" s="25">
        <f>Weber!AR44 + Davis!AR44 + SaltLake!AR44 + Utah!AR44</f>
        <v>2701</v>
      </c>
      <c r="AS44" s="14">
        <f t="shared" si="7"/>
        <v>6.7012355480573618E-2</v>
      </c>
      <c r="AT44" s="27">
        <f>Weber!AT44 + Davis!AT44 + SaltLake!AT44 + Utah!AT44</f>
        <v>41770</v>
      </c>
      <c r="AU44" s="25">
        <f>Weber!AU44 + Davis!AU44 + SaltLake!AU44 + Utah!AU44</f>
        <v>2650</v>
      </c>
      <c r="AV44" s="14">
        <f t="shared" si="8"/>
        <v>6.3442662197749577E-2</v>
      </c>
      <c r="AW44" s="27">
        <f>Weber!AW44 + Davis!AW44 + SaltLake!AW44 + Utah!AW44</f>
        <v>42965</v>
      </c>
      <c r="AX44" s="25">
        <f>Weber!AX44 + Davis!AX44 + SaltLake!AX44 + Utah!AX44</f>
        <v>2937</v>
      </c>
      <c r="AY44" s="14">
        <f t="shared" si="9"/>
        <v>6.8357965786104966E-2</v>
      </c>
      <c r="AZ44" s="27">
        <f>Weber!AZ44 + Davis!AZ44 + SaltLake!AZ44 + Utah!AZ44</f>
        <v>43750</v>
      </c>
      <c r="BA44" s="25">
        <f>Weber!BA44 + Davis!BA44 + SaltLake!BA44 + Utah!BA44</f>
        <v>2527</v>
      </c>
      <c r="BB44" s="14">
        <f t="shared" si="10"/>
        <v>5.7759999999999999E-2</v>
      </c>
    </row>
    <row r="45" spans="2:54" x14ac:dyDescent="0.25">
      <c r="B45" s="36"/>
      <c r="C45" s="72" t="str">
        <f>C19</f>
        <v>Carpooled:</v>
      </c>
      <c r="D45" s="39">
        <f t="shared" ref="D45:M45" si="31">D19 / D$6</f>
        <v>0.11908752975155777</v>
      </c>
      <c r="E45" s="39">
        <f t="shared" si="31"/>
        <v>0.11833652096252359</v>
      </c>
      <c r="F45" s="39">
        <f t="shared" si="31"/>
        <v>0.11749765255780414</v>
      </c>
      <c r="G45" s="39">
        <f t="shared" si="31"/>
        <v>0.11667375090182486</v>
      </c>
      <c r="H45" s="39">
        <f t="shared" si="31"/>
        <v>0.11797800398130762</v>
      </c>
      <c r="I45" s="39">
        <f t="shared" si="31"/>
        <v>0.11790259650002055</v>
      </c>
      <c r="J45" s="39">
        <f t="shared" si="31"/>
        <v>0.11452587838879133</v>
      </c>
      <c r="K45" s="39">
        <f t="shared" si="31"/>
        <v>0.11128413891560944</v>
      </c>
      <c r="L45" s="39">
        <f t="shared" si="31"/>
        <v>0.10995854917615926</v>
      </c>
      <c r="M45" s="39">
        <f t="shared" si="31"/>
        <v>0.10629875879557589</v>
      </c>
      <c r="W45" s="10">
        <v>40</v>
      </c>
      <c r="X45" s="12" t="s">
        <v>24</v>
      </c>
      <c r="Y45" s="25">
        <f>Weber!Y45 + Davis!Y45 + SaltLake!Y45 + Utah!Y45</f>
        <v>5877</v>
      </c>
      <c r="Z45" s="25">
        <f>Weber!Z45 + Davis!Z45 + SaltLake!Z45 + Utah!Z45</f>
        <v>995</v>
      </c>
      <c r="AA45" s="14">
        <f t="shared" si="1"/>
        <v>0.16930406670069764</v>
      </c>
      <c r="AB45" s="27">
        <f>Weber!AB45 + Davis!AB45 + SaltLake!AB45 + Utah!AB45</f>
        <v>6077</v>
      </c>
      <c r="AC45" s="25">
        <f>Weber!AC45 + Davis!AC45 + SaltLake!AC45 + Utah!AC45</f>
        <v>1063</v>
      </c>
      <c r="AD45" s="14">
        <f t="shared" si="2"/>
        <v>0.17492183643245021</v>
      </c>
      <c r="AE45" s="27">
        <f>Weber!AE45 + Davis!AE45 + SaltLake!AE45 + Utah!AE45</f>
        <v>6470</v>
      </c>
      <c r="AF45" s="25">
        <f>Weber!AF45 + Davis!AF45 + SaltLake!AF45 + Utah!AF45</f>
        <v>986</v>
      </c>
      <c r="AG45" s="14">
        <f t="shared" si="3"/>
        <v>0.15239567233384854</v>
      </c>
      <c r="AH45" s="27">
        <f>Weber!AH45 + Davis!AH45 + SaltLake!AH45 + Utah!AH45</f>
        <v>6917</v>
      </c>
      <c r="AI45" s="25">
        <f>Weber!AI45 + Davis!AI45 + SaltLake!AI45 + Utah!AI45</f>
        <v>1102</v>
      </c>
      <c r="AJ45" s="14">
        <f t="shared" si="4"/>
        <v>0.15931762324707244</v>
      </c>
      <c r="AK45" s="27">
        <f>Weber!AK45 + Davis!AK45 + SaltLake!AK45 + Utah!AK45</f>
        <v>7079</v>
      </c>
      <c r="AL45" s="25">
        <f>Weber!AL45 + Davis!AL45 + SaltLake!AL45 + Utah!AL45</f>
        <v>1186</v>
      </c>
      <c r="AM45" s="14">
        <f t="shared" si="5"/>
        <v>0.16753778782313886</v>
      </c>
      <c r="AN45" s="27">
        <f>Weber!AN45 + Davis!AN45 + SaltLake!AN45 + Utah!AN45</f>
        <v>7301</v>
      </c>
      <c r="AO45" s="25">
        <f>Weber!AO45 + Davis!AO45 + SaltLake!AO45 + Utah!AO45</f>
        <v>1153</v>
      </c>
      <c r="AP45" s="14">
        <f t="shared" si="6"/>
        <v>0.15792357211340913</v>
      </c>
      <c r="AQ45" s="27">
        <f>Weber!AQ45 + Davis!AQ45 + SaltLake!AQ45 + Utah!AQ45</f>
        <v>7026</v>
      </c>
      <c r="AR45" s="25">
        <f>Weber!AR45 + Davis!AR45 + SaltLake!AR45 + Utah!AR45</f>
        <v>1143</v>
      </c>
      <c r="AS45" s="14">
        <f t="shared" si="7"/>
        <v>0.16268146883005977</v>
      </c>
      <c r="AT45" s="27">
        <f>Weber!AT45 + Davis!AT45 + SaltLake!AT45 + Utah!AT45</f>
        <v>7151</v>
      </c>
      <c r="AU45" s="25">
        <f>Weber!AU45 + Davis!AU45 + SaltLake!AU45 + Utah!AU45</f>
        <v>1154</v>
      </c>
      <c r="AV45" s="14">
        <f t="shared" si="8"/>
        <v>0.16137603132429032</v>
      </c>
      <c r="AW45" s="27">
        <f>Weber!AW45 + Davis!AW45 + SaltLake!AW45 + Utah!AW45</f>
        <v>7164</v>
      </c>
      <c r="AX45" s="25">
        <f>Weber!AX45 + Davis!AX45 + SaltLake!AX45 + Utah!AX45</f>
        <v>1094</v>
      </c>
      <c r="AY45" s="14">
        <f t="shared" si="9"/>
        <v>0.15270798436627583</v>
      </c>
      <c r="AZ45" s="27">
        <f>Weber!AZ45 + Davis!AZ45 + SaltLake!AZ45 + Utah!AZ45</f>
        <v>7129</v>
      </c>
      <c r="BA45" s="25">
        <f>Weber!BA45 + Davis!BA45 + SaltLake!BA45 + Utah!BA45</f>
        <v>996</v>
      </c>
      <c r="BB45" s="14">
        <f t="shared" si="10"/>
        <v>0.13971103941646795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6" si="32">D20 / D$19</f>
        <v>0.77351202773835404</v>
      </c>
      <c r="E46" s="39">
        <f t="shared" si="32"/>
        <v>0.7735335214175737</v>
      </c>
      <c r="F46" s="39">
        <f t="shared" si="32"/>
        <v>0.76626989032725212</v>
      </c>
      <c r="G46" s="39">
        <f t="shared" si="32"/>
        <v>0.75917611255678563</v>
      </c>
      <c r="H46" s="39">
        <f t="shared" si="32"/>
        <v>0.75969946406133804</v>
      </c>
      <c r="I46" s="39">
        <f t="shared" si="32"/>
        <v>0.75127438771274391</v>
      </c>
      <c r="J46" s="39">
        <f t="shared" si="32"/>
        <v>0.75116290660198692</v>
      </c>
      <c r="K46" s="39">
        <f t="shared" si="32"/>
        <v>0.75790979958235927</v>
      </c>
      <c r="L46" s="39">
        <f t="shared" si="32"/>
        <v>0.76183498555161711</v>
      </c>
      <c r="M46" s="39">
        <f t="shared" si="32"/>
        <v>0.76651797816497025</v>
      </c>
      <c r="W46" s="10">
        <v>41</v>
      </c>
      <c r="X46" s="12" t="s">
        <v>25</v>
      </c>
      <c r="Y46" s="25">
        <f>Weber!Y46 + Davis!Y46 + SaltLake!Y46 + Utah!Y46</f>
        <v>3299</v>
      </c>
      <c r="Z46" s="25">
        <f>Weber!Z46 + Davis!Z46 + SaltLake!Z46 + Utah!Z46</f>
        <v>772</v>
      </c>
      <c r="AA46" s="14">
        <f t="shared" si="1"/>
        <v>0.23401030615337981</v>
      </c>
      <c r="AB46" s="27">
        <f>Weber!AB46 + Davis!AB46 + SaltLake!AB46 + Utah!AB46</f>
        <v>3318</v>
      </c>
      <c r="AC46" s="25">
        <f>Weber!AC46 + Davis!AC46 + SaltLake!AC46 + Utah!AC46</f>
        <v>755</v>
      </c>
      <c r="AD46" s="14">
        <f t="shared" si="2"/>
        <v>0.22754671488848704</v>
      </c>
      <c r="AE46" s="27">
        <f>Weber!AE46 + Davis!AE46 + SaltLake!AE46 + Utah!AE46</f>
        <v>3767</v>
      </c>
      <c r="AF46" s="25">
        <f>Weber!AF46 + Davis!AF46 + SaltLake!AF46 + Utah!AF46</f>
        <v>780</v>
      </c>
      <c r="AG46" s="14">
        <f t="shared" si="3"/>
        <v>0.20706132200690205</v>
      </c>
      <c r="AH46" s="27">
        <f>Weber!AH46 + Davis!AH46 + SaltLake!AH46 + Utah!AH46</f>
        <v>3982</v>
      </c>
      <c r="AI46" s="25">
        <f>Weber!AI46 + Davis!AI46 + SaltLake!AI46 + Utah!AI46</f>
        <v>823</v>
      </c>
      <c r="AJ46" s="14">
        <f t="shared" si="4"/>
        <v>0.20668006027122049</v>
      </c>
      <c r="AK46" s="27">
        <f>Weber!AK46 + Davis!AK46 + SaltLake!AK46 + Utah!AK46</f>
        <v>4211</v>
      </c>
      <c r="AL46" s="25">
        <f>Weber!AL46 + Davis!AL46 + SaltLake!AL46 + Utah!AL46</f>
        <v>871</v>
      </c>
      <c r="AM46" s="14">
        <f t="shared" si="5"/>
        <v>0.20683923058655901</v>
      </c>
      <c r="AN46" s="27">
        <f>Weber!AN46 + Davis!AN46 + SaltLake!AN46 + Utah!AN46</f>
        <v>4588</v>
      </c>
      <c r="AO46" s="25">
        <f>Weber!AO46 + Davis!AO46 + SaltLake!AO46 + Utah!AO46</f>
        <v>1032</v>
      </c>
      <c r="AP46" s="14">
        <f t="shared" si="6"/>
        <v>0.22493461203138623</v>
      </c>
      <c r="AQ46" s="27">
        <f>Weber!AQ46 + Davis!AQ46 + SaltLake!AQ46 + Utah!AQ46</f>
        <v>5108</v>
      </c>
      <c r="AR46" s="25">
        <f>Weber!AR46 + Davis!AR46 + SaltLake!AR46 + Utah!AR46</f>
        <v>1067</v>
      </c>
      <c r="AS46" s="14">
        <f t="shared" si="7"/>
        <v>0.20888801879404856</v>
      </c>
      <c r="AT46" s="27">
        <f>Weber!AT46 + Davis!AT46 + SaltLake!AT46 + Utah!AT46</f>
        <v>4933</v>
      </c>
      <c r="AU46" s="25">
        <f>Weber!AU46 + Davis!AU46 + SaltLake!AU46 + Utah!AU46</f>
        <v>1046</v>
      </c>
      <c r="AV46" s="14">
        <f t="shared" si="8"/>
        <v>0.21204135414555036</v>
      </c>
      <c r="AW46" s="27">
        <f>Weber!AW46 + Davis!AW46 + SaltLake!AW46 + Utah!AW46</f>
        <v>5080</v>
      </c>
      <c r="AX46" s="25">
        <f>Weber!AX46 + Davis!AX46 + SaltLake!AX46 + Utah!AX46</f>
        <v>1080</v>
      </c>
      <c r="AY46" s="14">
        <f t="shared" si="9"/>
        <v>0.2125984251968504</v>
      </c>
      <c r="AZ46" s="27">
        <f>Weber!AZ46 + Davis!AZ46 + SaltLake!AZ46 + Utah!AZ46</f>
        <v>5428</v>
      </c>
      <c r="BA46" s="25">
        <f>Weber!BA46 + Davis!BA46 + SaltLake!BA46 + Utah!BA46</f>
        <v>1101</v>
      </c>
      <c r="BB46" s="14">
        <f t="shared" si="10"/>
        <v>0.20283714075165807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ref="D47:M47" si="33">D21 / D$19</f>
        <v>0.129969638718718</v>
      </c>
      <c r="E47" s="39">
        <f t="shared" si="33"/>
        <v>0.12743745605681686</v>
      </c>
      <c r="F47" s="39">
        <f t="shared" si="33"/>
        <v>0.13033572929728202</v>
      </c>
      <c r="G47" s="39">
        <f t="shared" si="33"/>
        <v>0.13475940546023904</v>
      </c>
      <c r="H47" s="39">
        <f t="shared" si="33"/>
        <v>0.13571984169722456</v>
      </c>
      <c r="I47" s="39">
        <f t="shared" si="33"/>
        <v>0.14044831880448319</v>
      </c>
      <c r="J47" s="39">
        <f t="shared" si="33"/>
        <v>0.13818653021895869</v>
      </c>
      <c r="K47" s="39">
        <f t="shared" si="33"/>
        <v>0.13622409504238803</v>
      </c>
      <c r="L47" s="39">
        <f t="shared" si="33"/>
        <v>0.13514354243240367</v>
      </c>
      <c r="M47" s="39">
        <f t="shared" si="33"/>
        <v>0.12920291462322661</v>
      </c>
      <c r="W47" s="10">
        <v>42</v>
      </c>
      <c r="X47" s="12" t="s">
        <v>26</v>
      </c>
      <c r="Y47" s="25">
        <f>Weber!Y47 + Davis!Y47 + SaltLake!Y47 + Utah!Y47</f>
        <v>10373</v>
      </c>
      <c r="Z47" s="25">
        <f>Weber!Z47 + Davis!Z47 + SaltLake!Z47 + Utah!Z47</f>
        <v>1362</v>
      </c>
      <c r="AA47" s="14">
        <f t="shared" si="1"/>
        <v>0.13130241974356502</v>
      </c>
      <c r="AB47" s="27">
        <f>Weber!AB47 + Davis!AB47 + SaltLake!AB47 + Utah!AB47</f>
        <v>10027</v>
      </c>
      <c r="AC47" s="25">
        <f>Weber!AC47 + Davis!AC47 + SaltLake!AC47 + Utah!AC47</f>
        <v>1312</v>
      </c>
      <c r="AD47" s="14">
        <f t="shared" si="2"/>
        <v>0.13084671387254412</v>
      </c>
      <c r="AE47" s="27">
        <f>Weber!AE47 + Davis!AE47 + SaltLake!AE47 + Utah!AE47</f>
        <v>10959</v>
      </c>
      <c r="AF47" s="25">
        <f>Weber!AF47 + Davis!AF47 + SaltLake!AF47 + Utah!AF47</f>
        <v>1382</v>
      </c>
      <c r="AG47" s="14">
        <f t="shared" si="3"/>
        <v>0.12610639656903003</v>
      </c>
      <c r="AH47" s="27">
        <f>Weber!AH47 + Davis!AH47 + SaltLake!AH47 + Utah!AH47</f>
        <v>11095</v>
      </c>
      <c r="AI47" s="25">
        <f>Weber!AI47 + Davis!AI47 + SaltLake!AI47 + Utah!AI47</f>
        <v>1415</v>
      </c>
      <c r="AJ47" s="14">
        <f t="shared" si="4"/>
        <v>0.12753492564218116</v>
      </c>
      <c r="AK47" s="27">
        <f>Weber!AK47 + Davis!AK47 + SaltLake!AK47 + Utah!AK47</f>
        <v>11629</v>
      </c>
      <c r="AL47" s="25">
        <f>Weber!AL47 + Davis!AL47 + SaltLake!AL47 + Utah!AL47</f>
        <v>1376</v>
      </c>
      <c r="AM47" s="14">
        <f t="shared" si="5"/>
        <v>0.11832487746151862</v>
      </c>
      <c r="AN47" s="27">
        <f>Weber!AN47 + Davis!AN47 + SaltLake!AN47 + Utah!AN47</f>
        <v>11830</v>
      </c>
      <c r="AO47" s="25">
        <f>Weber!AO47 + Davis!AO47 + SaltLake!AO47 + Utah!AO47</f>
        <v>1452</v>
      </c>
      <c r="AP47" s="14">
        <f t="shared" si="6"/>
        <v>0.12273879966187659</v>
      </c>
      <c r="AQ47" s="27">
        <f>Weber!AQ47 + Davis!AQ47 + SaltLake!AQ47 + Utah!AQ47</f>
        <v>12800</v>
      </c>
      <c r="AR47" s="25">
        <f>Weber!AR47 + Davis!AR47 + SaltLake!AR47 + Utah!AR47</f>
        <v>1516</v>
      </c>
      <c r="AS47" s="14">
        <f t="shared" si="7"/>
        <v>0.1184375</v>
      </c>
      <c r="AT47" s="27">
        <f>Weber!AT47 + Davis!AT47 + SaltLake!AT47 + Utah!AT47</f>
        <v>12289</v>
      </c>
      <c r="AU47" s="25">
        <f>Weber!AU47 + Davis!AU47 + SaltLake!AU47 + Utah!AU47</f>
        <v>1472</v>
      </c>
      <c r="AV47" s="14">
        <f t="shared" si="8"/>
        <v>0.11978191878916104</v>
      </c>
      <c r="AW47" s="27">
        <f>Weber!AW47 + Davis!AW47 + SaltLake!AW47 + Utah!AW47</f>
        <v>12884</v>
      </c>
      <c r="AX47" s="25">
        <f>Weber!AX47 + Davis!AX47 + SaltLake!AX47 + Utah!AX47</f>
        <v>1526</v>
      </c>
      <c r="AY47" s="14">
        <f t="shared" si="9"/>
        <v>0.11844147780192486</v>
      </c>
      <c r="AZ47" s="27">
        <f>Weber!AZ47 + Davis!AZ47 + SaltLake!AZ47 + Utah!AZ47</f>
        <v>13499</v>
      </c>
      <c r="BA47" s="25">
        <f>Weber!BA47 + Davis!BA47 + SaltLake!BA47 + Utah!BA47</f>
        <v>1474</v>
      </c>
      <c r="BB47" s="14">
        <f t="shared" si="10"/>
        <v>0.10919327357582043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ref="D48:M48" si="34">D22 / D$19</f>
        <v>9.6518333542927978E-2</v>
      </c>
      <c r="E48" s="39">
        <f t="shared" si="34"/>
        <v>9.9029022525609425E-2</v>
      </c>
      <c r="F48" s="39">
        <f t="shared" si="34"/>
        <v>0.10339438037546581</v>
      </c>
      <c r="G48" s="39">
        <f t="shared" si="34"/>
        <v>0.10606448198297534</v>
      </c>
      <c r="H48" s="39">
        <f t="shared" si="34"/>
        <v>0.10458069424143737</v>
      </c>
      <c r="I48" s="39">
        <f t="shared" si="34"/>
        <v>0.10827729348277293</v>
      </c>
      <c r="J48" s="39">
        <f t="shared" si="34"/>
        <v>0.11065056317905439</v>
      </c>
      <c r="K48" s="39">
        <f t="shared" si="34"/>
        <v>0.10586610537525271</v>
      </c>
      <c r="L48" s="39">
        <f t="shared" si="34"/>
        <v>0.10302147201597918</v>
      </c>
      <c r="M48" s="39">
        <f t="shared" si="34"/>
        <v>0.10427910721180307</v>
      </c>
      <c r="W48" s="10">
        <v>43</v>
      </c>
      <c r="X48" s="12" t="s">
        <v>27</v>
      </c>
      <c r="Y48" s="25">
        <f>Weber!Y48 + Davis!Y48 + SaltLake!Y48 + Utah!Y48</f>
        <v>8603</v>
      </c>
      <c r="Z48" s="25">
        <f>Weber!Z48 + Davis!Z48 + SaltLake!Z48 + Utah!Z48</f>
        <v>1196</v>
      </c>
      <c r="AA48" s="14">
        <f t="shared" si="1"/>
        <v>0.13902127164942463</v>
      </c>
      <c r="AB48" s="27">
        <f>Weber!AB48 + Davis!AB48 + SaltLake!AB48 + Utah!AB48</f>
        <v>8137</v>
      </c>
      <c r="AC48" s="25">
        <f>Weber!AC48 + Davis!AC48 + SaltLake!AC48 + Utah!AC48</f>
        <v>1190</v>
      </c>
      <c r="AD48" s="14">
        <f t="shared" si="2"/>
        <v>0.14624554504116996</v>
      </c>
      <c r="AE48" s="27">
        <f>Weber!AE48 + Davis!AE48 + SaltLake!AE48 + Utah!AE48</f>
        <v>8377</v>
      </c>
      <c r="AF48" s="25">
        <f>Weber!AF48 + Davis!AF48 + SaltLake!AF48 + Utah!AF48</f>
        <v>1202</v>
      </c>
      <c r="AG48" s="14">
        <f t="shared" si="3"/>
        <v>0.14348812223946519</v>
      </c>
      <c r="AH48" s="27">
        <f>Weber!AH48 + Davis!AH48 + SaltLake!AH48 + Utah!AH48</f>
        <v>8357</v>
      </c>
      <c r="AI48" s="25">
        <f>Weber!AI48 + Davis!AI48 + SaltLake!AI48 + Utah!AI48</f>
        <v>1235</v>
      </c>
      <c r="AJ48" s="14">
        <f t="shared" si="4"/>
        <v>0.14778030393681943</v>
      </c>
      <c r="AK48" s="27">
        <f>Weber!AK48 + Davis!AK48 + SaltLake!AK48 + Utah!AK48</f>
        <v>8342</v>
      </c>
      <c r="AL48" s="25">
        <f>Weber!AL48 + Davis!AL48 + SaltLake!AL48 + Utah!AL48</f>
        <v>1198</v>
      </c>
      <c r="AM48" s="14">
        <f t="shared" si="5"/>
        <v>0.14361064492927356</v>
      </c>
      <c r="AN48" s="27">
        <f>Weber!AN48 + Davis!AN48 + SaltLake!AN48 + Utah!AN48</f>
        <v>8031</v>
      </c>
      <c r="AO48" s="25">
        <f>Weber!AO48 + Davis!AO48 + SaltLake!AO48 + Utah!AO48</f>
        <v>1227</v>
      </c>
      <c r="AP48" s="14">
        <f t="shared" si="6"/>
        <v>0.15278296600672395</v>
      </c>
      <c r="AQ48" s="27">
        <f>Weber!AQ48 + Davis!AQ48 + SaltLake!AQ48 + Utah!AQ48</f>
        <v>8360</v>
      </c>
      <c r="AR48" s="25">
        <f>Weber!AR48 + Davis!AR48 + SaltLake!AR48 + Utah!AR48</f>
        <v>1244</v>
      </c>
      <c r="AS48" s="14">
        <f t="shared" si="7"/>
        <v>0.14880382775119616</v>
      </c>
      <c r="AT48" s="27">
        <f>Weber!AT48 + Davis!AT48 + SaltLake!AT48 + Utah!AT48</f>
        <v>7793</v>
      </c>
      <c r="AU48" s="25">
        <f>Weber!AU48 + Davis!AU48 + SaltLake!AU48 + Utah!AU48</f>
        <v>1191</v>
      </c>
      <c r="AV48" s="14">
        <f t="shared" si="8"/>
        <v>0.15282946233799563</v>
      </c>
      <c r="AW48" s="27">
        <f>Weber!AW48 + Davis!AW48 + SaltLake!AW48 + Utah!AW48</f>
        <v>7901</v>
      </c>
      <c r="AX48" s="25">
        <f>Weber!AX48 + Davis!AX48 + SaltLake!AX48 + Utah!AX48</f>
        <v>1162</v>
      </c>
      <c r="AY48" s="14">
        <f t="shared" si="9"/>
        <v>0.14706999114036198</v>
      </c>
      <c r="AZ48" s="27">
        <f>Weber!AZ48 + Davis!AZ48 + SaltLake!AZ48 + Utah!AZ48</f>
        <v>8023</v>
      </c>
      <c r="BA48" s="25">
        <f>Weber!BA48 + Davis!BA48 + SaltLake!BA48 + Utah!BA48</f>
        <v>1209</v>
      </c>
      <c r="BB48" s="14">
        <f t="shared" si="10"/>
        <v>0.15069176118658856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25">
        <f>Weber!Y49 + Davis!Y49 + SaltLake!Y49 + Utah!Y49</f>
        <v>552</v>
      </c>
      <c r="Z49" s="25">
        <f>Weber!Z49 + Davis!Z49 + SaltLake!Z49 + Utah!Z49</f>
        <v>472</v>
      </c>
      <c r="AA49" s="14">
        <f t="shared" si="1"/>
        <v>0.85507246376811596</v>
      </c>
      <c r="AB49" s="27">
        <f>Weber!AB49 + Davis!AB49 + SaltLake!AB49 + Utah!AB49</f>
        <v>532</v>
      </c>
      <c r="AC49" s="25">
        <f>Weber!AC49 + Davis!AC49 + SaltLake!AC49 + Utah!AC49</f>
        <v>416</v>
      </c>
      <c r="AD49" s="14">
        <f t="shared" si="2"/>
        <v>0.78195488721804507</v>
      </c>
      <c r="AE49" s="27">
        <f>Weber!AE49 + Davis!AE49 + SaltLake!AE49 + Utah!AE49</f>
        <v>746</v>
      </c>
      <c r="AF49" s="25">
        <f>Weber!AF49 + Davis!AF49 + SaltLake!AF49 + Utah!AF49</f>
        <v>327</v>
      </c>
      <c r="AG49" s="14">
        <f t="shared" si="3"/>
        <v>0.4383378016085791</v>
      </c>
      <c r="AH49" s="27">
        <f>Weber!AH49 + Davis!AH49 + SaltLake!AH49 + Utah!AH49</f>
        <v>842</v>
      </c>
      <c r="AI49" s="25">
        <f>Weber!AI49 + Davis!AI49 + SaltLake!AI49 + Utah!AI49</f>
        <v>329</v>
      </c>
      <c r="AJ49" s="14">
        <f t="shared" si="4"/>
        <v>0.39073634204275537</v>
      </c>
      <c r="AK49" s="27">
        <f>Weber!AK49 + Davis!AK49 + SaltLake!AK49 + Utah!AK49</f>
        <v>961</v>
      </c>
      <c r="AL49" s="25">
        <f>Weber!AL49 + Davis!AL49 + SaltLake!AL49 + Utah!AL49</f>
        <v>329</v>
      </c>
      <c r="AM49" s="14">
        <f t="shared" si="5"/>
        <v>0.34235171696149846</v>
      </c>
      <c r="AN49" s="27">
        <f>Weber!AN49 + Davis!AN49 + SaltLake!AN49 + Utah!AN49</f>
        <v>1028</v>
      </c>
      <c r="AO49" s="25">
        <f>Weber!AO49 + Davis!AO49 + SaltLake!AO49 + Utah!AO49</f>
        <v>321</v>
      </c>
      <c r="AP49" s="14">
        <f t="shared" si="6"/>
        <v>0.3122568093385214</v>
      </c>
      <c r="AQ49" s="27">
        <f>Weber!AQ49 + Davis!AQ49 + SaltLake!AQ49 + Utah!AQ49</f>
        <v>1252</v>
      </c>
      <c r="AR49" s="25">
        <f>Weber!AR49 + Davis!AR49 + SaltLake!AR49 + Utah!AR49</f>
        <v>303</v>
      </c>
      <c r="AS49" s="14">
        <f t="shared" si="7"/>
        <v>0.24201277955271566</v>
      </c>
      <c r="AT49" s="27">
        <f>Weber!AT49 + Davis!AT49 + SaltLake!AT49 + Utah!AT49</f>
        <v>1181</v>
      </c>
      <c r="AU49" s="25">
        <f>Weber!AU49 + Davis!AU49 + SaltLake!AU49 + Utah!AU49</f>
        <v>346</v>
      </c>
      <c r="AV49" s="14">
        <f t="shared" si="8"/>
        <v>0.29297205757832345</v>
      </c>
      <c r="AW49" s="27">
        <f>Weber!AW49 + Davis!AW49 + SaltLake!AW49 + Utah!AW49</f>
        <v>1387</v>
      </c>
      <c r="AX49" s="25">
        <f>Weber!AX49 + Davis!AX49 + SaltLake!AX49 + Utah!AX49</f>
        <v>357</v>
      </c>
      <c r="AY49" s="14">
        <f t="shared" si="9"/>
        <v>0.25739005046863733</v>
      </c>
      <c r="AZ49" s="27">
        <f>Weber!AZ49 + Davis!AZ49 + SaltLake!AZ49 + Utah!AZ49</f>
        <v>1026</v>
      </c>
      <c r="BA49" s="25">
        <f>Weber!BA49 + Davis!BA49 + SaltLake!BA49 + Utah!BA49</f>
        <v>326</v>
      </c>
      <c r="BB49" s="14">
        <f t="shared" si="10"/>
        <v>0.31773879142300193</v>
      </c>
    </row>
    <row r="50" spans="2:54" x14ac:dyDescent="0.25">
      <c r="B50" s="36"/>
      <c r="C50" s="72" t="str">
        <f t="shared" ref="C50:C55" si="35">C24</f>
        <v>Public transportation (excluding taxicab):</v>
      </c>
      <c r="D50" s="39">
        <f t="shared" ref="D50:M50" si="36">D24 / D$6</f>
        <v>2.8543310245233065E-2</v>
      </c>
      <c r="E50" s="39">
        <f t="shared" si="36"/>
        <v>2.7351122270153679E-2</v>
      </c>
      <c r="F50" s="39">
        <f t="shared" si="36"/>
        <v>2.775221385846869E-2</v>
      </c>
      <c r="G50" s="39">
        <f t="shared" si="36"/>
        <v>2.771908554702817E-2</v>
      </c>
      <c r="H50" s="39">
        <f t="shared" si="36"/>
        <v>2.804462130181095E-2</v>
      </c>
      <c r="I50" s="39">
        <f t="shared" si="36"/>
        <v>2.9159969694774697E-2</v>
      </c>
      <c r="J50" s="39">
        <f t="shared" si="36"/>
        <v>3.0253447058845914E-2</v>
      </c>
      <c r="K50" s="39">
        <f t="shared" si="36"/>
        <v>2.9647007848281979E-2</v>
      </c>
      <c r="L50" s="39">
        <f t="shared" si="36"/>
        <v>2.9126292244060291E-2</v>
      </c>
      <c r="M50" s="39">
        <f t="shared" si="36"/>
        <v>2.8806875437704882E-2</v>
      </c>
      <c r="W50" s="10">
        <v>45</v>
      </c>
      <c r="X50" s="12" t="s">
        <v>29</v>
      </c>
      <c r="Y50" s="25">
        <f>Weber!Y50 + Davis!Y50 + SaltLake!Y50 + Utah!Y50</f>
        <v>429</v>
      </c>
      <c r="Z50" s="25">
        <f>Weber!Z50 + Davis!Z50 + SaltLake!Z50 + Utah!Z50</f>
        <v>197</v>
      </c>
      <c r="AA50" s="14">
        <f t="shared" si="1"/>
        <v>0.4592074592074592</v>
      </c>
      <c r="AB50" s="27">
        <f>Weber!AB50 + Davis!AB50 + SaltLake!AB50 + Utah!AB50</f>
        <v>416</v>
      </c>
      <c r="AC50" s="25">
        <f>Weber!AC50 + Davis!AC50 + SaltLake!AC50 + Utah!AC50</f>
        <v>190</v>
      </c>
      <c r="AD50" s="14">
        <f t="shared" si="2"/>
        <v>0.45673076923076922</v>
      </c>
      <c r="AE50" s="27">
        <f>Weber!AE50 + Davis!AE50 + SaltLake!AE50 + Utah!AE50</f>
        <v>617</v>
      </c>
      <c r="AF50" s="25">
        <f>Weber!AF50 + Davis!AF50 + SaltLake!AF50 + Utah!AF50</f>
        <v>246</v>
      </c>
      <c r="AG50" s="14">
        <f t="shared" si="3"/>
        <v>0.39870340356564021</v>
      </c>
      <c r="AH50" s="27">
        <f>Weber!AH50 + Davis!AH50 + SaltLake!AH50 + Utah!AH50</f>
        <v>604</v>
      </c>
      <c r="AI50" s="25">
        <f>Weber!AI50 + Davis!AI50 + SaltLake!AI50 + Utah!AI50</f>
        <v>241</v>
      </c>
      <c r="AJ50" s="14">
        <f t="shared" si="4"/>
        <v>0.39900662251655628</v>
      </c>
      <c r="AK50" s="27">
        <f>Weber!AK50 + Davis!AK50 + SaltLake!AK50 + Utah!AK50</f>
        <v>749</v>
      </c>
      <c r="AL50" s="25">
        <f>Weber!AL50 + Davis!AL50 + SaltLake!AL50 + Utah!AL50</f>
        <v>296</v>
      </c>
      <c r="AM50" s="14">
        <f t="shared" si="5"/>
        <v>0.39519359145527372</v>
      </c>
      <c r="AN50" s="27">
        <f>Weber!AN50 + Davis!AN50 + SaltLake!AN50 + Utah!AN50</f>
        <v>899</v>
      </c>
      <c r="AO50" s="25">
        <f>Weber!AO50 + Davis!AO50 + SaltLake!AO50 + Utah!AO50</f>
        <v>360</v>
      </c>
      <c r="AP50" s="14">
        <f t="shared" si="6"/>
        <v>0.40044493882091214</v>
      </c>
      <c r="AQ50" s="27">
        <f>Weber!AQ50 + Davis!AQ50 + SaltLake!AQ50 + Utah!AQ50</f>
        <v>1054</v>
      </c>
      <c r="AR50" s="25">
        <f>Weber!AR50 + Davis!AR50 + SaltLake!AR50 + Utah!AR50</f>
        <v>399</v>
      </c>
      <c r="AS50" s="14">
        <f t="shared" si="7"/>
        <v>0.37855787476280833</v>
      </c>
      <c r="AT50" s="27">
        <f>Weber!AT50 + Davis!AT50 + SaltLake!AT50 + Utah!AT50</f>
        <v>1049</v>
      </c>
      <c r="AU50" s="25">
        <f>Weber!AU50 + Davis!AU50 + SaltLake!AU50 + Utah!AU50</f>
        <v>374</v>
      </c>
      <c r="AV50" s="14">
        <f t="shared" si="8"/>
        <v>0.35653002859866539</v>
      </c>
      <c r="AW50" s="27">
        <f>Weber!AW50 + Davis!AW50 + SaltLake!AW50 + Utah!AW50</f>
        <v>1243</v>
      </c>
      <c r="AX50" s="25">
        <f>Weber!AX50 + Davis!AX50 + SaltLake!AX50 + Utah!AX50</f>
        <v>444</v>
      </c>
      <c r="AY50" s="14">
        <f t="shared" si="9"/>
        <v>0.35720032180209171</v>
      </c>
      <c r="AZ50" s="27">
        <f>Weber!AZ50 + Davis!AZ50 + SaltLake!AZ50 + Utah!AZ50</f>
        <v>2543</v>
      </c>
      <c r="BA50" s="25">
        <f>Weber!BA50 + Davis!BA50 + SaltLake!BA50 + Utah!BA50</f>
        <v>621</v>
      </c>
      <c r="BB50" s="14">
        <f t="shared" si="10"/>
        <v>0.24419976405819899</v>
      </c>
    </row>
    <row r="51" spans="2:54" x14ac:dyDescent="0.25">
      <c r="B51" s="36">
        <f>B25 + 100</f>
        <v>109</v>
      </c>
      <c r="C51" s="70" t="str">
        <f t="shared" si="35"/>
        <v>Bus or trolley bus</v>
      </c>
      <c r="D51" s="39">
        <f t="shared" ref="D51:M51" si="37">D25 / D$24</f>
        <v>0.83674999063073863</v>
      </c>
      <c r="E51" s="39">
        <f t="shared" si="37"/>
        <v>0.81393916056988835</v>
      </c>
      <c r="F51" s="39">
        <f t="shared" si="37"/>
        <v>0.77512337371018392</v>
      </c>
      <c r="G51" s="39">
        <f t="shared" si="37"/>
        <v>0.73411799650985776</v>
      </c>
      <c r="H51" s="39">
        <f t="shared" si="37"/>
        <v>0.68816972312117941</v>
      </c>
      <c r="I51" s="39">
        <f t="shared" si="37"/>
        <v>0.63655589123867073</v>
      </c>
      <c r="J51" s="39">
        <f t="shared" si="37"/>
        <v>0.60486761838878056</v>
      </c>
      <c r="K51" s="39">
        <f t="shared" si="37"/>
        <v>0.58022609455998997</v>
      </c>
      <c r="L51" s="39">
        <f t="shared" si="37"/>
        <v>0.57166697570925273</v>
      </c>
      <c r="M51" s="39">
        <f t="shared" si="37"/>
        <v>0.55160811179484071</v>
      </c>
      <c r="W51" s="10">
        <v>46</v>
      </c>
      <c r="X51" s="12" t="s">
        <v>30</v>
      </c>
      <c r="Y51" s="25">
        <f>Weber!Y51 + Davis!Y51 + SaltLake!Y51 + Utah!Y51</f>
        <v>758</v>
      </c>
      <c r="Z51" s="25">
        <f>Weber!Z51 + Davis!Z51 + SaltLake!Z51 + Utah!Z51</f>
        <v>383</v>
      </c>
      <c r="AA51" s="14">
        <f t="shared" si="1"/>
        <v>0.50527704485488123</v>
      </c>
      <c r="AB51" s="27">
        <f>Weber!AB51 + Davis!AB51 + SaltLake!AB51 + Utah!AB51</f>
        <v>942</v>
      </c>
      <c r="AC51" s="25">
        <f>Weber!AC51 + Davis!AC51 + SaltLake!AC51 + Utah!AC51</f>
        <v>442</v>
      </c>
      <c r="AD51" s="14">
        <f t="shared" si="2"/>
        <v>0.46921443736730362</v>
      </c>
      <c r="AE51" s="27">
        <f>Weber!AE51 + Davis!AE51 + SaltLake!AE51 + Utah!AE51</f>
        <v>1219</v>
      </c>
      <c r="AF51" s="25">
        <f>Weber!AF51 + Davis!AF51 + SaltLake!AF51 + Utah!AF51</f>
        <v>442</v>
      </c>
      <c r="AG51" s="14">
        <f t="shared" si="3"/>
        <v>0.36259228876127975</v>
      </c>
      <c r="AH51" s="27">
        <f>Weber!AH51 + Davis!AH51 + SaltLake!AH51 + Utah!AH51</f>
        <v>1283</v>
      </c>
      <c r="AI51" s="25">
        <f>Weber!AI51 + Davis!AI51 + SaltLake!AI51 + Utah!AI51</f>
        <v>456</v>
      </c>
      <c r="AJ51" s="14">
        <f t="shared" si="4"/>
        <v>0.35541699142634453</v>
      </c>
      <c r="AK51" s="27">
        <f>Weber!AK51 + Davis!AK51 + SaltLake!AK51 + Utah!AK51</f>
        <v>1566</v>
      </c>
      <c r="AL51" s="25">
        <f>Weber!AL51 + Davis!AL51 + SaltLake!AL51 + Utah!AL51</f>
        <v>548</v>
      </c>
      <c r="AM51" s="14">
        <f t="shared" si="5"/>
        <v>0.34993614303959131</v>
      </c>
      <c r="AN51" s="27">
        <f>Weber!AN51 + Davis!AN51 + SaltLake!AN51 + Utah!AN51</f>
        <v>1857</v>
      </c>
      <c r="AO51" s="25">
        <f>Weber!AO51 + Davis!AO51 + SaltLake!AO51 + Utah!AO51</f>
        <v>572</v>
      </c>
      <c r="AP51" s="14">
        <f t="shared" si="6"/>
        <v>0.30802369413031772</v>
      </c>
      <c r="AQ51" s="27">
        <f>Weber!AQ51 + Davis!AQ51 + SaltLake!AQ51 + Utah!AQ51</f>
        <v>2083</v>
      </c>
      <c r="AR51" s="25">
        <f>Weber!AR51 + Davis!AR51 + SaltLake!AR51 + Utah!AR51</f>
        <v>551</v>
      </c>
      <c r="AS51" s="14">
        <f t="shared" si="7"/>
        <v>0.26452232357177147</v>
      </c>
      <c r="AT51" s="27">
        <f>Weber!AT51 + Davis!AT51 + SaltLake!AT51 + Utah!AT51</f>
        <v>2204</v>
      </c>
      <c r="AU51" s="25">
        <f>Weber!AU51 + Davis!AU51 + SaltLake!AU51 + Utah!AU51</f>
        <v>577</v>
      </c>
      <c r="AV51" s="14">
        <f t="shared" si="8"/>
        <v>0.2617967332123412</v>
      </c>
      <c r="AW51" s="27">
        <f>Weber!AW51 + Davis!AW51 + SaltLake!AW51 + Utah!AW51</f>
        <v>2287</v>
      </c>
      <c r="AX51" s="25">
        <f>Weber!AX51 + Davis!AX51 + SaltLake!AX51 + Utah!AX51</f>
        <v>621</v>
      </c>
      <c r="AY51" s="14">
        <f t="shared" si="9"/>
        <v>0.27153476169654567</v>
      </c>
      <c r="AZ51" s="27">
        <f>Weber!AZ51 + Davis!AZ51 + SaltLake!AZ51 + Utah!AZ51</f>
        <v>1836</v>
      </c>
      <c r="BA51" s="25">
        <f>Weber!BA51 + Davis!BA51 + SaltLake!BA51 + Utah!BA51</f>
        <v>430</v>
      </c>
      <c r="BB51" s="14">
        <f t="shared" si="10"/>
        <v>0.23420479302832245</v>
      </c>
    </row>
    <row r="52" spans="2:54" x14ac:dyDescent="0.25">
      <c r="B52" s="36">
        <f>B26 + 100</f>
        <v>110</v>
      </c>
      <c r="C52" s="70" t="str">
        <f t="shared" si="35"/>
        <v>Streetcar or trolley car (carro publico in Puerto Rico)</v>
      </c>
      <c r="D52" s="39">
        <f t="shared" ref="D52:M52" si="38">D26 / D$24</f>
        <v>4.8307911404264887E-2</v>
      </c>
      <c r="E52" s="39">
        <f t="shared" si="38"/>
        <v>5.4948016942626104E-2</v>
      </c>
      <c r="F52" s="39">
        <f t="shared" si="38"/>
        <v>6.9612681321968004E-2</v>
      </c>
      <c r="G52" s="39">
        <f t="shared" si="38"/>
        <v>7.3478632161289123E-2</v>
      </c>
      <c r="H52" s="39">
        <f t="shared" si="38"/>
        <v>8.1589356346637901E-2</v>
      </c>
      <c r="I52" s="39">
        <f t="shared" si="38"/>
        <v>8.4961396441758985E-2</v>
      </c>
      <c r="J52" s="39">
        <f t="shared" si="38"/>
        <v>9.6440475441796111E-2</v>
      </c>
      <c r="K52" s="39">
        <f t="shared" si="38"/>
        <v>9.5184560614577474E-2</v>
      </c>
      <c r="L52" s="39">
        <f t="shared" si="38"/>
        <v>0.10621793683169541</v>
      </c>
      <c r="M52" s="39">
        <f t="shared" si="38"/>
        <v>8.1633271696626153E-2</v>
      </c>
      <c r="W52" s="10">
        <v>47</v>
      </c>
      <c r="X52" s="12" t="s">
        <v>31</v>
      </c>
      <c r="Y52" s="25">
        <f>Weber!Y52 + Davis!Y52 + SaltLake!Y52 + Utah!Y52</f>
        <v>31</v>
      </c>
      <c r="Z52" s="25">
        <f>Weber!Z52 + Davis!Z52 + SaltLake!Z52 + Utah!Z52</f>
        <v>403</v>
      </c>
      <c r="AA52" s="14">
        <f t="shared" si="1"/>
        <v>13</v>
      </c>
      <c r="AB52" s="27">
        <f>Weber!AB52 + Davis!AB52 + SaltLake!AB52 + Utah!AB52</f>
        <v>0</v>
      </c>
      <c r="AC52" s="25">
        <f>Weber!AC52 + Davis!AC52 + SaltLake!AC52 + Utah!AC52</f>
        <v>356</v>
      </c>
      <c r="AD52" s="14">
        <f t="shared" si="2"/>
        <v>0</v>
      </c>
      <c r="AE52" s="27">
        <f>Weber!AE52 + Davis!AE52 + SaltLake!AE52 + Utah!AE52</f>
        <v>0</v>
      </c>
      <c r="AF52" s="25">
        <f>Weber!AF52 + Davis!AF52 + SaltLake!AF52 + Utah!AF52</f>
        <v>108</v>
      </c>
      <c r="AG52" s="14">
        <f t="shared" si="3"/>
        <v>0</v>
      </c>
      <c r="AH52" s="27">
        <f>Weber!AH52 + Davis!AH52 + SaltLake!AH52 + Utah!AH52</f>
        <v>9</v>
      </c>
      <c r="AI52" s="25">
        <f>Weber!AI52 + Davis!AI52 + SaltLake!AI52 + Utah!AI52</f>
        <v>95</v>
      </c>
      <c r="AJ52" s="14">
        <f t="shared" si="4"/>
        <v>10.555555555555555</v>
      </c>
      <c r="AK52" s="27">
        <f>Weber!AK52 + Davis!AK52 + SaltLake!AK52 + Utah!AK52</f>
        <v>11</v>
      </c>
      <c r="AL52" s="25">
        <f>Weber!AL52 + Davis!AL52 + SaltLake!AL52 + Utah!AL52</f>
        <v>97</v>
      </c>
      <c r="AM52" s="14">
        <f t="shared" si="5"/>
        <v>8.8181818181818183</v>
      </c>
      <c r="AN52" s="27">
        <f>Weber!AN52 + Davis!AN52 + SaltLake!AN52 + Utah!AN52</f>
        <v>15</v>
      </c>
      <c r="AO52" s="25">
        <f>Weber!AO52 + Davis!AO52 + SaltLake!AO52 + Utah!AO52</f>
        <v>77</v>
      </c>
      <c r="AP52" s="14">
        <f t="shared" si="6"/>
        <v>5.1333333333333337</v>
      </c>
      <c r="AQ52" s="27">
        <f>Weber!AQ52 + Davis!AQ52 + SaltLake!AQ52 + Utah!AQ52</f>
        <v>51</v>
      </c>
      <c r="AR52" s="25">
        <f>Weber!AR52 + Davis!AR52 + SaltLake!AR52 + Utah!AR52</f>
        <v>95</v>
      </c>
      <c r="AS52" s="14">
        <f t="shared" si="7"/>
        <v>1.8627450980392157</v>
      </c>
      <c r="AT52" s="27">
        <f>Weber!AT52 + Davis!AT52 + SaltLake!AT52 + Utah!AT52</f>
        <v>62</v>
      </c>
      <c r="AU52" s="25">
        <f>Weber!AU52 + Davis!AU52 + SaltLake!AU52 + Utah!AU52</f>
        <v>86</v>
      </c>
      <c r="AV52" s="14">
        <f t="shared" si="8"/>
        <v>1.3870967741935485</v>
      </c>
      <c r="AW52" s="27">
        <f>Weber!AW52 + Davis!AW52 + SaltLake!AW52 + Utah!AW52</f>
        <v>66</v>
      </c>
      <c r="AX52" s="25">
        <f>Weber!AX52 + Davis!AX52 + SaltLake!AX52 + Utah!AX52</f>
        <v>101</v>
      </c>
      <c r="AY52" s="14">
        <f t="shared" si="9"/>
        <v>1.5303030303030303</v>
      </c>
      <c r="AZ52" s="27">
        <f>Weber!AZ52 + Davis!AZ52 + SaltLake!AZ52 + Utah!AZ52</f>
        <v>71</v>
      </c>
      <c r="BA52" s="25">
        <f>Weber!BA52 + Davis!BA52 + SaltLake!BA52 + Utah!BA52</f>
        <v>97</v>
      </c>
      <c r="BB52" s="14">
        <f t="shared" si="10"/>
        <v>1.3661971830985915</v>
      </c>
    </row>
    <row r="53" spans="2:54" x14ac:dyDescent="0.25">
      <c r="B53" s="36">
        <f>B27 + 100</f>
        <v>111</v>
      </c>
      <c r="C53" s="70" t="str">
        <f t="shared" si="35"/>
        <v>Subway or elevated</v>
      </c>
      <c r="D53" s="39">
        <f t="shared" ref="D53:M53" si="39">D27 / D$24</f>
        <v>3.9538282801783904E-2</v>
      </c>
      <c r="E53" s="39">
        <f t="shared" si="39"/>
        <v>4.0931844435887564E-2</v>
      </c>
      <c r="F53" s="39">
        <f t="shared" si="39"/>
        <v>5.1517870494990278E-2</v>
      </c>
      <c r="G53" s="39">
        <f t="shared" si="39"/>
        <v>5.9443804997586606E-2</v>
      </c>
      <c r="H53" s="39">
        <f t="shared" si="39"/>
        <v>7.1700827040632867E-2</v>
      </c>
      <c r="I53" s="39">
        <f t="shared" si="39"/>
        <v>7.9959718026183277E-2</v>
      </c>
      <c r="J53" s="39">
        <f t="shared" si="39"/>
        <v>8.9491226966857434E-2</v>
      </c>
      <c r="K53" s="39">
        <f t="shared" si="39"/>
        <v>9.0562738117544186E-2</v>
      </c>
      <c r="L53" s="39">
        <f t="shared" si="39"/>
        <v>9.7873787007849683E-2</v>
      </c>
      <c r="M53" s="39">
        <f t="shared" si="39"/>
        <v>0.23001606596138108</v>
      </c>
      <c r="W53" s="10">
        <v>48</v>
      </c>
      <c r="X53" s="12" t="s">
        <v>32</v>
      </c>
      <c r="Y53" s="25">
        <f>Weber!Y53 + Davis!Y53 + SaltLake!Y53 + Utah!Y53</f>
        <v>1420</v>
      </c>
      <c r="Z53" s="25">
        <f>Weber!Z53 + Davis!Z53 + SaltLake!Z53 + Utah!Z53</f>
        <v>466</v>
      </c>
      <c r="AA53" s="14">
        <f t="shared" si="1"/>
        <v>0.32816901408450705</v>
      </c>
      <c r="AB53" s="27">
        <f>Weber!AB53 + Davis!AB53 + SaltLake!AB53 + Utah!AB53</f>
        <v>1684</v>
      </c>
      <c r="AC53" s="25">
        <f>Weber!AC53 + Davis!AC53 + SaltLake!AC53 + Utah!AC53</f>
        <v>499</v>
      </c>
      <c r="AD53" s="14">
        <f t="shared" si="2"/>
        <v>0.29631828978622327</v>
      </c>
      <c r="AE53" s="27">
        <f>Weber!AE53 + Davis!AE53 + SaltLake!AE53 + Utah!AE53</f>
        <v>1746</v>
      </c>
      <c r="AF53" s="25">
        <f>Weber!AF53 + Davis!AF53 + SaltLake!AF53 + Utah!AF53</f>
        <v>489</v>
      </c>
      <c r="AG53" s="14">
        <f t="shared" si="3"/>
        <v>0.28006872852233677</v>
      </c>
      <c r="AH53" s="27">
        <f>Weber!AH53 + Davis!AH53 + SaltLake!AH53 + Utah!AH53</f>
        <v>1930</v>
      </c>
      <c r="AI53" s="25">
        <f>Weber!AI53 + Davis!AI53 + SaltLake!AI53 + Utah!AI53</f>
        <v>527</v>
      </c>
      <c r="AJ53" s="14">
        <f t="shared" si="4"/>
        <v>0.27305699481865287</v>
      </c>
      <c r="AK53" s="27">
        <f>Weber!AK53 + Davis!AK53 + SaltLake!AK53 + Utah!AK53</f>
        <v>1975</v>
      </c>
      <c r="AL53" s="25">
        <f>Weber!AL53 + Davis!AL53 + SaltLake!AL53 + Utah!AL53</f>
        <v>462</v>
      </c>
      <c r="AM53" s="14">
        <f t="shared" si="5"/>
        <v>0.23392405063291138</v>
      </c>
      <c r="AN53" s="27">
        <f>Weber!AN53 + Davis!AN53 + SaltLake!AN53 + Utah!AN53</f>
        <v>2390</v>
      </c>
      <c r="AO53" s="25">
        <f>Weber!AO53 + Davis!AO53 + SaltLake!AO53 + Utah!AO53</f>
        <v>540</v>
      </c>
      <c r="AP53" s="14">
        <f t="shared" si="6"/>
        <v>0.22594142259414227</v>
      </c>
      <c r="AQ53" s="27">
        <f>Weber!AQ53 + Davis!AQ53 + SaltLake!AQ53 + Utah!AQ53</f>
        <v>2406</v>
      </c>
      <c r="AR53" s="25">
        <f>Weber!AR53 + Davis!AR53 + SaltLake!AR53 + Utah!AR53</f>
        <v>580</v>
      </c>
      <c r="AS53" s="14">
        <f t="shared" si="7"/>
        <v>0.24106400665004157</v>
      </c>
      <c r="AT53" s="27">
        <f>Weber!AT53 + Davis!AT53 + SaltLake!AT53 + Utah!AT53</f>
        <v>2517</v>
      </c>
      <c r="AU53" s="25">
        <f>Weber!AU53 + Davis!AU53 + SaltLake!AU53 + Utah!AU53</f>
        <v>568</v>
      </c>
      <c r="AV53" s="14">
        <f t="shared" si="8"/>
        <v>0.22566547477155344</v>
      </c>
      <c r="AW53" s="27">
        <f>Weber!AW53 + Davis!AW53 + SaltLake!AW53 + Utah!AW53</f>
        <v>2397</v>
      </c>
      <c r="AX53" s="25">
        <f>Weber!AX53 + Davis!AX53 + SaltLake!AX53 + Utah!AX53</f>
        <v>583</v>
      </c>
      <c r="AY53" s="14">
        <f t="shared" si="9"/>
        <v>0.24322069253233208</v>
      </c>
      <c r="AZ53" s="27">
        <f>Weber!AZ53 + Davis!AZ53 + SaltLake!AZ53 + Utah!AZ53</f>
        <v>2440</v>
      </c>
      <c r="BA53" s="25">
        <f>Weber!BA53 + Davis!BA53 + SaltLake!BA53 + Utah!BA53</f>
        <v>645</v>
      </c>
      <c r="BB53" s="14">
        <f t="shared" si="10"/>
        <v>0.26434426229508196</v>
      </c>
    </row>
    <row r="54" spans="2:54" x14ac:dyDescent="0.25">
      <c r="B54" s="36">
        <f>B28 + 100</f>
        <v>112</v>
      </c>
      <c r="C54" s="70" t="str">
        <f t="shared" si="35"/>
        <v>Railroad</v>
      </c>
      <c r="D54" s="39">
        <f t="shared" ref="D54:M54" si="40">D28 / D$24</f>
        <v>7.4242026758610358E-2</v>
      </c>
      <c r="E54" s="39">
        <f t="shared" si="40"/>
        <v>9.0180978051597999E-2</v>
      </c>
      <c r="F54" s="39">
        <f t="shared" si="40"/>
        <v>0.10374607447285779</v>
      </c>
      <c r="G54" s="39">
        <f t="shared" si="40"/>
        <v>0.13262540377974974</v>
      </c>
      <c r="H54" s="39">
        <f t="shared" si="40"/>
        <v>0.15782092772384035</v>
      </c>
      <c r="I54" s="39">
        <f t="shared" si="40"/>
        <v>0.19758308157099697</v>
      </c>
      <c r="J54" s="39">
        <f t="shared" si="40"/>
        <v>0.20608766744229923</v>
      </c>
      <c r="K54" s="39">
        <f t="shared" si="40"/>
        <v>0.230529011304728</v>
      </c>
      <c r="L54" s="39">
        <f t="shared" si="40"/>
        <v>0.22028555534952715</v>
      </c>
      <c r="M54" s="39">
        <f t="shared" si="40"/>
        <v>0.13307466125071993</v>
      </c>
      <c r="W54" s="10">
        <v>49</v>
      </c>
      <c r="X54" s="12" t="s">
        <v>33</v>
      </c>
      <c r="Y54" s="25">
        <f>Weber!Y54 + Davis!Y54 + SaltLake!Y54 + Utah!Y54</f>
        <v>11827</v>
      </c>
      <c r="Z54" s="25">
        <f>Weber!Z54 + Davis!Z54 + SaltLake!Z54 + Utah!Z54</f>
        <v>1591</v>
      </c>
      <c r="AA54" s="14">
        <f t="shared" si="1"/>
        <v>0.1345227022913672</v>
      </c>
      <c r="AB54" s="27">
        <f>Weber!AB54 + Davis!AB54 + SaltLake!AB54 + Utah!AB54</f>
        <v>12465</v>
      </c>
      <c r="AC54" s="25">
        <f>Weber!AC54 + Davis!AC54 + SaltLake!AC54 + Utah!AC54</f>
        <v>1587</v>
      </c>
      <c r="AD54" s="14">
        <f t="shared" si="2"/>
        <v>0.12731648616125149</v>
      </c>
      <c r="AE54" s="27">
        <f>Weber!AE54 + Davis!AE54 + SaltLake!AE54 + Utah!AE54</f>
        <v>12174</v>
      </c>
      <c r="AF54" s="25">
        <f>Weber!AF54 + Davis!AF54 + SaltLake!AF54 + Utah!AF54</f>
        <v>1565</v>
      </c>
      <c r="AG54" s="14">
        <f t="shared" si="3"/>
        <v>0.12855265319533432</v>
      </c>
      <c r="AH54" s="27">
        <f>Weber!AH54 + Davis!AH54 + SaltLake!AH54 + Utah!AH54</f>
        <v>11601</v>
      </c>
      <c r="AI54" s="25">
        <f>Weber!AI54 + Davis!AI54 + SaltLake!AI54 + Utah!AI54</f>
        <v>1437</v>
      </c>
      <c r="AJ54" s="14">
        <f t="shared" si="4"/>
        <v>0.12386863201448151</v>
      </c>
      <c r="AK54" s="27">
        <f>Weber!AK54 + Davis!AK54 + SaltLake!AK54 + Utah!AK54</f>
        <v>11231</v>
      </c>
      <c r="AL54" s="25">
        <f>Weber!AL54 + Davis!AL54 + SaltLake!AL54 + Utah!AL54</f>
        <v>1441</v>
      </c>
      <c r="AM54" s="14">
        <f t="shared" si="5"/>
        <v>0.12830558276199805</v>
      </c>
      <c r="AN54" s="27">
        <f>Weber!AN54 + Davis!AN54 + SaltLake!AN54 + Utah!AN54</f>
        <v>11487</v>
      </c>
      <c r="AO54" s="25">
        <f>Weber!AO54 + Davis!AO54 + SaltLake!AO54 + Utah!AO54</f>
        <v>1362</v>
      </c>
      <c r="AP54" s="14">
        <f t="shared" si="6"/>
        <v>0.11856881692347872</v>
      </c>
      <c r="AQ54" s="27">
        <f>Weber!AQ54 + Davis!AQ54 + SaltLake!AQ54 + Utah!AQ54</f>
        <v>11962</v>
      </c>
      <c r="AR54" s="25">
        <f>Weber!AR54 + Davis!AR54 + SaltLake!AR54 + Utah!AR54</f>
        <v>1457</v>
      </c>
      <c r="AS54" s="14">
        <f t="shared" si="7"/>
        <v>0.1218023741849189</v>
      </c>
      <c r="AT54" s="27">
        <f>Weber!AT54 + Davis!AT54 + SaltLake!AT54 + Utah!AT54</f>
        <v>11939</v>
      </c>
      <c r="AU54" s="25">
        <f>Weber!AU54 + Davis!AU54 + SaltLake!AU54 + Utah!AU54</f>
        <v>1372</v>
      </c>
      <c r="AV54" s="14">
        <f t="shared" si="8"/>
        <v>0.11491749727782896</v>
      </c>
      <c r="AW54" s="27">
        <f>Weber!AW54 + Davis!AW54 + SaltLake!AW54 + Utah!AW54</f>
        <v>12766</v>
      </c>
      <c r="AX54" s="25">
        <f>Weber!AX54 + Davis!AX54 + SaltLake!AX54 + Utah!AX54</f>
        <v>1414</v>
      </c>
      <c r="AY54" s="14">
        <f t="shared" si="9"/>
        <v>0.11076296412345292</v>
      </c>
      <c r="AZ54" s="27">
        <f>Weber!AZ54 + Davis!AZ54 + SaltLake!AZ54 + Utah!AZ54</f>
        <v>12517</v>
      </c>
      <c r="BA54" s="25">
        <f>Weber!BA54 + Davis!BA54 + SaltLake!BA54 + Utah!BA54</f>
        <v>1588</v>
      </c>
      <c r="BB54" s="14">
        <f t="shared" si="10"/>
        <v>0.12686746025405449</v>
      </c>
    </row>
    <row r="55" spans="2:54" x14ac:dyDescent="0.25">
      <c r="B55" s="36">
        <f>B29 + 100</f>
        <v>113</v>
      </c>
      <c r="C55" s="70" t="str">
        <f t="shared" si="35"/>
        <v>Ferryboat</v>
      </c>
      <c r="D55" s="39">
        <f t="shared" ref="D55:M55" si="41">D29 / D$24</f>
        <v>1.1617884046021812E-3</v>
      </c>
      <c r="E55" s="39">
        <f t="shared" si="41"/>
        <v>0</v>
      </c>
      <c r="F55" s="39">
        <f t="shared" si="41"/>
        <v>0</v>
      </c>
      <c r="G55" s="39">
        <f t="shared" si="41"/>
        <v>3.341625515167267E-4</v>
      </c>
      <c r="H55" s="39">
        <f t="shared" si="41"/>
        <v>7.19165767709457E-4</v>
      </c>
      <c r="I55" s="39">
        <f t="shared" si="41"/>
        <v>9.3991272239006378E-4</v>
      </c>
      <c r="J55" s="39">
        <f t="shared" si="41"/>
        <v>3.1130117602666497E-3</v>
      </c>
      <c r="K55" s="39">
        <f t="shared" si="41"/>
        <v>3.4975954031603272E-3</v>
      </c>
      <c r="L55" s="39">
        <f t="shared" si="41"/>
        <v>3.9557451016750105E-3</v>
      </c>
      <c r="M55" s="39">
        <f t="shared" si="41"/>
        <v>3.6678892964321442E-3</v>
      </c>
      <c r="W55" s="10">
        <v>50</v>
      </c>
      <c r="X55" s="12" t="s">
        <v>34</v>
      </c>
      <c r="Y55" s="25">
        <f>Weber!Y55 + Davis!Y55 + SaltLake!Y55 + Utah!Y55</f>
        <v>3036</v>
      </c>
      <c r="Z55" s="25">
        <f>Weber!Z55 + Davis!Z55 + SaltLake!Z55 + Utah!Z55</f>
        <v>783</v>
      </c>
      <c r="AA55" s="14">
        <f t="shared" si="1"/>
        <v>0.25790513833992096</v>
      </c>
      <c r="AB55" s="27">
        <f>Weber!AB55 + Davis!AB55 + SaltLake!AB55 + Utah!AB55</f>
        <v>2910</v>
      </c>
      <c r="AC55" s="25">
        <f>Weber!AC55 + Davis!AC55 + SaltLake!AC55 + Utah!AC55</f>
        <v>751</v>
      </c>
      <c r="AD55" s="14">
        <f t="shared" si="2"/>
        <v>0.25807560137457047</v>
      </c>
      <c r="AE55" s="27">
        <f>Weber!AE55 + Davis!AE55 + SaltLake!AE55 + Utah!AE55</f>
        <v>3085</v>
      </c>
      <c r="AF55" s="25">
        <f>Weber!AF55 + Davis!AF55 + SaltLake!AF55 + Utah!AF55</f>
        <v>755</v>
      </c>
      <c r="AG55" s="14">
        <f t="shared" si="3"/>
        <v>0.24473257698541329</v>
      </c>
      <c r="AH55" s="27">
        <f>Weber!AH55 + Davis!AH55 + SaltLake!AH55 + Utah!AH55</f>
        <v>3327</v>
      </c>
      <c r="AI55" s="25">
        <f>Weber!AI55 + Davis!AI55 + SaltLake!AI55 + Utah!AI55</f>
        <v>811</v>
      </c>
      <c r="AJ55" s="14">
        <f t="shared" si="4"/>
        <v>0.24376314998497145</v>
      </c>
      <c r="AK55" s="27">
        <f>Weber!AK55 + Davis!AK55 + SaltLake!AK55 + Utah!AK55</f>
        <v>3150</v>
      </c>
      <c r="AL55" s="25">
        <f>Weber!AL55 + Davis!AL55 + SaltLake!AL55 + Utah!AL55</f>
        <v>694</v>
      </c>
      <c r="AM55" s="14">
        <f t="shared" si="5"/>
        <v>0.22031746031746033</v>
      </c>
      <c r="AN55" s="27">
        <f>Weber!AN55 + Davis!AN55 + SaltLake!AN55 + Utah!AN55</f>
        <v>3341</v>
      </c>
      <c r="AO55" s="25">
        <f>Weber!AO55 + Davis!AO55 + SaltLake!AO55 + Utah!AO55</f>
        <v>773</v>
      </c>
      <c r="AP55" s="14">
        <f t="shared" si="6"/>
        <v>0.23136785393594733</v>
      </c>
      <c r="AQ55" s="27">
        <f>Weber!AQ55 + Davis!AQ55 + SaltLake!AQ55 + Utah!AQ55</f>
        <v>3632</v>
      </c>
      <c r="AR55" s="25">
        <f>Weber!AR55 + Davis!AR55 + SaltLake!AR55 + Utah!AR55</f>
        <v>843</v>
      </c>
      <c r="AS55" s="14">
        <f t="shared" si="7"/>
        <v>0.2321035242290749</v>
      </c>
      <c r="AT55" s="27">
        <f>Weber!AT55 + Davis!AT55 + SaltLake!AT55 + Utah!AT55</f>
        <v>3248</v>
      </c>
      <c r="AU55" s="25">
        <f>Weber!AU55 + Davis!AU55 + SaltLake!AU55 + Utah!AU55</f>
        <v>738</v>
      </c>
      <c r="AV55" s="14">
        <f t="shared" si="8"/>
        <v>0.22721674876847289</v>
      </c>
      <c r="AW55" s="27">
        <f>Weber!AW55 + Davis!AW55 + SaltLake!AW55 + Utah!AW55</f>
        <v>2869</v>
      </c>
      <c r="AX55" s="25">
        <f>Weber!AX55 + Davis!AX55 + SaltLake!AX55 + Utah!AX55</f>
        <v>685</v>
      </c>
      <c r="AY55" s="14">
        <f t="shared" si="9"/>
        <v>0.23875914952945276</v>
      </c>
      <c r="AZ55" s="27">
        <f>Weber!AZ55 + Davis!AZ55 + SaltLake!AZ55 + Utah!AZ55</f>
        <v>3177</v>
      </c>
      <c r="BA55" s="25">
        <f>Weber!BA55 + Davis!BA55 + SaltLake!BA55 + Utah!BA55</f>
        <v>749</v>
      </c>
      <c r="BB55" s="14">
        <f t="shared" si="10"/>
        <v>0.2357570034623859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25">
        <f>Weber!Y56 + Davis!Y56 + SaltLake!Y56 + Utah!Y56</f>
        <v>24247</v>
      </c>
      <c r="Z56" s="25">
        <f>Weber!Z56 + Davis!Z56 + SaltLake!Z56 + Utah!Z56</f>
        <v>1611</v>
      </c>
      <c r="AA56" s="14">
        <f t="shared" si="1"/>
        <v>6.644120922175939E-2</v>
      </c>
      <c r="AB56" s="27">
        <f>Weber!AB56 + Davis!AB56 + SaltLake!AB56 + Utah!AB56</f>
        <v>24905</v>
      </c>
      <c r="AC56" s="25">
        <f>Weber!AC56 + Davis!AC56 + SaltLake!AC56 + Utah!AC56</f>
        <v>1909</v>
      </c>
      <c r="AD56" s="14">
        <f t="shared" si="2"/>
        <v>7.6651274844408757E-2</v>
      </c>
      <c r="AE56" s="27">
        <f>Weber!AE56 + Davis!AE56 + SaltLake!AE56 + Utah!AE56</f>
        <v>24539</v>
      </c>
      <c r="AF56" s="25">
        <f>Weber!AF56 + Davis!AF56 + SaltLake!AF56 + Utah!AF56</f>
        <v>1867</v>
      </c>
      <c r="AG56" s="14">
        <f t="shared" si="3"/>
        <v>7.6082969966176292E-2</v>
      </c>
      <c r="AH56" s="27">
        <f>Weber!AH56 + Davis!AH56 + SaltLake!AH56 + Utah!AH56</f>
        <v>25081</v>
      </c>
      <c r="AI56" s="25">
        <f>Weber!AI56 + Davis!AI56 + SaltLake!AI56 + Utah!AI56</f>
        <v>1808</v>
      </c>
      <c r="AJ56" s="14">
        <f t="shared" si="4"/>
        <v>7.2086439934611862E-2</v>
      </c>
      <c r="AK56" s="27">
        <f>Weber!AK56 + Davis!AK56 + SaltLake!AK56 + Utah!AK56</f>
        <v>26106</v>
      </c>
      <c r="AL56" s="25">
        <f>Weber!AL56 + Davis!AL56 + SaltLake!AL56 + Utah!AL56</f>
        <v>1901</v>
      </c>
      <c r="AM56" s="14">
        <f t="shared" si="5"/>
        <v>7.2818509154983529E-2</v>
      </c>
      <c r="AN56" s="27">
        <f>Weber!AN56 + Davis!AN56 + SaltLake!AN56 + Utah!AN56</f>
        <v>28557</v>
      </c>
      <c r="AO56" s="25">
        <f>Weber!AO56 + Davis!AO56 + SaltLake!AO56 + Utah!AO56</f>
        <v>2202</v>
      </c>
      <c r="AP56" s="14">
        <f t="shared" si="6"/>
        <v>7.7108940014707431E-2</v>
      </c>
      <c r="AQ56" s="27">
        <f>Weber!AQ56 + Davis!AQ56 + SaltLake!AQ56 + Utah!AQ56</f>
        <v>30222</v>
      </c>
      <c r="AR56" s="25">
        <f>Weber!AR56 + Davis!AR56 + SaltLake!AR56 + Utah!AR56</f>
        <v>2060</v>
      </c>
      <c r="AS56" s="14">
        <f t="shared" si="7"/>
        <v>6.816226589901396E-2</v>
      </c>
      <c r="AT56" s="27">
        <f>Weber!AT56 + Davis!AT56 + SaltLake!AT56 + Utah!AT56</f>
        <v>33086</v>
      </c>
      <c r="AU56" s="25">
        <f>Weber!AU56 + Davis!AU56 + SaltLake!AU56 + Utah!AU56</f>
        <v>2368</v>
      </c>
      <c r="AV56" s="14">
        <f t="shared" si="8"/>
        <v>7.1571057244756084E-2</v>
      </c>
      <c r="AW56" s="27">
        <f>Weber!AW56 + Davis!AW56 + SaltLake!AW56 + Utah!AW56</f>
        <v>36299</v>
      </c>
      <c r="AX56" s="25">
        <f>Weber!AX56 + Davis!AX56 + SaltLake!AX56 + Utah!AX56</f>
        <v>2484</v>
      </c>
      <c r="AY56" s="14">
        <f t="shared" si="9"/>
        <v>6.8431637235185541E-2</v>
      </c>
      <c r="AZ56" s="27">
        <f>Weber!AZ56 + Davis!AZ56 + SaltLake!AZ56 + Utah!AZ56</f>
        <v>38493</v>
      </c>
      <c r="BA56" s="25">
        <f>Weber!BA56 + Davis!BA56 + SaltLake!BA56 + Utah!BA56</f>
        <v>2674</v>
      </c>
      <c r="BB56" s="14">
        <f t="shared" si="10"/>
        <v>6.9467175850154578E-2</v>
      </c>
    </row>
    <row r="57" spans="2:54" x14ac:dyDescent="0.25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 spans="2:54" x14ac:dyDescent="0.25">
      <c r="B58" s="10" t="s">
        <v>86</v>
      </c>
      <c r="C58" s="32" t="s">
        <v>87</v>
      </c>
      <c r="D58" s="49">
        <f t="shared" ref="D58:M58" si="42">D11+D13</f>
        <v>67252</v>
      </c>
      <c r="E58" s="49">
        <f t="shared" si="42"/>
        <v>69906</v>
      </c>
      <c r="F58" s="49">
        <f t="shared" si="42"/>
        <v>69752</v>
      </c>
      <c r="G58" s="49">
        <f t="shared" si="42"/>
        <v>70431</v>
      </c>
      <c r="H58" s="49">
        <f t="shared" si="42"/>
        <v>72018</v>
      </c>
      <c r="I58" s="49">
        <f t="shared" si="42"/>
        <v>77230</v>
      </c>
      <c r="J58" s="49">
        <f t="shared" si="42"/>
        <v>81921</v>
      </c>
      <c r="K58" s="49">
        <f t="shared" si="42"/>
        <v>88219</v>
      </c>
      <c r="L58" s="49">
        <f t="shared" si="42"/>
        <v>94715</v>
      </c>
      <c r="M58" s="49">
        <f t="shared" si="42"/>
        <v>99993</v>
      </c>
    </row>
    <row r="59" spans="2:54" x14ac:dyDescent="0.25">
      <c r="B59" s="10">
        <v>14</v>
      </c>
      <c r="C59" s="32" t="s">
        <v>55</v>
      </c>
      <c r="D59" s="50">
        <f t="shared" ref="D59:M59" si="43">D11 / D58</f>
        <v>0.36001903289121512</v>
      </c>
      <c r="E59" s="50">
        <f t="shared" si="43"/>
        <v>0.36251537779303639</v>
      </c>
      <c r="F59" s="50">
        <f t="shared" si="43"/>
        <v>0.36459169629544674</v>
      </c>
      <c r="G59" s="50">
        <f t="shared" si="43"/>
        <v>0.34531669293350942</v>
      </c>
      <c r="H59" s="50">
        <f t="shared" si="43"/>
        <v>0.32739037462856507</v>
      </c>
      <c r="I59" s="50">
        <f t="shared" si="43"/>
        <v>0.31665156027450475</v>
      </c>
      <c r="J59" s="50">
        <f t="shared" si="43"/>
        <v>0.31812355806203535</v>
      </c>
      <c r="K59" s="50">
        <f t="shared" si="43"/>
        <v>0.29974268581598068</v>
      </c>
      <c r="L59" s="50">
        <f t="shared" si="43"/>
        <v>0.29239296837882067</v>
      </c>
      <c r="M59" s="50">
        <f t="shared" si="43"/>
        <v>0.27663936475553291</v>
      </c>
    </row>
    <row r="60" spans="2:54" x14ac:dyDescent="0.25">
      <c r="B60" s="10">
        <v>16</v>
      </c>
      <c r="C60" s="32" t="s">
        <v>57</v>
      </c>
      <c r="D60" s="50">
        <f t="shared" ref="D60:M60" si="44">D13 / D58</f>
        <v>0.63998096710878483</v>
      </c>
      <c r="E60" s="50">
        <f t="shared" si="44"/>
        <v>0.63748462220696367</v>
      </c>
      <c r="F60" s="50">
        <f t="shared" si="44"/>
        <v>0.63540830370455326</v>
      </c>
      <c r="G60" s="50">
        <f t="shared" si="44"/>
        <v>0.65468330706649058</v>
      </c>
      <c r="H60" s="50">
        <f t="shared" si="44"/>
        <v>0.67260962537143487</v>
      </c>
      <c r="I60" s="50">
        <f t="shared" si="44"/>
        <v>0.6833484397254953</v>
      </c>
      <c r="J60" s="50">
        <f t="shared" si="44"/>
        <v>0.68187644193796459</v>
      </c>
      <c r="K60" s="50">
        <f t="shared" si="44"/>
        <v>0.70025731418401926</v>
      </c>
      <c r="L60" s="50">
        <f t="shared" si="44"/>
        <v>0.70760703162117933</v>
      </c>
      <c r="M60" s="50">
        <f t="shared" si="44"/>
        <v>0.72336063524446714</v>
      </c>
    </row>
    <row r="62" spans="2:54" x14ac:dyDescent="0.25">
      <c r="C62" s="52"/>
      <c r="D62" s="85" t="s">
        <v>89</v>
      </c>
      <c r="E62" s="85"/>
    </row>
    <row r="63" spans="2:54" x14ac:dyDescent="0.25">
      <c r="C63" s="52"/>
      <c r="D63" s="31" t="s">
        <v>90</v>
      </c>
      <c r="E63" s="31" t="s">
        <v>91</v>
      </c>
    </row>
    <row r="64" spans="2:54" x14ac:dyDescent="0.25">
      <c r="C64" s="57" t="s">
        <v>88</v>
      </c>
      <c r="D64" s="59">
        <f>(M6-D6) / D6</f>
        <v>0.22501858636643221</v>
      </c>
      <c r="E64" s="59">
        <f>(M6/D6)^(1/(M$5-D$5)) - 1</f>
        <v>2.2806856932320985E-2</v>
      </c>
    </row>
    <row r="65" spans="2:13" x14ac:dyDescent="0.25">
      <c r="C65" s="12"/>
      <c r="D65" s="55"/>
      <c r="E65" s="55"/>
    </row>
    <row r="66" spans="2:13" x14ac:dyDescent="0.25">
      <c r="C66" s="57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0.22155857414923247</v>
      </c>
      <c r="E67" s="39">
        <f>(M7/D7)^(1/(M$5-D$5)) - 1</f>
        <v>2.248546728716394E-2</v>
      </c>
    </row>
    <row r="68" spans="2:13" x14ac:dyDescent="0.25">
      <c r="C68" s="60" t="s">
        <v>84</v>
      </c>
      <c r="D68" s="39">
        <f>(M9-D9) / D9</f>
        <v>0.23633024772326949</v>
      </c>
      <c r="E68" s="39">
        <f>(M9/D9)^(1/(M$5-D$5)) - 1</f>
        <v>2.3851960156916263E-2</v>
      </c>
    </row>
    <row r="69" spans="2:13" x14ac:dyDescent="0.25">
      <c r="C69" s="60" t="s">
        <v>55</v>
      </c>
      <c r="D69" s="39">
        <f>(M10-D10) / D10</f>
        <v>0.29000153115908744</v>
      </c>
      <c r="E69" s="39">
        <f>(M10/D10)^(1/(M$5-D$5)) - 1</f>
        <v>2.8697780630639214E-2</v>
      </c>
    </row>
    <row r="70" spans="2:13" x14ac:dyDescent="0.25">
      <c r="C70" s="60" t="s">
        <v>56</v>
      </c>
      <c r="D70" s="39">
        <f>(M11-D11) / D11</f>
        <v>0.14249132661490171</v>
      </c>
      <c r="E70" s="39">
        <f>(M11/D11)^(1/(M$5-D$5)) - 1</f>
        <v>1.4911331187127619E-2</v>
      </c>
    </row>
    <row r="71" spans="2:13" x14ac:dyDescent="0.25">
      <c r="C71" s="60" t="s">
        <v>57</v>
      </c>
      <c r="D71" s="39">
        <f>(M12-D12) / D12</f>
        <v>0.10249724200180524</v>
      </c>
      <c r="E71" s="39">
        <f>(M12/D12)^(1/(M$5-D$5)) - 1</f>
        <v>1.090096801013285E-2</v>
      </c>
    </row>
    <row r="72" spans="2:13" x14ac:dyDescent="0.25">
      <c r="C72" s="60" t="s">
        <v>42</v>
      </c>
      <c r="D72" s="59">
        <f>(M13-D13) / D13</f>
        <v>0.68055297397769521</v>
      </c>
      <c r="E72" s="59">
        <f>(M13/D13)^(1/(M$5-D$5)) - 1</f>
        <v>5.937628139180684E-2</v>
      </c>
    </row>
    <row r="73" spans="2:13" x14ac:dyDescent="0.25">
      <c r="C73" s="35"/>
      <c r="D73" s="55"/>
      <c r="E73" s="55"/>
    </row>
    <row r="74" spans="2:13" x14ac:dyDescent="0.25">
      <c r="C74" s="54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45">D31 + 0.2</f>
        <v>2010.2</v>
      </c>
      <c r="E78" s="68">
        <f t="shared" si="45"/>
        <v>2011.2</v>
      </c>
      <c r="F78" s="68">
        <f t="shared" si="45"/>
        <v>2012.2</v>
      </c>
      <c r="G78" s="68">
        <f t="shared" si="45"/>
        <v>2013.2</v>
      </c>
      <c r="H78" s="68">
        <f t="shared" si="45"/>
        <v>2014.2</v>
      </c>
      <c r="I78" s="68">
        <f t="shared" si="45"/>
        <v>2015.2</v>
      </c>
      <c r="J78" s="68">
        <f t="shared" si="45"/>
        <v>2016.2</v>
      </c>
      <c r="K78" s="68">
        <f t="shared" si="45"/>
        <v>2017.2</v>
      </c>
      <c r="L78" s="68">
        <f t="shared" si="45"/>
        <v>2018.2</v>
      </c>
      <c r="M78" s="68">
        <f t="shared" si="45"/>
        <v>2019.2</v>
      </c>
    </row>
    <row r="79" spans="2:13" x14ac:dyDescent="0.25">
      <c r="B79" s="36">
        <f t="shared" ref="B79:B86" si="46">B6 + 200</f>
        <v>201</v>
      </c>
      <c r="C79" s="69" t="str">
        <f t="shared" ref="C79:C86" si="47">C6</f>
        <v>Total</v>
      </c>
      <c r="D79" s="66">
        <f t="shared" ref="D79:M79" si="48">INDEX($Y$6:$BB$22,MATCH($B6, $W$6:$W$22,0), MATCH(D$78, $Y$5:$BB$5, 0) )</f>
        <v>7.0761907308854602E-3</v>
      </c>
      <c r="E79" s="66">
        <f t="shared" si="48"/>
        <v>6.9404657589646809E-3</v>
      </c>
      <c r="F79" s="66">
        <f t="shared" si="48"/>
        <v>7.131036557845645E-3</v>
      </c>
      <c r="G79" s="66">
        <f t="shared" si="48"/>
        <v>7.3761811203932317E-3</v>
      </c>
      <c r="H79" s="66">
        <f t="shared" si="48"/>
        <v>7.1417478626186678E-3</v>
      </c>
      <c r="I79" s="66">
        <f t="shared" si="48"/>
        <v>6.8265065005491355E-3</v>
      </c>
      <c r="J79" s="66">
        <f t="shared" si="48"/>
        <v>7.1129181705235798E-3</v>
      </c>
      <c r="K79" s="66">
        <f t="shared" si="48"/>
        <v>7.1113193205500557E-3</v>
      </c>
      <c r="L79" s="66">
        <f t="shared" si="48"/>
        <v>6.7959548316538472E-3</v>
      </c>
      <c r="M79" s="66">
        <f t="shared" si="48"/>
        <v>6.3928926332849564E-3</v>
      </c>
    </row>
    <row r="80" spans="2:13" x14ac:dyDescent="0.25">
      <c r="B80" s="36">
        <f t="shared" si="46"/>
        <v>203</v>
      </c>
      <c r="C80" s="69" t="str">
        <f t="shared" si="47"/>
        <v>Drove alone</v>
      </c>
      <c r="D80" s="66">
        <f t="shared" ref="D80:M81" si="49">INDEX($Y$6:$BB$22,MATCH($B7, $W$6:$W$22,0), MATCH(D$78, $Y$5:$BB$5, 0) )</f>
        <v>1.0985019535468163E-2</v>
      </c>
      <c r="E80" s="66">
        <f t="shared" si="49"/>
        <v>1.1261248819184727E-2</v>
      </c>
      <c r="F80" s="66">
        <f t="shared" si="49"/>
        <v>1.1072116913725566E-2</v>
      </c>
      <c r="G80" s="66">
        <f t="shared" si="49"/>
        <v>1.0832616729970374E-2</v>
      </c>
      <c r="H80" s="66">
        <f t="shared" si="49"/>
        <v>1.0838936030036276E-2</v>
      </c>
      <c r="I80" s="66">
        <f t="shared" si="49"/>
        <v>1.065220874401104E-2</v>
      </c>
      <c r="J80" s="66">
        <f t="shared" si="49"/>
        <v>1.0716639984932668E-2</v>
      </c>
      <c r="K80" s="66">
        <f t="shared" si="49"/>
        <v>1.0391026563654948E-2</v>
      </c>
      <c r="L80" s="66">
        <f t="shared" si="49"/>
        <v>1.0142914797141704E-2</v>
      </c>
      <c r="M80" s="66">
        <f t="shared" si="49"/>
        <v>9.9742034585963788E-3</v>
      </c>
    </row>
    <row r="81" spans="2:13" x14ac:dyDescent="0.25">
      <c r="B81" s="36">
        <f t="shared" si="46"/>
        <v>204</v>
      </c>
      <c r="C81" s="69" t="str">
        <f t="shared" si="47"/>
        <v>Carpooled:</v>
      </c>
      <c r="D81" s="66">
        <f t="shared" si="49"/>
        <v>4.312559509907838E-2</v>
      </c>
      <c r="E81" s="66">
        <f t="shared" si="49"/>
        <v>4.6920194729487989E-2</v>
      </c>
      <c r="F81" s="66">
        <f t="shared" si="49"/>
        <v>4.529961323137241E-2</v>
      </c>
      <c r="G81" s="66">
        <f t="shared" si="49"/>
        <v>4.1503109425307633E-2</v>
      </c>
      <c r="H81" s="66">
        <f t="shared" si="49"/>
        <v>4.3276833260678174E-2</v>
      </c>
      <c r="I81" s="66">
        <f t="shared" si="49"/>
        <v>4.2042341220423413E-2</v>
      </c>
      <c r="J81" s="66">
        <f t="shared" si="49"/>
        <v>4.0286407283117921E-2</v>
      </c>
      <c r="K81" s="66">
        <f t="shared" si="49"/>
        <v>4.0682534796462534E-2</v>
      </c>
      <c r="L81" s="66">
        <f t="shared" si="49"/>
        <v>4.1003937491302322E-2</v>
      </c>
      <c r="M81" s="66">
        <f t="shared" si="49"/>
        <v>4.0244473470192471E-2</v>
      </c>
    </row>
    <row r="82" spans="2:13" x14ac:dyDescent="0.25">
      <c r="B82" s="36">
        <f t="shared" si="46"/>
        <v>208</v>
      </c>
      <c r="C82" s="69" t="str">
        <f t="shared" si="47"/>
        <v>Public transportation (excluding taxicab):</v>
      </c>
      <c r="D82" s="66">
        <f t="shared" ref="D82:M82" si="50">INDEX($Y$6:$BB$22,MATCH($B9, $W$6:$W$22,0), MATCH(D$78, $Y$5:$BB$5, 0) )</f>
        <v>8.600981898587115E-2</v>
      </c>
      <c r="E82" s="66">
        <f t="shared" si="50"/>
        <v>8.313438582980362E-2</v>
      </c>
      <c r="F82" s="66">
        <f t="shared" si="50"/>
        <v>8.4380140571257659E-2</v>
      </c>
      <c r="G82" s="66">
        <f t="shared" si="50"/>
        <v>8.0644562432703376E-2</v>
      </c>
      <c r="H82" s="66">
        <f t="shared" si="50"/>
        <v>7.9935275080906143E-2</v>
      </c>
      <c r="I82" s="66">
        <f t="shared" si="50"/>
        <v>7.522658610271904E-2</v>
      </c>
      <c r="J82" s="66">
        <f t="shared" si="50"/>
        <v>7.6598956040500599E-2</v>
      </c>
      <c r="K82" s="66">
        <f t="shared" si="50"/>
        <v>7.3574417587908308E-2</v>
      </c>
      <c r="L82" s="66">
        <f t="shared" si="50"/>
        <v>7.6333518758884972E-2</v>
      </c>
      <c r="M82" s="66">
        <f t="shared" si="50"/>
        <v>7.3448725332686648E-2</v>
      </c>
    </row>
    <row r="83" spans="2:13" x14ac:dyDescent="0.25">
      <c r="B83" s="36">
        <f t="shared" si="46"/>
        <v>214</v>
      </c>
      <c r="C83" s="69" t="str">
        <f t="shared" si="47"/>
        <v>Bicycle</v>
      </c>
      <c r="D83" s="66">
        <f t="shared" ref="D83:M83" si="51">INDEX($Y$6:$BB$22,MATCH($B10, $W$6:$W$22,0), MATCH(D$78, $Y$5:$BB$5, 0) )</f>
        <v>0.15694380646149134</v>
      </c>
      <c r="E83" s="66">
        <f t="shared" si="51"/>
        <v>0.1549777117384844</v>
      </c>
      <c r="F83" s="66">
        <f t="shared" si="51"/>
        <v>0.13504250068549492</v>
      </c>
      <c r="G83" s="66">
        <f t="shared" si="51"/>
        <v>0.14969436857848875</v>
      </c>
      <c r="H83" s="66">
        <f t="shared" si="51"/>
        <v>0.14395854398382205</v>
      </c>
      <c r="I83" s="66">
        <f t="shared" si="51"/>
        <v>0.13235127478753542</v>
      </c>
      <c r="J83" s="66">
        <f t="shared" si="51"/>
        <v>0.13841141444781485</v>
      </c>
      <c r="K83" s="66">
        <f t="shared" si="51"/>
        <v>0.12736122378027581</v>
      </c>
      <c r="L83" s="66">
        <f t="shared" si="51"/>
        <v>0.13557141186103638</v>
      </c>
      <c r="M83" s="66">
        <f t="shared" si="51"/>
        <v>0.14753709198813056</v>
      </c>
    </row>
    <row r="84" spans="2:13" x14ac:dyDescent="0.25">
      <c r="B84" s="36">
        <f t="shared" si="46"/>
        <v>215</v>
      </c>
      <c r="C84" s="69" t="str">
        <f t="shared" si="47"/>
        <v>Walked</v>
      </c>
      <c r="D84" s="66">
        <f t="shared" ref="D84:M84" si="52">INDEX($Y$6:$BB$22,MATCH($B11, $W$6:$W$22,0), MATCH(D$78, $Y$5:$BB$5, 0) )</f>
        <v>9.5283330579877742E-2</v>
      </c>
      <c r="E84" s="66">
        <f t="shared" si="52"/>
        <v>8.700970720542972E-2</v>
      </c>
      <c r="F84" s="66">
        <f t="shared" si="52"/>
        <v>9.354724548779049E-2</v>
      </c>
      <c r="G84" s="66">
        <f t="shared" si="52"/>
        <v>8.7455285555692611E-2</v>
      </c>
      <c r="H84" s="66">
        <f t="shared" si="52"/>
        <v>9.5767240648061747E-2</v>
      </c>
      <c r="I84" s="66">
        <f t="shared" si="52"/>
        <v>9.2291964833367407E-2</v>
      </c>
      <c r="J84" s="66">
        <f t="shared" si="52"/>
        <v>9.4010206822455006E-2</v>
      </c>
      <c r="K84" s="66">
        <f t="shared" si="52"/>
        <v>8.5315584464697655E-2</v>
      </c>
      <c r="L84" s="66">
        <f t="shared" si="52"/>
        <v>8.4711489853397853E-2</v>
      </c>
      <c r="M84" s="66">
        <f t="shared" si="52"/>
        <v>9.2003470464897694E-2</v>
      </c>
    </row>
    <row r="85" spans="2:13" x14ac:dyDescent="0.25">
      <c r="B85" s="36">
        <f t="shared" si="46"/>
        <v>216</v>
      </c>
      <c r="C85" s="69" t="str">
        <f t="shared" si="47"/>
        <v>Taxicab, motorcycle, or other means</v>
      </c>
      <c r="D85" s="66">
        <f t="shared" ref="D85:M85" si="53">INDEX($Y$6:$BB$22,MATCH($B12, $W$6:$W$22,0), MATCH(D$78, $Y$5:$BB$5, 0) )</f>
        <v>0.13489118443486109</v>
      </c>
      <c r="E85" s="66">
        <f t="shared" si="53"/>
        <v>0.13344804511996941</v>
      </c>
      <c r="F85" s="66">
        <f t="shared" si="53"/>
        <v>0.13272414729032841</v>
      </c>
      <c r="G85" s="66">
        <f t="shared" si="53"/>
        <v>0.13747012481189697</v>
      </c>
      <c r="H85" s="66">
        <f t="shared" si="53"/>
        <v>0.12535172914586548</v>
      </c>
      <c r="I85" s="66">
        <f t="shared" si="53"/>
        <v>0.12224466496882409</v>
      </c>
      <c r="J85" s="66">
        <f t="shared" si="53"/>
        <v>0.12069112264873606</v>
      </c>
      <c r="K85" s="66">
        <f t="shared" si="53"/>
        <v>0.12948740846579745</v>
      </c>
      <c r="L85" s="66">
        <f t="shared" si="53"/>
        <v>0.1289901064028374</v>
      </c>
      <c r="M85" s="66">
        <f t="shared" si="53"/>
        <v>0.13153825161466387</v>
      </c>
    </row>
    <row r="86" spans="2:13" x14ac:dyDescent="0.25">
      <c r="B86" s="36">
        <f t="shared" si="46"/>
        <v>217</v>
      </c>
      <c r="C86" s="69" t="str">
        <f t="shared" si="47"/>
        <v>Worked at home</v>
      </c>
      <c r="D86" s="66">
        <f t="shared" ref="D86:M86" si="54">INDEX($Y$6:$BB$22,MATCH($B13, $W$6:$W$22,0), MATCH(D$78, $Y$5:$BB$5, 0) )</f>
        <v>5.6180297397769516E-2</v>
      </c>
      <c r="E86" s="66">
        <f t="shared" si="54"/>
        <v>6.0317745265236512E-2</v>
      </c>
      <c r="F86" s="66">
        <f t="shared" si="54"/>
        <v>6.049051239818596E-2</v>
      </c>
      <c r="G86" s="66">
        <f t="shared" si="54"/>
        <v>5.7796573411407502E-2</v>
      </c>
      <c r="H86" s="66">
        <f t="shared" si="54"/>
        <v>5.5966143682906686E-2</v>
      </c>
      <c r="I86" s="66">
        <f t="shared" si="54"/>
        <v>6.1544291804831834E-2</v>
      </c>
      <c r="J86" s="66">
        <f t="shared" si="54"/>
        <v>5.3258145363408518E-2</v>
      </c>
      <c r="K86" s="66">
        <f t="shared" si="54"/>
        <v>5.1783864283864285E-2</v>
      </c>
      <c r="L86" s="66">
        <f t="shared" si="54"/>
        <v>5.2282120529386314E-2</v>
      </c>
      <c r="M86" s="66">
        <f t="shared" si="54"/>
        <v>5.4222947284013771E-2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55">INDEX($Y$6:$BB$22,MATCH($B15, $W$6:$W$22,0), MATCH(D$78, $Y$5:$BB$5, 0) )</f>
        <v>8.7713552356414697E-3</v>
      </c>
      <c r="E88" s="66">
        <f t="shared" si="55"/>
        <v>9.0789862237084205E-3</v>
      </c>
      <c r="F88" s="66">
        <f t="shared" si="55"/>
        <v>9.0604121710123348E-3</v>
      </c>
      <c r="G88" s="66">
        <f t="shared" si="55"/>
        <v>8.778298847994425E-3</v>
      </c>
      <c r="H88" s="66">
        <f t="shared" si="55"/>
        <v>8.678198646544703E-3</v>
      </c>
      <c r="I88" s="66">
        <f t="shared" si="55"/>
        <v>8.5791849941970581E-3</v>
      </c>
      <c r="J88" s="66">
        <f t="shared" si="55"/>
        <v>9.456672189421398E-3</v>
      </c>
      <c r="K88" s="66">
        <f t="shared" si="55"/>
        <v>8.3900595825075718E-3</v>
      </c>
      <c r="L88" s="66">
        <f t="shared" si="55"/>
        <v>8.1783585021651031E-3</v>
      </c>
      <c r="M88" s="66">
        <f t="shared" si="55"/>
        <v>8.7975358035734079E-3</v>
      </c>
    </row>
    <row r="89" spans="2:13" x14ac:dyDescent="0.25">
      <c r="B89" s="36"/>
      <c r="C89" s="69" t="str">
        <f>C16</f>
        <v>Drove alone</v>
      </c>
      <c r="D89" s="39">
        <f>D80</f>
        <v>1.0985019535468163E-2</v>
      </c>
      <c r="E89" s="39">
        <f t="shared" ref="E89:M89" si="56">E80</f>
        <v>1.1261248819184727E-2</v>
      </c>
      <c r="F89" s="39">
        <f t="shared" si="56"/>
        <v>1.1072116913725566E-2</v>
      </c>
      <c r="G89" s="39">
        <f t="shared" si="56"/>
        <v>1.0832616729970374E-2</v>
      </c>
      <c r="H89" s="39">
        <f t="shared" si="56"/>
        <v>1.0838936030036276E-2</v>
      </c>
      <c r="I89" s="39">
        <f t="shared" si="56"/>
        <v>1.065220874401104E-2</v>
      </c>
      <c r="J89" s="39">
        <f t="shared" si="56"/>
        <v>1.0716639984932668E-2</v>
      </c>
      <c r="K89" s="39">
        <f t="shared" si="56"/>
        <v>1.0391026563654948E-2</v>
      </c>
      <c r="L89" s="39">
        <f t="shared" si="56"/>
        <v>1.0142914797141704E-2</v>
      </c>
      <c r="M89" s="39">
        <f t="shared" si="56"/>
        <v>9.9742034585963788E-3</v>
      </c>
    </row>
    <row r="90" spans="2:13" x14ac:dyDescent="0.25">
      <c r="B90" s="36"/>
      <c r="C90" s="69" t="str">
        <f>C17</f>
        <v>Carpooled:</v>
      </c>
      <c r="D90" s="39">
        <f>D81</f>
        <v>4.312559509907838E-2</v>
      </c>
      <c r="E90" s="39">
        <f t="shared" ref="E90:M90" si="57">E81</f>
        <v>4.6920194729487989E-2</v>
      </c>
      <c r="F90" s="39">
        <f t="shared" si="57"/>
        <v>4.529961323137241E-2</v>
      </c>
      <c r="G90" s="39">
        <f t="shared" si="57"/>
        <v>4.1503109425307633E-2</v>
      </c>
      <c r="H90" s="39">
        <f t="shared" si="57"/>
        <v>4.3276833260678174E-2</v>
      </c>
      <c r="I90" s="39">
        <f t="shared" si="57"/>
        <v>4.2042341220423413E-2</v>
      </c>
      <c r="J90" s="39">
        <f t="shared" si="57"/>
        <v>4.0286407283117921E-2</v>
      </c>
      <c r="K90" s="39">
        <f t="shared" si="57"/>
        <v>4.0682534796462534E-2</v>
      </c>
      <c r="L90" s="39">
        <f t="shared" si="57"/>
        <v>4.1003937491302322E-2</v>
      </c>
      <c r="M90" s="39">
        <f t="shared" si="57"/>
        <v>4.0244473470192471E-2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4.312559509907838E-2</v>
      </c>
      <c r="E92" s="39">
        <f t="shared" ref="E92:M92" si="58">E90</f>
        <v>4.6920194729487989E-2</v>
      </c>
      <c r="F92" s="39">
        <f t="shared" si="58"/>
        <v>4.529961323137241E-2</v>
      </c>
      <c r="G92" s="39">
        <f t="shared" si="58"/>
        <v>4.1503109425307633E-2</v>
      </c>
      <c r="H92" s="39">
        <f t="shared" si="58"/>
        <v>4.3276833260678174E-2</v>
      </c>
      <c r="I92" s="39">
        <f t="shared" si="58"/>
        <v>4.2042341220423413E-2</v>
      </c>
      <c r="J92" s="39">
        <f t="shared" si="58"/>
        <v>4.0286407283117921E-2</v>
      </c>
      <c r="K92" s="39">
        <f t="shared" si="58"/>
        <v>4.0682534796462534E-2</v>
      </c>
      <c r="L92" s="39">
        <f t="shared" si="58"/>
        <v>4.1003937491302322E-2</v>
      </c>
      <c r="M92" s="39">
        <f t="shared" si="58"/>
        <v>4.0244473470192471E-2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59">INDEX($Y$6:$BB$22,MATCH($B20, $W$6:$W$22,0), MATCH(D$78, $Y$5:$BB$5, 0) )</f>
        <v>4.9749163879598664E-2</v>
      </c>
      <c r="E93" s="66">
        <f t="shared" si="59"/>
        <v>5.3132370707012599E-2</v>
      </c>
      <c r="F93" s="66">
        <f t="shared" si="59"/>
        <v>5.2571533931802208E-2</v>
      </c>
      <c r="G93" s="66">
        <f t="shared" si="59"/>
        <v>4.9033277560884922E-2</v>
      </c>
      <c r="H93" s="66">
        <f t="shared" si="59"/>
        <v>4.892099282162065E-2</v>
      </c>
      <c r="I93" s="66">
        <f t="shared" si="59"/>
        <v>4.757379186880463E-2</v>
      </c>
      <c r="J93" s="66">
        <f t="shared" si="59"/>
        <v>4.7351019008968161E-2</v>
      </c>
      <c r="K93" s="66">
        <f t="shared" si="59"/>
        <v>4.3852908891328209E-2</v>
      </c>
      <c r="L93" s="66">
        <f t="shared" si="59"/>
        <v>4.7364745070649548E-2</v>
      </c>
      <c r="M93" s="66">
        <f t="shared" si="59"/>
        <v>4.8837732694595376E-2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60">INDEX($Y$6:$BB$22,MATCH($B21, $W$6:$W$22,0), MATCH(D$78, $Y$5:$BB$5, 0) )</f>
        <v>0.12716842905522152</v>
      </c>
      <c r="E94" s="66">
        <f t="shared" si="60"/>
        <v>0.12424051958935679</v>
      </c>
      <c r="F94" s="66">
        <f t="shared" si="60"/>
        <v>0.11449864498644986</v>
      </c>
      <c r="G94" s="66">
        <f t="shared" si="60"/>
        <v>0.12090070039929306</v>
      </c>
      <c r="H94" s="66">
        <f t="shared" si="60"/>
        <v>0.12344123945081245</v>
      </c>
      <c r="I94" s="66">
        <f t="shared" si="60"/>
        <v>0.11775137435715552</v>
      </c>
      <c r="J94" s="66">
        <f t="shared" si="60"/>
        <v>0.11595335417167589</v>
      </c>
      <c r="K94" s="66">
        <f t="shared" si="60"/>
        <v>0.12067912544277513</v>
      </c>
      <c r="L94" s="66">
        <f t="shared" si="60"/>
        <v>0.1265976134229814</v>
      </c>
      <c r="M94" s="66">
        <f t="shared" si="60"/>
        <v>0.11094862665310275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61">INDEX($Y$6:$BB$22,MATCH($B22, $W$6:$W$22,0), MATCH(D$78, $Y$5:$BB$5, 0) )</f>
        <v>0.14620753838994882</v>
      </c>
      <c r="E95" s="66">
        <f t="shared" si="61"/>
        <v>0.13849195650220186</v>
      </c>
      <c r="F95" s="66">
        <f t="shared" si="61"/>
        <v>0.14245452216243915</v>
      </c>
      <c r="G95" s="66">
        <f t="shared" si="61"/>
        <v>0.14645708582834333</v>
      </c>
      <c r="H95" s="66">
        <f t="shared" si="61"/>
        <v>0.14613812832039233</v>
      </c>
      <c r="I95" s="66">
        <f t="shared" si="61"/>
        <v>0.1462199049225579</v>
      </c>
      <c r="J95" s="66">
        <f t="shared" si="61"/>
        <v>0.13632610164402073</v>
      </c>
      <c r="K95" s="66">
        <f t="shared" si="61"/>
        <v>0.1394106090373281</v>
      </c>
      <c r="L95" s="66">
        <f t="shared" si="61"/>
        <v>0.14255065554231228</v>
      </c>
      <c r="M95" s="66">
        <f t="shared" si="61"/>
        <v>0.14439892862769813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62">B24 + 200</f>
        <v>200</v>
      </c>
      <c r="C97" s="69" t="str">
        <f t="shared" ref="C97:C102" si="63">C24</f>
        <v>Public transportation (excluding taxicab):</v>
      </c>
      <c r="D97" s="39">
        <f>D82</f>
        <v>8.600981898587115E-2</v>
      </c>
      <c r="E97" s="39">
        <f t="shared" ref="E97:M97" si="64">E82</f>
        <v>8.313438582980362E-2</v>
      </c>
      <c r="F97" s="39">
        <f t="shared" si="64"/>
        <v>8.4380140571257659E-2</v>
      </c>
      <c r="G97" s="39">
        <f t="shared" si="64"/>
        <v>8.0644562432703376E-2</v>
      </c>
      <c r="H97" s="39">
        <f t="shared" si="64"/>
        <v>7.9935275080906143E-2</v>
      </c>
      <c r="I97" s="39">
        <f t="shared" si="64"/>
        <v>7.522658610271904E-2</v>
      </c>
      <c r="J97" s="39">
        <f t="shared" si="64"/>
        <v>7.6598956040500599E-2</v>
      </c>
      <c r="K97" s="39">
        <f t="shared" si="64"/>
        <v>7.3574417587908308E-2</v>
      </c>
      <c r="L97" s="39">
        <f t="shared" si="64"/>
        <v>7.6333518758884972E-2</v>
      </c>
      <c r="M97" s="39">
        <f t="shared" si="64"/>
        <v>7.3448725332686648E-2</v>
      </c>
    </row>
    <row r="98" spans="2:13" x14ac:dyDescent="0.25">
      <c r="B98" s="36">
        <f t="shared" si="62"/>
        <v>209</v>
      </c>
      <c r="C98" s="69" t="str">
        <f t="shared" si="63"/>
        <v>Bus or trolley bus</v>
      </c>
      <c r="D98" s="66">
        <f t="shared" ref="D98:M98" si="65">INDEX($Y$6:$BB$22,MATCH($B25, $W$6:$W$22,0), MATCH(D$78, $Y$5:$BB$5, 0) )</f>
        <v>9.8087517355668022E-2</v>
      </c>
      <c r="E98" s="66">
        <f t="shared" si="65"/>
        <v>9.3291702147790714E-2</v>
      </c>
      <c r="F98" s="66">
        <f t="shared" si="65"/>
        <v>9.8008006559590993E-2</v>
      </c>
      <c r="G98" s="66">
        <f t="shared" si="65"/>
        <v>9.7562209184705651E-2</v>
      </c>
      <c r="H98" s="66">
        <f t="shared" si="65"/>
        <v>9.9696938029052148E-2</v>
      </c>
      <c r="I98" s="66">
        <f t="shared" si="65"/>
        <v>9.4710752518061492E-2</v>
      </c>
      <c r="J98" s="66">
        <f t="shared" si="65"/>
        <v>9.6745685173632773E-2</v>
      </c>
      <c r="K98" s="66">
        <f t="shared" si="65"/>
        <v>0.10188374596340151</v>
      </c>
      <c r="L98" s="66">
        <f t="shared" si="65"/>
        <v>9.6713158179262626E-2</v>
      </c>
      <c r="M98" s="66">
        <f t="shared" si="65"/>
        <v>0.10375336593944057</v>
      </c>
    </row>
    <row r="99" spans="2:13" x14ac:dyDescent="0.25">
      <c r="B99" s="36">
        <f t="shared" si="62"/>
        <v>210</v>
      </c>
      <c r="C99" s="69" t="str">
        <f t="shared" si="63"/>
        <v>Streetcar or trolley car (carro publico in Puerto Rico)</v>
      </c>
      <c r="D99" s="66">
        <f t="shared" ref="D99:M99" si="66">INDEX($Y$6:$BB$22,MATCH($B26, $W$6:$W$22,0), MATCH(D$78, $Y$5:$BB$5, 0) )</f>
        <v>0.43289371605896043</v>
      </c>
      <c r="E99" s="66">
        <f t="shared" si="66"/>
        <v>0.36370007007708477</v>
      </c>
      <c r="F99" s="66">
        <f t="shared" si="66"/>
        <v>0.27013963480128894</v>
      </c>
      <c r="G99" s="66">
        <f t="shared" si="66"/>
        <v>0.2450732693279434</v>
      </c>
      <c r="H99" s="66">
        <f t="shared" si="66"/>
        <v>0.21595416483032173</v>
      </c>
      <c r="I99" s="66">
        <f t="shared" si="66"/>
        <v>0.18688265507704466</v>
      </c>
      <c r="J99" s="66">
        <f t="shared" si="66"/>
        <v>0.14476687316596021</v>
      </c>
      <c r="K99" s="66">
        <f t="shared" si="66"/>
        <v>0.17290026246719159</v>
      </c>
      <c r="L99" s="66">
        <f t="shared" si="66"/>
        <v>0.16147803316846088</v>
      </c>
      <c r="M99" s="66">
        <f t="shared" si="66"/>
        <v>0.22057185295209802</v>
      </c>
    </row>
    <row r="100" spans="2:13" x14ac:dyDescent="0.25">
      <c r="B100" s="36">
        <f t="shared" si="62"/>
        <v>211</v>
      </c>
      <c r="C100" s="69" t="str">
        <f t="shared" si="63"/>
        <v>Subway or elevated</v>
      </c>
      <c r="D100" s="66">
        <f t="shared" ref="D100:M100" si="67">INDEX($Y$6:$BB$22,MATCH($B27, $W$6:$W$22,0), MATCH(D$78, $Y$5:$BB$5, 0) )</f>
        <v>0.2890995260663507</v>
      </c>
      <c r="E100" s="66">
        <f t="shared" si="67"/>
        <v>0.31138287864534336</v>
      </c>
      <c r="F100" s="66">
        <f t="shared" si="67"/>
        <v>0.27576197387518142</v>
      </c>
      <c r="G100" s="66">
        <f t="shared" si="67"/>
        <v>0.30543410368519675</v>
      </c>
      <c r="H100" s="66">
        <f t="shared" si="67"/>
        <v>0.27031093279839519</v>
      </c>
      <c r="I100" s="66">
        <f t="shared" si="67"/>
        <v>0.24937027707808565</v>
      </c>
      <c r="J100" s="66">
        <f t="shared" si="67"/>
        <v>0.22171468728039354</v>
      </c>
      <c r="K100" s="66">
        <f t="shared" si="67"/>
        <v>0.20172413793103447</v>
      </c>
      <c r="L100" s="66">
        <f t="shared" si="67"/>
        <v>0.24060625197347649</v>
      </c>
      <c r="M100" s="66">
        <f t="shared" si="67"/>
        <v>0.14667896678966791</v>
      </c>
    </row>
    <row r="101" spans="2:13" x14ac:dyDescent="0.25">
      <c r="B101" s="36">
        <f t="shared" si="62"/>
        <v>212</v>
      </c>
      <c r="C101" s="69" t="str">
        <f t="shared" si="63"/>
        <v>Railroad</v>
      </c>
      <c r="D101" s="66">
        <f t="shared" ref="D101:M101" si="68">INDEX($Y$6:$BB$22,MATCH($B28, $W$6:$W$22,0), MATCH(D$78, $Y$5:$BB$5, 0) )</f>
        <v>0.23018677435638565</v>
      </c>
      <c r="E101" s="66">
        <f t="shared" si="68"/>
        <v>0.2421007685738685</v>
      </c>
      <c r="F101" s="66">
        <f t="shared" si="68"/>
        <v>0.20576576576576577</v>
      </c>
      <c r="G101" s="66">
        <f t="shared" si="68"/>
        <v>0.21808510638297873</v>
      </c>
      <c r="H101" s="66">
        <f t="shared" si="68"/>
        <v>0.19936204146730463</v>
      </c>
      <c r="I101" s="66">
        <f t="shared" si="68"/>
        <v>0.18535507985049268</v>
      </c>
      <c r="J101" s="66">
        <f t="shared" si="68"/>
        <v>0.1670735428745804</v>
      </c>
      <c r="K101" s="66">
        <f t="shared" si="68"/>
        <v>0.15713898672446491</v>
      </c>
      <c r="L101" s="66">
        <f t="shared" si="68"/>
        <v>0.15446127946127947</v>
      </c>
      <c r="M101" s="66">
        <f t="shared" si="68"/>
        <v>0.15330296127562643</v>
      </c>
    </row>
    <row r="102" spans="2:13" x14ac:dyDescent="0.25">
      <c r="B102" s="36">
        <f t="shared" si="62"/>
        <v>213</v>
      </c>
      <c r="C102" s="69" t="str">
        <f t="shared" si="63"/>
        <v>Ferryboat</v>
      </c>
      <c r="D102" s="66">
        <f t="shared" ref="D102:M102" si="69">INDEX($Y$6:$BB$22,MATCH($B29, $W$6:$W$22,0), MATCH(D$78, $Y$5:$BB$5, 0) )</f>
        <v>13</v>
      </c>
      <c r="E102" s="66">
        <f t="shared" si="69"/>
        <v>0</v>
      </c>
      <c r="F102" s="66">
        <f t="shared" si="69"/>
        <v>0</v>
      </c>
      <c r="G102" s="66">
        <f t="shared" si="69"/>
        <v>10.555555555555555</v>
      </c>
      <c r="H102" s="66">
        <f t="shared" si="69"/>
        <v>5.15</v>
      </c>
      <c r="I102" s="66">
        <f t="shared" si="69"/>
        <v>3.2857142857142856</v>
      </c>
      <c r="J102" s="66">
        <f t="shared" si="69"/>
        <v>1.3232323232323233</v>
      </c>
      <c r="K102" s="66">
        <f t="shared" si="69"/>
        <v>1.2142857142857142</v>
      </c>
      <c r="L102" s="66">
        <f t="shared" si="69"/>
        <v>1.09375</v>
      </c>
      <c r="M102" s="66">
        <f t="shared" si="69"/>
        <v>1.3057851239669422</v>
      </c>
    </row>
  </sheetData>
  <mergeCells count="1">
    <mergeCell ref="D62:E62"/>
  </mergeCells>
  <hyperlinks>
    <hyperlink ref="W3" r:id="rId1" xr:uid="{A594CAF6-97F6-4A90-8281-8AA53E4248B3}"/>
  </hyperlinks>
  <pageMargins left="0.7" right="0.7" top="0.75" bottom="0.75" header="0.3" footer="0.3"/>
  <pageSetup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D7A8-672C-42F4-8064-DD44E53023D0}">
  <sheetPr codeName="Sheet4">
    <tabColor rgb="FF00B0F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58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102828</v>
      </c>
      <c r="E6" s="34">
        <f t="shared" si="0"/>
        <v>103369</v>
      </c>
      <c r="F6" s="34">
        <f t="shared" si="0"/>
        <v>105169</v>
      </c>
      <c r="G6" s="34">
        <f t="shared" si="0"/>
        <v>105102</v>
      </c>
      <c r="H6" s="34">
        <f t="shared" si="0"/>
        <v>107214</v>
      </c>
      <c r="I6" s="34">
        <f t="shared" si="0"/>
        <v>108557</v>
      </c>
      <c r="J6" s="34">
        <f t="shared" si="0"/>
        <v>111359</v>
      </c>
      <c r="K6" s="34">
        <f t="shared" si="0"/>
        <v>114200</v>
      </c>
      <c r="L6" s="34">
        <f t="shared" si="0"/>
        <v>117743</v>
      </c>
      <c r="M6" s="34">
        <f t="shared" si="0"/>
        <v>121331</v>
      </c>
      <c r="W6" s="10">
        <v>1</v>
      </c>
      <c r="X6" s="12" t="s">
        <v>2</v>
      </c>
      <c r="Y6" s="15">
        <v>102828</v>
      </c>
      <c r="Z6" s="15">
        <v>1296</v>
      </c>
      <c r="AA6" s="14">
        <f>IFERROR(Z6/Y6, 0)</f>
        <v>1.2603571011786673E-2</v>
      </c>
      <c r="AB6" s="21">
        <v>103369</v>
      </c>
      <c r="AC6" s="15">
        <v>1250</v>
      </c>
      <c r="AD6" s="14">
        <f>IFERROR(AC6/AB6, 0)</f>
        <v>1.2092600296026856E-2</v>
      </c>
      <c r="AE6" s="21">
        <v>105169</v>
      </c>
      <c r="AF6" s="15">
        <v>1237</v>
      </c>
      <c r="AG6" s="14">
        <f>IFERROR(AF6/AE6, 0)</f>
        <v>1.1762021127898906E-2</v>
      </c>
      <c r="AH6" s="21">
        <v>105102</v>
      </c>
      <c r="AI6" s="15">
        <v>1086</v>
      </c>
      <c r="AJ6" s="14">
        <f>IFERROR(AI6/AH6, 0)</f>
        <v>1.0332819546726038E-2</v>
      </c>
      <c r="AK6" s="21">
        <v>107214</v>
      </c>
      <c r="AL6" s="15">
        <v>1462</v>
      </c>
      <c r="AM6" s="14">
        <f>IFERROR(AL6/AK6, 0)</f>
        <v>1.3636278844180798E-2</v>
      </c>
      <c r="AN6" s="21">
        <v>108557</v>
      </c>
      <c r="AO6" s="15">
        <v>1440</v>
      </c>
      <c r="AP6" s="14">
        <f>IFERROR(AO6/AN6, 0)</f>
        <v>1.326492073288687E-2</v>
      </c>
      <c r="AQ6" s="21">
        <v>111359</v>
      </c>
      <c r="AR6" s="15">
        <v>1402</v>
      </c>
      <c r="AS6" s="14">
        <f>IFERROR(AR6/AQ6, 0)</f>
        <v>1.2589911906536516E-2</v>
      </c>
      <c r="AT6" s="21">
        <v>114200</v>
      </c>
      <c r="AU6" s="15">
        <v>1317</v>
      </c>
      <c r="AV6" s="14">
        <f>IFERROR(AU6/AT6, 0)</f>
        <v>1.1532399299474605E-2</v>
      </c>
      <c r="AW6" s="21">
        <v>117743</v>
      </c>
      <c r="AX6" s="15">
        <v>1309</v>
      </c>
      <c r="AY6" s="14">
        <f>IFERROR(AX6/AW6, 0)</f>
        <v>1.1117433732790909E-2</v>
      </c>
      <c r="AZ6" s="21">
        <v>121331</v>
      </c>
      <c r="BA6" s="15">
        <v>1376</v>
      </c>
      <c r="BB6" s="14">
        <f>IFERROR(BA6/AZ6, 0)</f>
        <v>1.1340877434456158E-2</v>
      </c>
    </row>
    <row r="7" spans="1:54" x14ac:dyDescent="0.25">
      <c r="B7" s="74">
        <v>3</v>
      </c>
      <c r="C7" s="76" t="s">
        <v>43</v>
      </c>
      <c r="D7" s="34">
        <f t="shared" si="0"/>
        <v>81930</v>
      </c>
      <c r="E7" s="34">
        <f t="shared" si="0"/>
        <v>82543</v>
      </c>
      <c r="F7" s="34">
        <f t="shared" si="0"/>
        <v>83337</v>
      </c>
      <c r="G7" s="34">
        <f t="shared" si="0"/>
        <v>83432</v>
      </c>
      <c r="H7" s="34">
        <f t="shared" si="0"/>
        <v>84218</v>
      </c>
      <c r="I7" s="34">
        <f t="shared" si="0"/>
        <v>85795</v>
      </c>
      <c r="J7" s="34">
        <f t="shared" si="0"/>
        <v>88987</v>
      </c>
      <c r="K7" s="34">
        <f t="shared" si="0"/>
        <v>91854</v>
      </c>
      <c r="L7" s="34">
        <f t="shared" si="0"/>
        <v>94964</v>
      </c>
      <c r="M7" s="34">
        <f t="shared" si="0"/>
        <v>97352</v>
      </c>
      <c r="W7" s="10">
        <v>2</v>
      </c>
      <c r="X7" s="12" t="s">
        <v>3</v>
      </c>
      <c r="Y7" s="15">
        <v>94508</v>
      </c>
      <c r="Z7" s="15">
        <v>1335</v>
      </c>
      <c r="AA7" s="14">
        <f t="shared" ref="AA7:AA56" si="1">IFERROR(Z7/Y7, 0)</f>
        <v>1.4125788293054557E-2</v>
      </c>
      <c r="AB7" s="21">
        <v>95102</v>
      </c>
      <c r="AC7" s="15">
        <v>1293</v>
      </c>
      <c r="AD7" s="14">
        <f t="shared" ref="AD7:AD56" si="2">IFERROR(AC7/AB7, 0)</f>
        <v>1.3595928581943598E-2</v>
      </c>
      <c r="AE7" s="21">
        <v>96621</v>
      </c>
      <c r="AF7" s="15">
        <v>1258</v>
      </c>
      <c r="AG7" s="14">
        <f t="shared" ref="AG7:AG56" si="3">IFERROR(AF7/AE7, 0)</f>
        <v>1.3019943904534211E-2</v>
      </c>
      <c r="AH7" s="21">
        <v>96568</v>
      </c>
      <c r="AI7" s="15">
        <v>1209</v>
      </c>
      <c r="AJ7" s="14">
        <f t="shared" ref="AJ7:AJ56" si="4">IFERROR(AI7/AH7, 0)</f>
        <v>1.2519675254742771E-2</v>
      </c>
      <c r="AK7" s="21">
        <v>98148</v>
      </c>
      <c r="AL7" s="15">
        <v>1479</v>
      </c>
      <c r="AM7" s="14">
        <f t="shared" ref="AM7:AM56" si="5">IFERROR(AL7/AK7, 0)</f>
        <v>1.5069079349553736E-2</v>
      </c>
      <c r="AN7" s="21">
        <v>98829</v>
      </c>
      <c r="AO7" s="15">
        <v>1469</v>
      </c>
      <c r="AP7" s="14">
        <f t="shared" ref="AP7:AP56" si="6">IFERROR(AO7/AN7, 0)</f>
        <v>1.4864058120592135E-2</v>
      </c>
      <c r="AQ7" s="21">
        <v>101362</v>
      </c>
      <c r="AR7" s="15">
        <v>1570</v>
      </c>
      <c r="AS7" s="14">
        <f t="shared" ref="AS7:AS56" si="7">IFERROR(AR7/AQ7, 0)</f>
        <v>1.5489039284939129E-2</v>
      </c>
      <c r="AT7" s="21">
        <v>103710</v>
      </c>
      <c r="AU7" s="15">
        <v>1405</v>
      </c>
      <c r="AV7" s="14">
        <f t="shared" ref="AV7:AV56" si="8">IFERROR(AU7/AT7, 0)</f>
        <v>1.3547391765499952E-2</v>
      </c>
      <c r="AW7" s="21">
        <v>106693</v>
      </c>
      <c r="AX7" s="15">
        <v>1303</v>
      </c>
      <c r="AY7" s="14">
        <f t="shared" ref="AY7:AY56" si="9">IFERROR(AX7/AW7, 0)</f>
        <v>1.2212610011903312E-2</v>
      </c>
      <c r="AZ7" s="21">
        <v>109139</v>
      </c>
      <c r="BA7" s="15">
        <v>1606</v>
      </c>
      <c r="BB7" s="14">
        <f t="shared" ref="BB7:BB56" si="10">IFERROR(BA7/AZ7, 0)</f>
        <v>1.4715179724937924E-2</v>
      </c>
    </row>
    <row r="8" spans="1:54" x14ac:dyDescent="0.25">
      <c r="B8" s="74">
        <v>4</v>
      </c>
      <c r="C8" s="76" t="s">
        <v>44</v>
      </c>
      <c r="D8" s="34">
        <f t="shared" si="0"/>
        <v>12578</v>
      </c>
      <c r="E8" s="34">
        <f t="shared" si="0"/>
        <v>12559</v>
      </c>
      <c r="F8" s="34">
        <f t="shared" si="0"/>
        <v>13284</v>
      </c>
      <c r="G8" s="34">
        <f t="shared" si="0"/>
        <v>13136</v>
      </c>
      <c r="H8" s="34">
        <f t="shared" si="0"/>
        <v>13930</v>
      </c>
      <c r="I8" s="34">
        <f t="shared" si="0"/>
        <v>13034</v>
      </c>
      <c r="J8" s="34">
        <f t="shared" si="0"/>
        <v>12375</v>
      </c>
      <c r="K8" s="34">
        <f t="shared" si="0"/>
        <v>11856</v>
      </c>
      <c r="L8" s="34">
        <f t="shared" si="0"/>
        <v>11729</v>
      </c>
      <c r="M8" s="34">
        <f t="shared" si="0"/>
        <v>11787</v>
      </c>
      <c r="W8" s="10">
        <v>3</v>
      </c>
      <c r="X8" s="12" t="s">
        <v>4</v>
      </c>
      <c r="Y8" s="15">
        <v>81930</v>
      </c>
      <c r="Z8" s="15">
        <v>1543</v>
      </c>
      <c r="AA8" s="14">
        <f t="shared" si="1"/>
        <v>1.8833150250213596E-2</v>
      </c>
      <c r="AB8" s="21">
        <v>82543</v>
      </c>
      <c r="AC8" s="15">
        <v>1451</v>
      </c>
      <c r="AD8" s="14">
        <f t="shared" si="2"/>
        <v>1.7578716547738755E-2</v>
      </c>
      <c r="AE8" s="21">
        <v>83337</v>
      </c>
      <c r="AF8" s="15">
        <v>1465</v>
      </c>
      <c r="AG8" s="14">
        <f t="shared" si="3"/>
        <v>1.7579226514033382E-2</v>
      </c>
      <c r="AH8" s="21">
        <v>83432</v>
      </c>
      <c r="AI8" s="15">
        <v>1243</v>
      </c>
      <c r="AJ8" s="14">
        <f t="shared" si="4"/>
        <v>1.4898360341355835E-2</v>
      </c>
      <c r="AK8" s="21">
        <v>84218</v>
      </c>
      <c r="AL8" s="15">
        <v>1553</v>
      </c>
      <c r="AM8" s="14">
        <f t="shared" si="5"/>
        <v>1.8440238428839441E-2</v>
      </c>
      <c r="AN8" s="21">
        <v>85795</v>
      </c>
      <c r="AO8" s="15">
        <v>1495</v>
      </c>
      <c r="AP8" s="14">
        <f t="shared" si="6"/>
        <v>1.7425257882160965E-2</v>
      </c>
      <c r="AQ8" s="21">
        <v>88987</v>
      </c>
      <c r="AR8" s="15">
        <v>1745</v>
      </c>
      <c r="AS8" s="14">
        <f t="shared" si="7"/>
        <v>1.9609605897490643E-2</v>
      </c>
      <c r="AT8" s="21">
        <v>91854</v>
      </c>
      <c r="AU8" s="15">
        <v>1516</v>
      </c>
      <c r="AV8" s="14">
        <f t="shared" si="8"/>
        <v>1.6504452718444487E-2</v>
      </c>
      <c r="AW8" s="21">
        <v>94964</v>
      </c>
      <c r="AX8" s="15">
        <v>1381</v>
      </c>
      <c r="AY8" s="14">
        <f t="shared" si="9"/>
        <v>1.4542352891622088E-2</v>
      </c>
      <c r="AZ8" s="21">
        <v>97352</v>
      </c>
      <c r="BA8" s="15">
        <v>1680</v>
      </c>
      <c r="BB8" s="14">
        <f t="shared" si="10"/>
        <v>1.7256964417782891E-2</v>
      </c>
    </row>
    <row r="9" spans="1:54" x14ac:dyDescent="0.25">
      <c r="B9" s="74">
        <v>8</v>
      </c>
      <c r="C9" s="76" t="s">
        <v>54</v>
      </c>
      <c r="D9" s="34">
        <f t="shared" si="0"/>
        <v>2112</v>
      </c>
      <c r="E9" s="34">
        <f t="shared" si="0"/>
        <v>1716</v>
      </c>
      <c r="F9" s="34">
        <f t="shared" si="0"/>
        <v>1888</v>
      </c>
      <c r="G9" s="34">
        <f t="shared" si="0"/>
        <v>1911</v>
      </c>
      <c r="H9" s="34">
        <f t="shared" si="0"/>
        <v>1999</v>
      </c>
      <c r="I9" s="34">
        <f t="shared" si="0"/>
        <v>1989</v>
      </c>
      <c r="J9" s="34">
        <f t="shared" si="0"/>
        <v>2054</v>
      </c>
      <c r="K9" s="34">
        <f t="shared" si="0"/>
        <v>2087</v>
      </c>
      <c r="L9" s="34">
        <f t="shared" si="0"/>
        <v>1813</v>
      </c>
      <c r="M9" s="34">
        <f t="shared" si="0"/>
        <v>2032</v>
      </c>
      <c r="W9" s="10">
        <v>4</v>
      </c>
      <c r="X9" s="12" t="s">
        <v>5</v>
      </c>
      <c r="Y9" s="15">
        <v>12578</v>
      </c>
      <c r="Z9" s="15">
        <v>916</v>
      </c>
      <c r="AA9" s="14">
        <f t="shared" si="1"/>
        <v>7.2825568452854192E-2</v>
      </c>
      <c r="AB9" s="21">
        <v>12559</v>
      </c>
      <c r="AC9" s="15">
        <v>835</v>
      </c>
      <c r="AD9" s="14">
        <f t="shared" si="2"/>
        <v>6.6486185205828496E-2</v>
      </c>
      <c r="AE9" s="21">
        <v>13284</v>
      </c>
      <c r="AF9" s="15">
        <v>820</v>
      </c>
      <c r="AG9" s="14">
        <f t="shared" si="3"/>
        <v>6.1728395061728392E-2</v>
      </c>
      <c r="AH9" s="21">
        <v>13136</v>
      </c>
      <c r="AI9" s="15">
        <v>889</v>
      </c>
      <c r="AJ9" s="14">
        <f t="shared" si="4"/>
        <v>6.7676613885505485E-2</v>
      </c>
      <c r="AK9" s="21">
        <v>13930</v>
      </c>
      <c r="AL9" s="15">
        <v>892</v>
      </c>
      <c r="AM9" s="14">
        <f t="shared" si="5"/>
        <v>6.4034458004307251E-2</v>
      </c>
      <c r="AN9" s="21">
        <v>13034</v>
      </c>
      <c r="AO9" s="15">
        <v>792</v>
      </c>
      <c r="AP9" s="14">
        <f t="shared" si="6"/>
        <v>6.0764155286174619E-2</v>
      </c>
      <c r="AQ9" s="21">
        <v>12375</v>
      </c>
      <c r="AR9" s="15">
        <v>928</v>
      </c>
      <c r="AS9" s="14">
        <f t="shared" si="7"/>
        <v>7.4989898989898995E-2</v>
      </c>
      <c r="AT9" s="21">
        <v>11856</v>
      </c>
      <c r="AU9" s="15">
        <v>855</v>
      </c>
      <c r="AV9" s="14">
        <f t="shared" si="8"/>
        <v>7.2115384615384609E-2</v>
      </c>
      <c r="AW9" s="21">
        <v>11729</v>
      </c>
      <c r="AX9" s="15">
        <v>805</v>
      </c>
      <c r="AY9" s="14">
        <f t="shared" si="9"/>
        <v>6.8633302071787874E-2</v>
      </c>
      <c r="AZ9" s="21">
        <v>11787</v>
      </c>
      <c r="BA9" s="15">
        <v>658</v>
      </c>
      <c r="BB9" s="14">
        <f t="shared" si="10"/>
        <v>5.5824213116144904E-2</v>
      </c>
    </row>
    <row r="10" spans="1:54" x14ac:dyDescent="0.25">
      <c r="B10" s="74">
        <v>14</v>
      </c>
      <c r="C10" s="76" t="s">
        <v>55</v>
      </c>
      <c r="D10" s="34">
        <f t="shared" si="0"/>
        <v>360</v>
      </c>
      <c r="E10" s="34">
        <f t="shared" si="0"/>
        <v>337</v>
      </c>
      <c r="F10" s="34">
        <f t="shared" si="0"/>
        <v>389</v>
      </c>
      <c r="G10" s="34">
        <f t="shared" si="0"/>
        <v>436</v>
      </c>
      <c r="H10" s="34">
        <f t="shared" si="0"/>
        <v>456</v>
      </c>
      <c r="I10" s="34">
        <f t="shared" si="0"/>
        <v>582</v>
      </c>
      <c r="J10" s="34">
        <f t="shared" si="0"/>
        <v>616</v>
      </c>
      <c r="K10" s="34">
        <f t="shared" si="0"/>
        <v>563</v>
      </c>
      <c r="L10" s="34">
        <f t="shared" si="0"/>
        <v>521</v>
      </c>
      <c r="M10" s="34">
        <f t="shared" si="0"/>
        <v>549</v>
      </c>
      <c r="W10" s="10">
        <v>5</v>
      </c>
      <c r="X10" s="12" t="s">
        <v>6</v>
      </c>
      <c r="Y10" s="15">
        <v>9464</v>
      </c>
      <c r="Z10" s="15">
        <v>788</v>
      </c>
      <c r="AA10" s="14">
        <f t="shared" si="1"/>
        <v>8.3262890955198648E-2</v>
      </c>
      <c r="AB10" s="21">
        <v>9400</v>
      </c>
      <c r="AC10" s="15">
        <v>716</v>
      </c>
      <c r="AD10" s="14">
        <f t="shared" si="2"/>
        <v>7.6170212765957451E-2</v>
      </c>
      <c r="AE10" s="21">
        <v>9891</v>
      </c>
      <c r="AF10" s="15">
        <v>726</v>
      </c>
      <c r="AG10" s="14">
        <f t="shared" si="3"/>
        <v>7.3400060661207162E-2</v>
      </c>
      <c r="AH10" s="21">
        <v>9539</v>
      </c>
      <c r="AI10" s="15">
        <v>673</v>
      </c>
      <c r="AJ10" s="14">
        <f t="shared" si="4"/>
        <v>7.0552468812244473E-2</v>
      </c>
      <c r="AK10" s="21">
        <v>10238</v>
      </c>
      <c r="AL10" s="15">
        <v>724</v>
      </c>
      <c r="AM10" s="14">
        <f t="shared" si="5"/>
        <v>7.0716936901738622E-2</v>
      </c>
      <c r="AN10" s="21">
        <v>9153</v>
      </c>
      <c r="AO10" s="15">
        <v>687</v>
      </c>
      <c r="AP10" s="14">
        <f t="shared" si="6"/>
        <v>7.5057358243198952E-2</v>
      </c>
      <c r="AQ10" s="21">
        <v>8756</v>
      </c>
      <c r="AR10" s="15">
        <v>835</v>
      </c>
      <c r="AS10" s="14">
        <f t="shared" si="7"/>
        <v>9.536317953403381E-2</v>
      </c>
      <c r="AT10" s="21">
        <v>8612</v>
      </c>
      <c r="AU10" s="15">
        <v>723</v>
      </c>
      <c r="AV10" s="14">
        <f t="shared" si="8"/>
        <v>8.3952624245239207E-2</v>
      </c>
      <c r="AW10" s="21">
        <v>8548</v>
      </c>
      <c r="AX10" s="15">
        <v>686</v>
      </c>
      <c r="AY10" s="14">
        <f t="shared" si="9"/>
        <v>8.0252690687880213E-2</v>
      </c>
      <c r="AZ10" s="21">
        <v>8804</v>
      </c>
      <c r="BA10" s="15">
        <v>611</v>
      </c>
      <c r="BB10" s="14">
        <f t="shared" si="10"/>
        <v>6.9400272603362109E-2</v>
      </c>
    </row>
    <row r="11" spans="1:54" x14ac:dyDescent="0.25">
      <c r="B11" s="74">
        <v>15</v>
      </c>
      <c r="C11" s="76" t="s">
        <v>56</v>
      </c>
      <c r="D11" s="34">
        <f t="shared" si="0"/>
        <v>1421</v>
      </c>
      <c r="E11" s="34">
        <f t="shared" si="0"/>
        <v>1642</v>
      </c>
      <c r="F11" s="34">
        <f t="shared" si="0"/>
        <v>1722</v>
      </c>
      <c r="G11" s="34">
        <f t="shared" si="0"/>
        <v>1559</v>
      </c>
      <c r="H11" s="34">
        <f t="shared" si="0"/>
        <v>1649</v>
      </c>
      <c r="I11" s="34">
        <f t="shared" si="0"/>
        <v>1487</v>
      </c>
      <c r="J11" s="34">
        <f t="shared" si="0"/>
        <v>1537</v>
      </c>
      <c r="K11" s="34">
        <f t="shared" si="0"/>
        <v>1450</v>
      </c>
      <c r="L11" s="34">
        <f t="shared" si="0"/>
        <v>1597</v>
      </c>
      <c r="M11" s="34">
        <f t="shared" si="0"/>
        <v>1542</v>
      </c>
      <c r="W11" s="10">
        <v>6</v>
      </c>
      <c r="X11" s="12" t="s">
        <v>7</v>
      </c>
      <c r="Y11" s="15">
        <v>1790</v>
      </c>
      <c r="Z11" s="15">
        <v>329</v>
      </c>
      <c r="AA11" s="14">
        <f t="shared" si="1"/>
        <v>0.18379888268156425</v>
      </c>
      <c r="AB11" s="21">
        <v>1851</v>
      </c>
      <c r="AC11" s="15">
        <v>292</v>
      </c>
      <c r="AD11" s="14">
        <f t="shared" si="2"/>
        <v>0.157752566180443</v>
      </c>
      <c r="AE11" s="21">
        <v>1819</v>
      </c>
      <c r="AF11" s="15">
        <v>268</v>
      </c>
      <c r="AG11" s="14">
        <f t="shared" si="3"/>
        <v>0.14733369983507422</v>
      </c>
      <c r="AH11" s="21">
        <v>1967</v>
      </c>
      <c r="AI11" s="15">
        <v>352</v>
      </c>
      <c r="AJ11" s="14">
        <f t="shared" si="4"/>
        <v>0.17895271987798678</v>
      </c>
      <c r="AK11" s="21">
        <v>1936</v>
      </c>
      <c r="AL11" s="15">
        <v>320</v>
      </c>
      <c r="AM11" s="14">
        <f t="shared" si="5"/>
        <v>0.16528925619834711</v>
      </c>
      <c r="AN11" s="21">
        <v>2148</v>
      </c>
      <c r="AO11" s="15">
        <v>403</v>
      </c>
      <c r="AP11" s="14">
        <f t="shared" si="6"/>
        <v>0.18761638733705774</v>
      </c>
      <c r="AQ11" s="21">
        <v>1987</v>
      </c>
      <c r="AR11" s="15">
        <v>332</v>
      </c>
      <c r="AS11" s="14">
        <f t="shared" si="7"/>
        <v>0.16708605938600907</v>
      </c>
      <c r="AT11" s="21">
        <v>1879</v>
      </c>
      <c r="AU11" s="15">
        <v>347</v>
      </c>
      <c r="AV11" s="14">
        <f t="shared" si="8"/>
        <v>0.18467269824374669</v>
      </c>
      <c r="AW11" s="21">
        <v>1866</v>
      </c>
      <c r="AX11" s="15">
        <v>296</v>
      </c>
      <c r="AY11" s="14">
        <f t="shared" si="9"/>
        <v>0.15862808145766344</v>
      </c>
      <c r="AZ11" s="21">
        <v>1744</v>
      </c>
      <c r="BA11" s="15">
        <v>253</v>
      </c>
      <c r="BB11" s="14">
        <f t="shared" si="10"/>
        <v>0.14506880733944955</v>
      </c>
    </row>
    <row r="12" spans="1:54" x14ac:dyDescent="0.25">
      <c r="B12" s="74">
        <v>16</v>
      </c>
      <c r="C12" s="76" t="s">
        <v>57</v>
      </c>
      <c r="D12" s="34">
        <f t="shared" si="0"/>
        <v>1189</v>
      </c>
      <c r="E12" s="34">
        <f t="shared" si="0"/>
        <v>1033</v>
      </c>
      <c r="F12" s="34">
        <f t="shared" si="0"/>
        <v>1152</v>
      </c>
      <c r="G12" s="34">
        <f t="shared" si="0"/>
        <v>1159</v>
      </c>
      <c r="H12" s="34">
        <f t="shared" si="0"/>
        <v>1132</v>
      </c>
      <c r="I12" s="34">
        <f t="shared" si="0"/>
        <v>1205</v>
      </c>
      <c r="J12" s="34">
        <f t="shared" si="0"/>
        <v>1197</v>
      </c>
      <c r="K12" s="34">
        <f t="shared" si="0"/>
        <v>1108</v>
      </c>
      <c r="L12" s="34">
        <f t="shared" si="0"/>
        <v>1354</v>
      </c>
      <c r="M12" s="34">
        <f t="shared" si="0"/>
        <v>1477</v>
      </c>
      <c r="W12" s="10">
        <v>7</v>
      </c>
      <c r="X12" s="12" t="s">
        <v>8</v>
      </c>
      <c r="Y12" s="15">
        <v>1324</v>
      </c>
      <c r="Z12" s="15">
        <v>250</v>
      </c>
      <c r="AA12" s="14">
        <f t="shared" si="1"/>
        <v>0.18882175226586104</v>
      </c>
      <c r="AB12" s="21">
        <v>1308</v>
      </c>
      <c r="AC12" s="15">
        <v>251</v>
      </c>
      <c r="AD12" s="14">
        <f t="shared" si="2"/>
        <v>0.19189602446483181</v>
      </c>
      <c r="AE12" s="21">
        <v>1574</v>
      </c>
      <c r="AF12" s="15">
        <v>287</v>
      </c>
      <c r="AG12" s="14">
        <f t="shared" si="3"/>
        <v>0.18233799237611181</v>
      </c>
      <c r="AH12" s="21">
        <v>1630</v>
      </c>
      <c r="AI12" s="15">
        <v>328</v>
      </c>
      <c r="AJ12" s="14">
        <f t="shared" si="4"/>
        <v>0.20122699386503068</v>
      </c>
      <c r="AK12" s="21">
        <v>1756</v>
      </c>
      <c r="AL12" s="15">
        <v>329</v>
      </c>
      <c r="AM12" s="14">
        <f t="shared" si="5"/>
        <v>0.18735763097949887</v>
      </c>
      <c r="AN12" s="21">
        <v>1733</v>
      </c>
      <c r="AO12" s="15">
        <v>287</v>
      </c>
      <c r="AP12" s="14">
        <f t="shared" si="6"/>
        <v>0.16560877091748413</v>
      </c>
      <c r="AQ12" s="21">
        <v>1632</v>
      </c>
      <c r="AR12" s="15">
        <v>302</v>
      </c>
      <c r="AS12" s="14">
        <f t="shared" si="7"/>
        <v>0.18504901960784315</v>
      </c>
      <c r="AT12" s="21">
        <v>1365</v>
      </c>
      <c r="AU12" s="15">
        <v>291</v>
      </c>
      <c r="AV12" s="14">
        <f t="shared" si="8"/>
        <v>0.21318681318681318</v>
      </c>
      <c r="AW12" s="21">
        <v>1315</v>
      </c>
      <c r="AX12" s="15">
        <v>288</v>
      </c>
      <c r="AY12" s="14">
        <f t="shared" si="9"/>
        <v>0.21901140684410647</v>
      </c>
      <c r="AZ12" s="21">
        <v>1239</v>
      </c>
      <c r="BA12" s="15">
        <v>309</v>
      </c>
      <c r="BB12" s="14">
        <f t="shared" si="10"/>
        <v>0.24939467312348668</v>
      </c>
    </row>
    <row r="13" spans="1:54" x14ac:dyDescent="0.25">
      <c r="B13" s="74">
        <v>17</v>
      </c>
      <c r="C13" s="76" t="s">
        <v>42</v>
      </c>
      <c r="D13" s="34">
        <f t="shared" si="0"/>
        <v>3238</v>
      </c>
      <c r="E13" s="34">
        <f t="shared" si="0"/>
        <v>3539</v>
      </c>
      <c r="F13" s="34">
        <f t="shared" si="0"/>
        <v>3397</v>
      </c>
      <c r="G13" s="34">
        <f t="shared" si="0"/>
        <v>3469</v>
      </c>
      <c r="H13" s="34">
        <f t="shared" si="0"/>
        <v>3830</v>
      </c>
      <c r="I13" s="34">
        <f t="shared" si="0"/>
        <v>4465</v>
      </c>
      <c r="J13" s="34">
        <f t="shared" si="0"/>
        <v>4593</v>
      </c>
      <c r="K13" s="34">
        <f t="shared" si="0"/>
        <v>5282</v>
      </c>
      <c r="L13" s="34">
        <f t="shared" si="0"/>
        <v>5765</v>
      </c>
      <c r="M13" s="34">
        <f t="shared" si="0"/>
        <v>6592</v>
      </c>
      <c r="W13" s="10">
        <v>8</v>
      </c>
      <c r="X13" s="12" t="s">
        <v>9</v>
      </c>
      <c r="Y13" s="15">
        <v>2112</v>
      </c>
      <c r="Z13" s="15">
        <v>320</v>
      </c>
      <c r="AA13" s="14">
        <f t="shared" si="1"/>
        <v>0.15151515151515152</v>
      </c>
      <c r="AB13" s="21">
        <v>1716</v>
      </c>
      <c r="AC13" s="15">
        <v>301</v>
      </c>
      <c r="AD13" s="14">
        <f t="shared" si="2"/>
        <v>0.17540792540792541</v>
      </c>
      <c r="AE13" s="21">
        <v>1888</v>
      </c>
      <c r="AF13" s="15">
        <v>311</v>
      </c>
      <c r="AG13" s="14">
        <f t="shared" si="3"/>
        <v>0.16472457627118645</v>
      </c>
      <c r="AH13" s="21">
        <v>1911</v>
      </c>
      <c r="AI13" s="15">
        <v>310</v>
      </c>
      <c r="AJ13" s="14">
        <f t="shared" si="4"/>
        <v>0.16221873364730507</v>
      </c>
      <c r="AK13" s="21">
        <v>1999</v>
      </c>
      <c r="AL13" s="15">
        <v>307</v>
      </c>
      <c r="AM13" s="14">
        <f t="shared" si="5"/>
        <v>0.15357678839419711</v>
      </c>
      <c r="AN13" s="21">
        <v>1989</v>
      </c>
      <c r="AO13" s="15">
        <v>357</v>
      </c>
      <c r="AP13" s="14">
        <f t="shared" si="6"/>
        <v>0.17948717948717949</v>
      </c>
      <c r="AQ13" s="21">
        <v>2054</v>
      </c>
      <c r="AR13" s="15">
        <v>375</v>
      </c>
      <c r="AS13" s="14">
        <f t="shared" si="7"/>
        <v>0.18257059396299902</v>
      </c>
      <c r="AT13" s="21">
        <v>2087</v>
      </c>
      <c r="AU13" s="15">
        <v>330</v>
      </c>
      <c r="AV13" s="14">
        <f t="shared" si="8"/>
        <v>0.15812170579779589</v>
      </c>
      <c r="AW13" s="21">
        <v>1813</v>
      </c>
      <c r="AX13" s="15">
        <v>295</v>
      </c>
      <c r="AY13" s="14">
        <f t="shared" si="9"/>
        <v>0.16271373414230558</v>
      </c>
      <c r="AZ13" s="21">
        <v>2032</v>
      </c>
      <c r="BA13" s="15">
        <v>332</v>
      </c>
      <c r="BB13" s="14">
        <f t="shared" si="10"/>
        <v>0.16338582677165353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1805</v>
      </c>
      <c r="Z14" s="15">
        <v>319</v>
      </c>
      <c r="AA14" s="14">
        <f t="shared" si="1"/>
        <v>0.17673130193905817</v>
      </c>
      <c r="AB14" s="21">
        <v>1318</v>
      </c>
      <c r="AC14" s="15">
        <v>263</v>
      </c>
      <c r="AD14" s="14">
        <f t="shared" si="2"/>
        <v>0.19954476479514416</v>
      </c>
      <c r="AE14" s="21">
        <v>1330</v>
      </c>
      <c r="AF14" s="15">
        <v>251</v>
      </c>
      <c r="AG14" s="14">
        <f t="shared" si="3"/>
        <v>0.18872180451127821</v>
      </c>
      <c r="AH14" s="21">
        <v>1367</v>
      </c>
      <c r="AI14" s="15">
        <v>239</v>
      </c>
      <c r="AJ14" s="14">
        <f t="shared" si="4"/>
        <v>0.17483540599853695</v>
      </c>
      <c r="AK14" s="21">
        <v>1399</v>
      </c>
      <c r="AL14" s="15">
        <v>293</v>
      </c>
      <c r="AM14" s="14">
        <f t="shared" si="5"/>
        <v>0.20943531093638312</v>
      </c>
      <c r="AN14" s="21">
        <v>1378</v>
      </c>
      <c r="AO14" s="15">
        <v>279</v>
      </c>
      <c r="AP14" s="14">
        <f t="shared" si="6"/>
        <v>0.20246734397677793</v>
      </c>
      <c r="AQ14" s="21">
        <v>1448</v>
      </c>
      <c r="AR14" s="15">
        <v>334</v>
      </c>
      <c r="AS14" s="14">
        <f t="shared" si="7"/>
        <v>0.23066298342541436</v>
      </c>
      <c r="AT14" s="21">
        <v>1446</v>
      </c>
      <c r="AU14" s="15">
        <v>300</v>
      </c>
      <c r="AV14" s="14">
        <f t="shared" si="8"/>
        <v>0.2074688796680498</v>
      </c>
      <c r="AW14" s="21">
        <v>1268</v>
      </c>
      <c r="AX14" s="15">
        <v>256</v>
      </c>
      <c r="AY14" s="14">
        <f t="shared" si="9"/>
        <v>0.20189274447949526</v>
      </c>
      <c r="AZ14" s="21">
        <v>1332</v>
      </c>
      <c r="BA14" s="15">
        <v>254</v>
      </c>
      <c r="BB14" s="14">
        <f t="shared" si="10"/>
        <v>0.1906906906906907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94508</v>
      </c>
      <c r="E15" s="34">
        <f t="shared" si="11"/>
        <v>95102</v>
      </c>
      <c r="F15" s="34">
        <f t="shared" si="11"/>
        <v>96621</v>
      </c>
      <c r="G15" s="34">
        <f t="shared" si="11"/>
        <v>96568</v>
      </c>
      <c r="H15" s="34">
        <f t="shared" si="11"/>
        <v>98148</v>
      </c>
      <c r="I15" s="34">
        <f t="shared" si="11"/>
        <v>98829</v>
      </c>
      <c r="J15" s="34">
        <f t="shared" si="11"/>
        <v>101362</v>
      </c>
      <c r="K15" s="34">
        <f t="shared" si="11"/>
        <v>103710</v>
      </c>
      <c r="L15" s="34">
        <f t="shared" si="11"/>
        <v>106693</v>
      </c>
      <c r="M15" s="34">
        <f t="shared" si="11"/>
        <v>109139</v>
      </c>
      <c r="W15" s="10">
        <v>10</v>
      </c>
      <c r="X15" s="12" t="s">
        <v>11</v>
      </c>
      <c r="Y15" s="15">
        <v>0</v>
      </c>
      <c r="Z15" s="15">
        <v>119</v>
      </c>
      <c r="AA15" s="14">
        <f t="shared" si="1"/>
        <v>0</v>
      </c>
      <c r="AB15" s="21">
        <v>0</v>
      </c>
      <c r="AC15" s="15">
        <v>89</v>
      </c>
      <c r="AD15" s="14">
        <f t="shared" si="2"/>
        <v>0</v>
      </c>
      <c r="AE15" s="21">
        <v>0</v>
      </c>
      <c r="AF15" s="15">
        <v>27</v>
      </c>
      <c r="AG15" s="14">
        <f t="shared" si="3"/>
        <v>0</v>
      </c>
      <c r="AH15" s="21">
        <v>0</v>
      </c>
      <c r="AI15" s="15">
        <v>27</v>
      </c>
      <c r="AJ15" s="14">
        <f t="shared" si="4"/>
        <v>0</v>
      </c>
      <c r="AK15" s="21">
        <v>0</v>
      </c>
      <c r="AL15" s="15">
        <v>27</v>
      </c>
      <c r="AM15" s="14">
        <f t="shared" si="5"/>
        <v>0</v>
      </c>
      <c r="AN15" s="21">
        <v>0</v>
      </c>
      <c r="AO15" s="15">
        <v>26</v>
      </c>
      <c r="AP15" s="14">
        <f t="shared" si="6"/>
        <v>0</v>
      </c>
      <c r="AQ15" s="21">
        <v>0</v>
      </c>
      <c r="AR15" s="15">
        <v>26</v>
      </c>
      <c r="AS15" s="14">
        <f t="shared" si="7"/>
        <v>0</v>
      </c>
      <c r="AT15" s="21">
        <v>0</v>
      </c>
      <c r="AU15" s="15">
        <v>27</v>
      </c>
      <c r="AV15" s="14">
        <f t="shared" si="8"/>
        <v>0</v>
      </c>
      <c r="AW15" s="21">
        <v>0</v>
      </c>
      <c r="AX15" s="15">
        <v>27</v>
      </c>
      <c r="AY15" s="14">
        <f t="shared" si="9"/>
        <v>0</v>
      </c>
      <c r="AZ15" s="21">
        <v>49</v>
      </c>
      <c r="BA15" s="15">
        <v>44</v>
      </c>
      <c r="BB15" s="14">
        <f t="shared" si="10"/>
        <v>0.89795918367346939</v>
      </c>
    </row>
    <row r="16" spans="1:54" x14ac:dyDescent="0.25">
      <c r="B16" s="74"/>
      <c r="C16" s="76" t="s">
        <v>43</v>
      </c>
      <c r="D16" s="37">
        <f>D7</f>
        <v>81930</v>
      </c>
      <c r="E16" s="37">
        <f t="shared" ref="E16:M16" si="12">E7</f>
        <v>82543</v>
      </c>
      <c r="F16" s="37">
        <f t="shared" si="12"/>
        <v>83337</v>
      </c>
      <c r="G16" s="37">
        <f t="shared" si="12"/>
        <v>83432</v>
      </c>
      <c r="H16" s="37">
        <f t="shared" si="12"/>
        <v>84218</v>
      </c>
      <c r="I16" s="37">
        <f t="shared" si="12"/>
        <v>85795</v>
      </c>
      <c r="J16" s="37">
        <f t="shared" si="12"/>
        <v>88987</v>
      </c>
      <c r="K16" s="37">
        <f t="shared" si="12"/>
        <v>91854</v>
      </c>
      <c r="L16" s="37">
        <f t="shared" si="12"/>
        <v>94964</v>
      </c>
      <c r="M16" s="37">
        <f t="shared" si="12"/>
        <v>97352</v>
      </c>
      <c r="W16" s="10">
        <v>11</v>
      </c>
      <c r="X16" s="12" t="s">
        <v>12</v>
      </c>
      <c r="Y16" s="15">
        <v>84</v>
      </c>
      <c r="Z16" s="15">
        <v>55</v>
      </c>
      <c r="AA16" s="14">
        <f t="shared" si="1"/>
        <v>0.65476190476190477</v>
      </c>
      <c r="AB16" s="21">
        <v>89</v>
      </c>
      <c r="AC16" s="15">
        <v>60</v>
      </c>
      <c r="AD16" s="14">
        <f t="shared" si="2"/>
        <v>0.6741573033707865</v>
      </c>
      <c r="AE16" s="21">
        <v>120</v>
      </c>
      <c r="AF16" s="15">
        <v>80</v>
      </c>
      <c r="AG16" s="14">
        <f t="shared" si="3"/>
        <v>0.66666666666666663</v>
      </c>
      <c r="AH16" s="21">
        <v>124</v>
      </c>
      <c r="AI16" s="15">
        <v>88</v>
      </c>
      <c r="AJ16" s="14">
        <f t="shared" si="4"/>
        <v>0.70967741935483875</v>
      </c>
      <c r="AK16" s="21">
        <v>140</v>
      </c>
      <c r="AL16" s="15">
        <v>86</v>
      </c>
      <c r="AM16" s="14">
        <f t="shared" si="5"/>
        <v>0.61428571428571432</v>
      </c>
      <c r="AN16" s="21">
        <v>115</v>
      </c>
      <c r="AO16" s="15">
        <v>79</v>
      </c>
      <c r="AP16" s="14">
        <f t="shared" si="6"/>
        <v>0.68695652173913047</v>
      </c>
      <c r="AQ16" s="21">
        <v>88</v>
      </c>
      <c r="AR16" s="15">
        <v>65</v>
      </c>
      <c r="AS16" s="14">
        <f t="shared" si="7"/>
        <v>0.73863636363636365</v>
      </c>
      <c r="AT16" s="21">
        <v>83</v>
      </c>
      <c r="AU16" s="15">
        <v>68</v>
      </c>
      <c r="AV16" s="14">
        <f t="shared" si="8"/>
        <v>0.81927710843373491</v>
      </c>
      <c r="AW16" s="21">
        <v>111</v>
      </c>
      <c r="AX16" s="15">
        <v>79</v>
      </c>
      <c r="AY16" s="14">
        <f t="shared" si="9"/>
        <v>0.71171171171171166</v>
      </c>
      <c r="AZ16" s="21">
        <v>608</v>
      </c>
      <c r="BA16" s="15">
        <v>162</v>
      </c>
      <c r="BB16" s="14">
        <f t="shared" si="10"/>
        <v>0.26644736842105265</v>
      </c>
    </row>
    <row r="17" spans="2:54" x14ac:dyDescent="0.25">
      <c r="B17" s="74"/>
      <c r="C17" s="76" t="s">
        <v>44</v>
      </c>
      <c r="D17" s="37">
        <f>D8</f>
        <v>12578</v>
      </c>
      <c r="E17" s="37">
        <f t="shared" ref="E17:M17" si="13">E8</f>
        <v>12559</v>
      </c>
      <c r="F17" s="37">
        <f t="shared" si="13"/>
        <v>13284</v>
      </c>
      <c r="G17" s="37">
        <f t="shared" si="13"/>
        <v>13136</v>
      </c>
      <c r="H17" s="37">
        <f t="shared" si="13"/>
        <v>13930</v>
      </c>
      <c r="I17" s="37">
        <f t="shared" si="13"/>
        <v>13034</v>
      </c>
      <c r="J17" s="37">
        <f t="shared" si="13"/>
        <v>12375</v>
      </c>
      <c r="K17" s="37">
        <f t="shared" si="13"/>
        <v>11856</v>
      </c>
      <c r="L17" s="37">
        <f t="shared" si="13"/>
        <v>11729</v>
      </c>
      <c r="M17" s="37">
        <f t="shared" si="13"/>
        <v>11787</v>
      </c>
      <c r="W17" s="10">
        <v>12</v>
      </c>
      <c r="X17" s="12" t="s">
        <v>13</v>
      </c>
      <c r="Y17" s="15">
        <v>192</v>
      </c>
      <c r="Z17" s="15">
        <v>67</v>
      </c>
      <c r="AA17" s="14">
        <f t="shared" si="1"/>
        <v>0.34895833333333331</v>
      </c>
      <c r="AB17" s="21">
        <v>309</v>
      </c>
      <c r="AC17" s="15">
        <v>132</v>
      </c>
      <c r="AD17" s="14">
        <f t="shared" si="2"/>
        <v>0.42718446601941745</v>
      </c>
      <c r="AE17" s="21">
        <v>438</v>
      </c>
      <c r="AF17" s="15">
        <v>143</v>
      </c>
      <c r="AG17" s="14">
        <f t="shared" si="3"/>
        <v>0.32648401826484019</v>
      </c>
      <c r="AH17" s="21">
        <v>411</v>
      </c>
      <c r="AI17" s="15">
        <v>155</v>
      </c>
      <c r="AJ17" s="14">
        <f t="shared" si="4"/>
        <v>0.37712895377128952</v>
      </c>
      <c r="AK17" s="21">
        <v>440</v>
      </c>
      <c r="AL17" s="15">
        <v>133</v>
      </c>
      <c r="AM17" s="14">
        <f t="shared" si="5"/>
        <v>0.30227272727272725</v>
      </c>
      <c r="AN17" s="21">
        <v>482</v>
      </c>
      <c r="AO17" s="15">
        <v>140</v>
      </c>
      <c r="AP17" s="14">
        <f t="shared" si="6"/>
        <v>0.29045643153526973</v>
      </c>
      <c r="AQ17" s="21">
        <v>490</v>
      </c>
      <c r="AR17" s="15">
        <v>122</v>
      </c>
      <c r="AS17" s="14">
        <f t="shared" si="7"/>
        <v>0.24897959183673468</v>
      </c>
      <c r="AT17" s="21">
        <v>527</v>
      </c>
      <c r="AU17" s="15">
        <v>162</v>
      </c>
      <c r="AV17" s="14">
        <f t="shared" si="8"/>
        <v>0.30740037950664134</v>
      </c>
      <c r="AW17" s="21">
        <v>408</v>
      </c>
      <c r="AX17" s="15">
        <v>120</v>
      </c>
      <c r="AY17" s="14">
        <f t="shared" si="9"/>
        <v>0.29411764705882354</v>
      </c>
      <c r="AZ17" s="21">
        <v>11</v>
      </c>
      <c r="BA17" s="15">
        <v>17</v>
      </c>
      <c r="BB17" s="14">
        <f t="shared" si="10"/>
        <v>1.5454545454545454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31</v>
      </c>
      <c r="Z18" s="15">
        <v>46</v>
      </c>
      <c r="AA18" s="14">
        <f t="shared" si="1"/>
        <v>1.4838709677419355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27</v>
      </c>
      <c r="AG18" s="14">
        <f t="shared" si="3"/>
        <v>0</v>
      </c>
      <c r="AH18" s="21">
        <v>9</v>
      </c>
      <c r="AI18" s="15">
        <v>14</v>
      </c>
      <c r="AJ18" s="14">
        <f t="shared" si="4"/>
        <v>1.5555555555555556</v>
      </c>
      <c r="AK18" s="21">
        <v>20</v>
      </c>
      <c r="AL18" s="15">
        <v>22</v>
      </c>
      <c r="AM18" s="14">
        <f t="shared" si="5"/>
        <v>1.1000000000000001</v>
      </c>
      <c r="AN18" s="21">
        <v>14</v>
      </c>
      <c r="AO18" s="15">
        <v>16</v>
      </c>
      <c r="AP18" s="14">
        <f t="shared" si="6"/>
        <v>1.1428571428571428</v>
      </c>
      <c r="AQ18" s="21">
        <v>28</v>
      </c>
      <c r="AR18" s="15">
        <v>24</v>
      </c>
      <c r="AS18" s="14">
        <f t="shared" si="7"/>
        <v>0.8571428571428571</v>
      </c>
      <c r="AT18" s="21">
        <v>31</v>
      </c>
      <c r="AU18" s="15">
        <v>29</v>
      </c>
      <c r="AV18" s="14">
        <f t="shared" si="8"/>
        <v>0.93548387096774188</v>
      </c>
      <c r="AW18" s="21">
        <v>26</v>
      </c>
      <c r="AX18" s="15">
        <v>30</v>
      </c>
      <c r="AY18" s="14">
        <f t="shared" si="9"/>
        <v>1.1538461538461537</v>
      </c>
      <c r="AZ18" s="21">
        <v>32</v>
      </c>
      <c r="BA18" s="15">
        <v>41</v>
      </c>
      <c r="BB18" s="14">
        <f t="shared" si="10"/>
        <v>1.28125</v>
      </c>
    </row>
    <row r="19" spans="2:54" x14ac:dyDescent="0.25">
      <c r="B19" s="74"/>
      <c r="C19" s="77" t="s">
        <v>44</v>
      </c>
      <c r="D19" s="37">
        <f>SUM(D20:D22)</f>
        <v>12578</v>
      </c>
      <c r="E19" s="37">
        <f t="shared" ref="E19:M19" si="14">SUM(E20:E22)</f>
        <v>12559</v>
      </c>
      <c r="F19" s="37">
        <f t="shared" si="14"/>
        <v>13284</v>
      </c>
      <c r="G19" s="37">
        <f t="shared" si="14"/>
        <v>13136</v>
      </c>
      <c r="H19" s="37">
        <f t="shared" si="14"/>
        <v>13930</v>
      </c>
      <c r="I19" s="37">
        <f t="shared" si="14"/>
        <v>13034</v>
      </c>
      <c r="J19" s="37">
        <f t="shared" si="14"/>
        <v>12375</v>
      </c>
      <c r="K19" s="37">
        <f t="shared" si="14"/>
        <v>11856</v>
      </c>
      <c r="L19" s="37">
        <f t="shared" si="14"/>
        <v>11729</v>
      </c>
      <c r="M19" s="37">
        <f t="shared" si="14"/>
        <v>11787</v>
      </c>
      <c r="W19" s="10">
        <v>14</v>
      </c>
      <c r="X19" s="12" t="s">
        <v>15</v>
      </c>
      <c r="Y19" s="15">
        <v>360</v>
      </c>
      <c r="Z19" s="15">
        <v>145</v>
      </c>
      <c r="AA19" s="14">
        <f t="shared" si="1"/>
        <v>0.40277777777777779</v>
      </c>
      <c r="AB19" s="21">
        <v>337</v>
      </c>
      <c r="AC19" s="15">
        <v>125</v>
      </c>
      <c r="AD19" s="14">
        <f t="shared" si="2"/>
        <v>0.37091988130563797</v>
      </c>
      <c r="AE19" s="21">
        <v>389</v>
      </c>
      <c r="AF19" s="15">
        <v>126</v>
      </c>
      <c r="AG19" s="14">
        <f t="shared" si="3"/>
        <v>0.32390745501285345</v>
      </c>
      <c r="AH19" s="21">
        <v>436</v>
      </c>
      <c r="AI19" s="15">
        <v>150</v>
      </c>
      <c r="AJ19" s="14">
        <f t="shared" si="4"/>
        <v>0.34403669724770641</v>
      </c>
      <c r="AK19" s="21">
        <v>456</v>
      </c>
      <c r="AL19" s="15">
        <v>130</v>
      </c>
      <c r="AM19" s="14">
        <f t="shared" si="5"/>
        <v>0.28508771929824561</v>
      </c>
      <c r="AN19" s="21">
        <v>582</v>
      </c>
      <c r="AO19" s="15">
        <v>154</v>
      </c>
      <c r="AP19" s="14">
        <f t="shared" si="6"/>
        <v>0.26460481099656358</v>
      </c>
      <c r="AQ19" s="21">
        <v>616</v>
      </c>
      <c r="AR19" s="15">
        <v>177</v>
      </c>
      <c r="AS19" s="14">
        <f t="shared" si="7"/>
        <v>0.28733766233766234</v>
      </c>
      <c r="AT19" s="21">
        <v>563</v>
      </c>
      <c r="AU19" s="15">
        <v>164</v>
      </c>
      <c r="AV19" s="14">
        <f t="shared" si="8"/>
        <v>0.29129662522202487</v>
      </c>
      <c r="AW19" s="21">
        <v>521</v>
      </c>
      <c r="AX19" s="15">
        <v>126</v>
      </c>
      <c r="AY19" s="14">
        <f t="shared" si="9"/>
        <v>0.2418426103646833</v>
      </c>
      <c r="AZ19" s="21">
        <v>549</v>
      </c>
      <c r="BA19" s="15">
        <v>159</v>
      </c>
      <c r="BB19" s="14">
        <f t="shared" si="10"/>
        <v>0.2896174863387978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9464</v>
      </c>
      <c r="E20" s="34">
        <f t="shared" si="15"/>
        <v>9400</v>
      </c>
      <c r="F20" s="34">
        <f t="shared" si="15"/>
        <v>9891</v>
      </c>
      <c r="G20" s="34">
        <f t="shared" si="15"/>
        <v>9539</v>
      </c>
      <c r="H20" s="34">
        <f t="shared" si="15"/>
        <v>10238</v>
      </c>
      <c r="I20" s="34">
        <f t="shared" si="15"/>
        <v>9153</v>
      </c>
      <c r="J20" s="34">
        <f t="shared" si="15"/>
        <v>8756</v>
      </c>
      <c r="K20" s="34">
        <f t="shared" si="15"/>
        <v>8612</v>
      </c>
      <c r="L20" s="34">
        <f t="shared" si="15"/>
        <v>8548</v>
      </c>
      <c r="M20" s="34">
        <f t="shared" si="15"/>
        <v>8804</v>
      </c>
      <c r="W20" s="10">
        <v>15</v>
      </c>
      <c r="X20" s="12" t="s">
        <v>16</v>
      </c>
      <c r="Y20" s="15">
        <v>1421</v>
      </c>
      <c r="Z20" s="15">
        <v>276</v>
      </c>
      <c r="AA20" s="14">
        <f t="shared" si="1"/>
        <v>0.19422941590429274</v>
      </c>
      <c r="AB20" s="21">
        <v>1642</v>
      </c>
      <c r="AC20" s="15">
        <v>287</v>
      </c>
      <c r="AD20" s="14">
        <f t="shared" si="2"/>
        <v>0.17478684531059682</v>
      </c>
      <c r="AE20" s="21">
        <v>1722</v>
      </c>
      <c r="AF20" s="15">
        <v>302</v>
      </c>
      <c r="AG20" s="14">
        <f t="shared" si="3"/>
        <v>0.17537746806039489</v>
      </c>
      <c r="AH20" s="21">
        <v>1559</v>
      </c>
      <c r="AI20" s="15">
        <v>305</v>
      </c>
      <c r="AJ20" s="14">
        <f t="shared" si="4"/>
        <v>0.19563822963438102</v>
      </c>
      <c r="AK20" s="21">
        <v>1649</v>
      </c>
      <c r="AL20" s="15">
        <v>284</v>
      </c>
      <c r="AM20" s="14">
        <f t="shared" si="5"/>
        <v>0.17222559126743481</v>
      </c>
      <c r="AN20" s="21">
        <v>1487</v>
      </c>
      <c r="AO20" s="15">
        <v>242</v>
      </c>
      <c r="AP20" s="14">
        <f t="shared" si="6"/>
        <v>0.16274377942165433</v>
      </c>
      <c r="AQ20" s="21">
        <v>1537</v>
      </c>
      <c r="AR20" s="15">
        <v>292</v>
      </c>
      <c r="AS20" s="14">
        <f t="shared" si="7"/>
        <v>0.18998048145738453</v>
      </c>
      <c r="AT20" s="21">
        <v>1450</v>
      </c>
      <c r="AU20" s="15">
        <v>258</v>
      </c>
      <c r="AV20" s="14">
        <f t="shared" si="8"/>
        <v>0.17793103448275863</v>
      </c>
      <c r="AW20" s="21">
        <v>1597</v>
      </c>
      <c r="AX20" s="15">
        <v>335</v>
      </c>
      <c r="AY20" s="14">
        <f t="shared" si="9"/>
        <v>0.20976831559173451</v>
      </c>
      <c r="AZ20" s="21">
        <v>1542</v>
      </c>
      <c r="BA20" s="15">
        <v>280</v>
      </c>
      <c r="BB20" s="14">
        <f t="shared" si="10"/>
        <v>0.18158236057068741</v>
      </c>
    </row>
    <row r="21" spans="2:54" x14ac:dyDescent="0.25">
      <c r="B21" s="74">
        <v>6</v>
      </c>
      <c r="C21" s="76" t="s">
        <v>52</v>
      </c>
      <c r="D21" s="34">
        <f t="shared" si="15"/>
        <v>1790</v>
      </c>
      <c r="E21" s="34">
        <f t="shared" si="15"/>
        <v>1851</v>
      </c>
      <c r="F21" s="34">
        <f t="shared" si="15"/>
        <v>1819</v>
      </c>
      <c r="G21" s="34">
        <f t="shared" si="15"/>
        <v>1967</v>
      </c>
      <c r="H21" s="34">
        <f t="shared" si="15"/>
        <v>1936</v>
      </c>
      <c r="I21" s="34">
        <f t="shared" si="15"/>
        <v>2148</v>
      </c>
      <c r="J21" s="34">
        <f t="shared" si="15"/>
        <v>1987</v>
      </c>
      <c r="K21" s="34">
        <f t="shared" si="15"/>
        <v>1879</v>
      </c>
      <c r="L21" s="34">
        <f t="shared" si="15"/>
        <v>1866</v>
      </c>
      <c r="M21" s="34">
        <f t="shared" si="15"/>
        <v>1744</v>
      </c>
      <c r="W21" s="10">
        <v>16</v>
      </c>
      <c r="X21" s="12" t="s">
        <v>17</v>
      </c>
      <c r="Y21" s="15">
        <v>1189</v>
      </c>
      <c r="Z21" s="15">
        <v>252</v>
      </c>
      <c r="AA21" s="14">
        <f t="shared" si="1"/>
        <v>0.21194280908326324</v>
      </c>
      <c r="AB21" s="21">
        <v>1033</v>
      </c>
      <c r="AC21" s="15">
        <v>245</v>
      </c>
      <c r="AD21" s="14">
        <f t="shared" si="2"/>
        <v>0.23717328170377541</v>
      </c>
      <c r="AE21" s="21">
        <v>1152</v>
      </c>
      <c r="AF21" s="15">
        <v>230</v>
      </c>
      <c r="AG21" s="14">
        <f t="shared" si="3"/>
        <v>0.19965277777777779</v>
      </c>
      <c r="AH21" s="21">
        <v>1159</v>
      </c>
      <c r="AI21" s="15">
        <v>254</v>
      </c>
      <c r="AJ21" s="14">
        <f t="shared" si="4"/>
        <v>0.2191544434857636</v>
      </c>
      <c r="AK21" s="21">
        <v>1132</v>
      </c>
      <c r="AL21" s="15">
        <v>244</v>
      </c>
      <c r="AM21" s="14">
        <f t="shared" si="5"/>
        <v>0.21554770318021202</v>
      </c>
      <c r="AN21" s="21">
        <v>1205</v>
      </c>
      <c r="AO21" s="15">
        <v>224</v>
      </c>
      <c r="AP21" s="14">
        <f t="shared" si="6"/>
        <v>0.18589211618257262</v>
      </c>
      <c r="AQ21" s="21">
        <v>1197</v>
      </c>
      <c r="AR21" s="15">
        <v>206</v>
      </c>
      <c r="AS21" s="14">
        <f t="shared" si="7"/>
        <v>0.17209690893901419</v>
      </c>
      <c r="AT21" s="21">
        <v>1108</v>
      </c>
      <c r="AU21" s="15">
        <v>234</v>
      </c>
      <c r="AV21" s="14">
        <f t="shared" si="8"/>
        <v>0.21119133574007221</v>
      </c>
      <c r="AW21" s="21">
        <v>1354</v>
      </c>
      <c r="AX21" s="15">
        <v>272</v>
      </c>
      <c r="AY21" s="14">
        <f t="shared" si="9"/>
        <v>0.20088626292466766</v>
      </c>
      <c r="AZ21" s="21">
        <v>1477</v>
      </c>
      <c r="BA21" s="15">
        <v>323</v>
      </c>
      <c r="BB21" s="14">
        <f t="shared" si="10"/>
        <v>0.21868652674339878</v>
      </c>
    </row>
    <row r="22" spans="2:54" x14ac:dyDescent="0.25">
      <c r="B22" s="74">
        <v>7</v>
      </c>
      <c r="C22" s="76" t="s">
        <v>53</v>
      </c>
      <c r="D22" s="34">
        <f t="shared" si="15"/>
        <v>1324</v>
      </c>
      <c r="E22" s="34">
        <f t="shared" si="15"/>
        <v>1308</v>
      </c>
      <c r="F22" s="34">
        <f t="shared" si="15"/>
        <v>1574</v>
      </c>
      <c r="G22" s="34">
        <f t="shared" si="15"/>
        <v>1630</v>
      </c>
      <c r="H22" s="34">
        <f t="shared" si="15"/>
        <v>1756</v>
      </c>
      <c r="I22" s="34">
        <f t="shared" si="15"/>
        <v>1733</v>
      </c>
      <c r="J22" s="34">
        <f t="shared" si="15"/>
        <v>1632</v>
      </c>
      <c r="K22" s="34">
        <f t="shared" si="15"/>
        <v>1365</v>
      </c>
      <c r="L22" s="34">
        <f t="shared" si="15"/>
        <v>1315</v>
      </c>
      <c r="M22" s="34">
        <f t="shared" si="15"/>
        <v>1239</v>
      </c>
      <c r="W22" s="16">
        <v>17</v>
      </c>
      <c r="X22" s="17" t="s">
        <v>18</v>
      </c>
      <c r="Y22" s="18">
        <v>3238</v>
      </c>
      <c r="Z22" s="18">
        <v>401</v>
      </c>
      <c r="AA22" s="19">
        <f t="shared" si="1"/>
        <v>0.12384187770228536</v>
      </c>
      <c r="AB22" s="22">
        <v>3539</v>
      </c>
      <c r="AC22" s="18">
        <v>376</v>
      </c>
      <c r="AD22" s="19">
        <f t="shared" si="2"/>
        <v>0.10624470189319017</v>
      </c>
      <c r="AE22" s="22">
        <v>3397</v>
      </c>
      <c r="AF22" s="18">
        <v>400</v>
      </c>
      <c r="AG22" s="19">
        <f t="shared" si="3"/>
        <v>0.1177509567265234</v>
      </c>
      <c r="AH22" s="22">
        <v>3469</v>
      </c>
      <c r="AI22" s="18">
        <v>349</v>
      </c>
      <c r="AJ22" s="19">
        <f t="shared" si="4"/>
        <v>0.10060536177572788</v>
      </c>
      <c r="AK22" s="22">
        <v>3830</v>
      </c>
      <c r="AL22" s="18">
        <v>398</v>
      </c>
      <c r="AM22" s="19">
        <f t="shared" si="5"/>
        <v>0.10391644908616188</v>
      </c>
      <c r="AN22" s="22">
        <v>4465</v>
      </c>
      <c r="AO22" s="18">
        <v>531</v>
      </c>
      <c r="AP22" s="19">
        <f t="shared" si="6"/>
        <v>0.11892497200447928</v>
      </c>
      <c r="AQ22" s="22">
        <v>4593</v>
      </c>
      <c r="AR22" s="18">
        <v>432</v>
      </c>
      <c r="AS22" s="19">
        <f t="shared" si="7"/>
        <v>9.4056172436316129E-2</v>
      </c>
      <c r="AT22" s="22">
        <v>5282</v>
      </c>
      <c r="AU22" s="18">
        <v>493</v>
      </c>
      <c r="AV22" s="19">
        <f t="shared" si="8"/>
        <v>9.3335857629685728E-2</v>
      </c>
      <c r="AW22" s="22">
        <v>5765</v>
      </c>
      <c r="AX22" s="18">
        <v>621</v>
      </c>
      <c r="AY22" s="19">
        <f t="shared" si="9"/>
        <v>0.10771899392888118</v>
      </c>
      <c r="AZ22" s="22">
        <v>6592</v>
      </c>
      <c r="BA22" s="18">
        <v>647</v>
      </c>
      <c r="BB22" s="19">
        <f t="shared" si="10"/>
        <v>9.8149271844660199E-2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57204</v>
      </c>
      <c r="Z23" s="15">
        <v>815</v>
      </c>
      <c r="AA23" s="14">
        <f t="shared" si="1"/>
        <v>1.4247255436682749E-2</v>
      </c>
      <c r="AB23" s="21">
        <v>56915</v>
      </c>
      <c r="AC23" s="15">
        <v>831</v>
      </c>
      <c r="AD23" s="14">
        <f t="shared" si="2"/>
        <v>1.4600720372485285E-2</v>
      </c>
      <c r="AE23" s="21">
        <v>57642</v>
      </c>
      <c r="AF23" s="15">
        <v>794</v>
      </c>
      <c r="AG23" s="14">
        <f t="shared" si="3"/>
        <v>1.3774678186044899E-2</v>
      </c>
      <c r="AH23" s="21">
        <v>57298</v>
      </c>
      <c r="AI23" s="15">
        <v>805</v>
      </c>
      <c r="AJ23" s="14">
        <f t="shared" si="4"/>
        <v>1.404935599846417E-2</v>
      </c>
      <c r="AK23" s="21">
        <v>58300</v>
      </c>
      <c r="AL23" s="15">
        <v>978</v>
      </c>
      <c r="AM23" s="14">
        <f t="shared" si="5"/>
        <v>1.6775300171526588E-2</v>
      </c>
      <c r="AN23" s="21">
        <v>59354</v>
      </c>
      <c r="AO23" s="15">
        <v>848</v>
      </c>
      <c r="AP23" s="14">
        <f t="shared" si="6"/>
        <v>1.4287158405499208E-2</v>
      </c>
      <c r="AQ23" s="21">
        <v>61151</v>
      </c>
      <c r="AR23" s="15">
        <v>882</v>
      </c>
      <c r="AS23" s="14">
        <f t="shared" si="7"/>
        <v>1.442331278311066E-2</v>
      </c>
      <c r="AT23" s="21">
        <v>62700</v>
      </c>
      <c r="AU23" s="15">
        <v>814</v>
      </c>
      <c r="AV23" s="14">
        <f t="shared" si="8"/>
        <v>1.2982456140350877E-2</v>
      </c>
      <c r="AW23" s="21">
        <v>64838</v>
      </c>
      <c r="AX23" s="15">
        <v>818</v>
      </c>
      <c r="AY23" s="14">
        <f t="shared" si="9"/>
        <v>1.2616058484222216E-2</v>
      </c>
      <c r="AZ23" s="21">
        <v>66847</v>
      </c>
      <c r="BA23" s="15">
        <v>957</v>
      </c>
      <c r="BB23" s="14">
        <f t="shared" si="10"/>
        <v>1.4316274477538259E-2</v>
      </c>
    </row>
    <row r="24" spans="2:54" x14ac:dyDescent="0.25">
      <c r="B24" s="74"/>
      <c r="C24" s="77" t="s">
        <v>54</v>
      </c>
      <c r="D24" s="37">
        <f>SUM(D25:D29)</f>
        <v>2112</v>
      </c>
      <c r="E24" s="37">
        <f t="shared" ref="E24:M24" si="16">SUM(E25:E29)</f>
        <v>1716</v>
      </c>
      <c r="F24" s="37">
        <f t="shared" si="16"/>
        <v>1888</v>
      </c>
      <c r="G24" s="37">
        <f t="shared" si="16"/>
        <v>1911</v>
      </c>
      <c r="H24" s="37">
        <f t="shared" si="16"/>
        <v>1999</v>
      </c>
      <c r="I24" s="37">
        <f t="shared" si="16"/>
        <v>1989</v>
      </c>
      <c r="J24" s="37">
        <f t="shared" si="16"/>
        <v>2054</v>
      </c>
      <c r="K24" s="37">
        <f t="shared" si="16"/>
        <v>2087</v>
      </c>
      <c r="L24" s="37">
        <f t="shared" si="16"/>
        <v>1813</v>
      </c>
      <c r="M24" s="37">
        <f t="shared" si="16"/>
        <v>2032</v>
      </c>
      <c r="W24" s="10">
        <v>19</v>
      </c>
      <c r="X24" s="12" t="s">
        <v>20</v>
      </c>
      <c r="Y24" s="15">
        <v>52550</v>
      </c>
      <c r="Z24" s="15">
        <v>807</v>
      </c>
      <c r="AA24" s="14">
        <f t="shared" si="1"/>
        <v>1.5356803044719316E-2</v>
      </c>
      <c r="AB24" s="21">
        <v>52295</v>
      </c>
      <c r="AC24" s="15">
        <v>835</v>
      </c>
      <c r="AD24" s="14">
        <f t="shared" si="2"/>
        <v>1.5967109666316093E-2</v>
      </c>
      <c r="AE24" s="21">
        <v>52760</v>
      </c>
      <c r="AF24" s="15">
        <v>839</v>
      </c>
      <c r="AG24" s="14">
        <f t="shared" si="3"/>
        <v>1.5902198635329795E-2</v>
      </c>
      <c r="AH24" s="21">
        <v>52680</v>
      </c>
      <c r="AI24" s="15">
        <v>930</v>
      </c>
      <c r="AJ24" s="14">
        <f t="shared" si="4"/>
        <v>1.765375854214123E-2</v>
      </c>
      <c r="AK24" s="21">
        <v>53358</v>
      </c>
      <c r="AL24" s="15">
        <v>963</v>
      </c>
      <c r="AM24" s="14">
        <f t="shared" si="5"/>
        <v>1.8047902844934217E-2</v>
      </c>
      <c r="AN24" s="21">
        <v>54357</v>
      </c>
      <c r="AO24" s="15">
        <v>887</v>
      </c>
      <c r="AP24" s="14">
        <f t="shared" si="6"/>
        <v>1.6318045513917252E-2</v>
      </c>
      <c r="AQ24" s="21">
        <v>56071</v>
      </c>
      <c r="AR24" s="15">
        <v>943</v>
      </c>
      <c r="AS24" s="14">
        <f t="shared" si="7"/>
        <v>1.6817962939844125E-2</v>
      </c>
      <c r="AT24" s="21">
        <v>57419</v>
      </c>
      <c r="AU24" s="15">
        <v>936</v>
      </c>
      <c r="AV24" s="14">
        <f t="shared" si="8"/>
        <v>1.6301224333408804E-2</v>
      </c>
      <c r="AW24" s="21">
        <v>59237</v>
      </c>
      <c r="AX24" s="15">
        <v>867</v>
      </c>
      <c r="AY24" s="14">
        <f t="shared" si="9"/>
        <v>1.4636122693586778E-2</v>
      </c>
      <c r="AZ24" s="21">
        <v>60655</v>
      </c>
      <c r="BA24" s="15">
        <v>1048</v>
      </c>
      <c r="BB24" s="14">
        <f t="shared" si="10"/>
        <v>1.7278047976259172E-2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1805</v>
      </c>
      <c r="E25" s="34">
        <f t="shared" si="17"/>
        <v>1318</v>
      </c>
      <c r="F25" s="34">
        <f t="shared" si="17"/>
        <v>1330</v>
      </c>
      <c r="G25" s="34">
        <f t="shared" si="17"/>
        <v>1367</v>
      </c>
      <c r="H25" s="34">
        <f t="shared" si="17"/>
        <v>1399</v>
      </c>
      <c r="I25" s="34">
        <f t="shared" si="17"/>
        <v>1378</v>
      </c>
      <c r="J25" s="34">
        <f t="shared" si="17"/>
        <v>1448</v>
      </c>
      <c r="K25" s="34">
        <f t="shared" si="17"/>
        <v>1446</v>
      </c>
      <c r="L25" s="34">
        <f t="shared" si="17"/>
        <v>1268</v>
      </c>
      <c r="M25" s="34">
        <f t="shared" si="17"/>
        <v>1332</v>
      </c>
      <c r="W25" s="10">
        <v>20</v>
      </c>
      <c r="X25" s="12" t="s">
        <v>21</v>
      </c>
      <c r="Y25" s="15">
        <v>45186</v>
      </c>
      <c r="Z25" s="15">
        <v>894</v>
      </c>
      <c r="AA25" s="14">
        <f t="shared" si="1"/>
        <v>1.9784889124950206E-2</v>
      </c>
      <c r="AB25" s="21">
        <v>44792</v>
      </c>
      <c r="AC25" s="15">
        <v>908</v>
      </c>
      <c r="AD25" s="14">
        <f t="shared" si="2"/>
        <v>2.027147704947312E-2</v>
      </c>
      <c r="AE25" s="21">
        <v>44890</v>
      </c>
      <c r="AF25" s="15">
        <v>956</v>
      </c>
      <c r="AG25" s="14">
        <f t="shared" si="3"/>
        <v>2.1296502561817778E-2</v>
      </c>
      <c r="AH25" s="21">
        <v>44757</v>
      </c>
      <c r="AI25" s="15">
        <v>890</v>
      </c>
      <c r="AJ25" s="14">
        <f t="shared" si="4"/>
        <v>1.9885157628974238E-2</v>
      </c>
      <c r="AK25" s="21">
        <v>45099</v>
      </c>
      <c r="AL25" s="15">
        <v>1015</v>
      </c>
      <c r="AM25" s="14">
        <f t="shared" si="5"/>
        <v>2.2506042262577883E-2</v>
      </c>
      <c r="AN25" s="21">
        <v>46452</v>
      </c>
      <c r="AO25" s="15">
        <v>860</v>
      </c>
      <c r="AP25" s="14">
        <f t="shared" si="6"/>
        <v>1.8513734607767156E-2</v>
      </c>
      <c r="AQ25" s="21">
        <v>48728</v>
      </c>
      <c r="AR25" s="15">
        <v>1089</v>
      </c>
      <c r="AS25" s="14">
        <f t="shared" si="7"/>
        <v>2.2348547036611394E-2</v>
      </c>
      <c r="AT25" s="21">
        <v>50382</v>
      </c>
      <c r="AU25" s="15">
        <v>986</v>
      </c>
      <c r="AV25" s="14">
        <f t="shared" si="8"/>
        <v>1.9570481521178199E-2</v>
      </c>
      <c r="AW25" s="21">
        <v>52652</v>
      </c>
      <c r="AX25" s="15">
        <v>917</v>
      </c>
      <c r="AY25" s="14">
        <f t="shared" si="9"/>
        <v>1.7416242497910812E-2</v>
      </c>
      <c r="AZ25" s="21">
        <v>54237</v>
      </c>
      <c r="BA25" s="15">
        <v>1156</v>
      </c>
      <c r="BB25" s="14">
        <f t="shared" si="10"/>
        <v>2.1313863229898408E-2</v>
      </c>
    </row>
    <row r="26" spans="2:54" x14ac:dyDescent="0.25">
      <c r="B26" s="74">
        <v>10</v>
      </c>
      <c r="C26" s="76" t="s">
        <v>46</v>
      </c>
      <c r="D26" s="34">
        <f t="shared" si="17"/>
        <v>0</v>
      </c>
      <c r="E26" s="34">
        <f t="shared" si="17"/>
        <v>0</v>
      </c>
      <c r="F26" s="34">
        <f t="shared" si="17"/>
        <v>0</v>
      </c>
      <c r="G26" s="34">
        <f t="shared" si="17"/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si="17"/>
        <v>0</v>
      </c>
      <c r="M26" s="34">
        <f t="shared" si="17"/>
        <v>49</v>
      </c>
      <c r="W26" s="10">
        <v>21</v>
      </c>
      <c r="X26" s="12" t="s">
        <v>22</v>
      </c>
      <c r="Y26" s="15">
        <v>7364</v>
      </c>
      <c r="Z26" s="15">
        <v>591</v>
      </c>
      <c r="AA26" s="14">
        <f t="shared" si="1"/>
        <v>8.025529603476371E-2</v>
      </c>
      <c r="AB26" s="21">
        <v>7503</v>
      </c>
      <c r="AC26" s="15">
        <v>578</v>
      </c>
      <c r="AD26" s="14">
        <f t="shared" si="2"/>
        <v>7.703585232573637E-2</v>
      </c>
      <c r="AE26" s="21">
        <v>7870</v>
      </c>
      <c r="AF26" s="15">
        <v>571</v>
      </c>
      <c r="AG26" s="14">
        <f t="shared" si="3"/>
        <v>7.2554002541296056E-2</v>
      </c>
      <c r="AH26" s="21">
        <v>7923</v>
      </c>
      <c r="AI26" s="15">
        <v>597</v>
      </c>
      <c r="AJ26" s="14">
        <f t="shared" si="4"/>
        <v>7.5350246118894362E-2</v>
      </c>
      <c r="AK26" s="21">
        <v>8259</v>
      </c>
      <c r="AL26" s="15">
        <v>650</v>
      </c>
      <c r="AM26" s="14">
        <f t="shared" si="5"/>
        <v>7.8702022036566177E-2</v>
      </c>
      <c r="AN26" s="21">
        <v>7905</v>
      </c>
      <c r="AO26" s="15">
        <v>571</v>
      </c>
      <c r="AP26" s="14">
        <f t="shared" si="6"/>
        <v>7.2232764073371286E-2</v>
      </c>
      <c r="AQ26" s="21">
        <v>7343</v>
      </c>
      <c r="AR26" s="15">
        <v>614</v>
      </c>
      <c r="AS26" s="14">
        <f t="shared" si="7"/>
        <v>8.3617050251940619E-2</v>
      </c>
      <c r="AT26" s="21">
        <v>7037</v>
      </c>
      <c r="AU26" s="15">
        <v>564</v>
      </c>
      <c r="AV26" s="14">
        <f t="shared" si="8"/>
        <v>8.0147790251527642E-2</v>
      </c>
      <c r="AW26" s="21">
        <v>6585</v>
      </c>
      <c r="AX26" s="15">
        <v>489</v>
      </c>
      <c r="AY26" s="14">
        <f t="shared" si="9"/>
        <v>7.4259681093394078E-2</v>
      </c>
      <c r="AZ26" s="21">
        <v>6418</v>
      </c>
      <c r="BA26" s="15">
        <v>590</v>
      </c>
      <c r="BB26" s="14">
        <f t="shared" si="10"/>
        <v>9.192894982860704E-2</v>
      </c>
    </row>
    <row r="27" spans="2:54" x14ac:dyDescent="0.25">
      <c r="B27" s="74">
        <v>11</v>
      </c>
      <c r="C27" s="76" t="s">
        <v>47</v>
      </c>
      <c r="D27" s="34">
        <f t="shared" si="17"/>
        <v>84</v>
      </c>
      <c r="E27" s="34">
        <f t="shared" si="17"/>
        <v>89</v>
      </c>
      <c r="F27" s="34">
        <f t="shared" si="17"/>
        <v>120</v>
      </c>
      <c r="G27" s="34">
        <f t="shared" si="17"/>
        <v>124</v>
      </c>
      <c r="H27" s="34">
        <f t="shared" si="17"/>
        <v>140</v>
      </c>
      <c r="I27" s="34">
        <f t="shared" si="17"/>
        <v>115</v>
      </c>
      <c r="J27" s="34">
        <f t="shared" si="17"/>
        <v>88</v>
      </c>
      <c r="K27" s="34">
        <f t="shared" si="17"/>
        <v>83</v>
      </c>
      <c r="L27" s="34">
        <f t="shared" si="17"/>
        <v>111</v>
      </c>
      <c r="M27" s="34">
        <f t="shared" si="17"/>
        <v>608</v>
      </c>
      <c r="W27" s="10">
        <v>22</v>
      </c>
      <c r="X27" s="12" t="s">
        <v>23</v>
      </c>
      <c r="Y27" s="15">
        <v>5203</v>
      </c>
      <c r="Z27" s="15">
        <v>534</v>
      </c>
      <c r="AA27" s="14">
        <f t="shared" si="1"/>
        <v>0.10263309629060158</v>
      </c>
      <c r="AB27" s="21">
        <v>5399</v>
      </c>
      <c r="AC27" s="15">
        <v>465</v>
      </c>
      <c r="AD27" s="14">
        <f t="shared" si="2"/>
        <v>8.6127060566771621E-2</v>
      </c>
      <c r="AE27" s="21">
        <v>5567</v>
      </c>
      <c r="AF27" s="15">
        <v>486</v>
      </c>
      <c r="AG27" s="14">
        <f t="shared" si="3"/>
        <v>8.7300161666966053E-2</v>
      </c>
      <c r="AH27" s="21">
        <v>5543</v>
      </c>
      <c r="AI27" s="15">
        <v>435</v>
      </c>
      <c r="AJ27" s="14">
        <f t="shared" si="4"/>
        <v>7.8477358830957966E-2</v>
      </c>
      <c r="AK27" s="21">
        <v>5876</v>
      </c>
      <c r="AL27" s="15">
        <v>498</v>
      </c>
      <c r="AM27" s="14">
        <f t="shared" si="5"/>
        <v>8.4751531654186515E-2</v>
      </c>
      <c r="AN27" s="21">
        <v>5360</v>
      </c>
      <c r="AO27" s="15">
        <v>494</v>
      </c>
      <c r="AP27" s="14">
        <f t="shared" si="6"/>
        <v>9.2164179104477606E-2</v>
      </c>
      <c r="AQ27" s="21">
        <v>5000</v>
      </c>
      <c r="AR27" s="15">
        <v>546</v>
      </c>
      <c r="AS27" s="14">
        <f t="shared" si="7"/>
        <v>0.10920000000000001</v>
      </c>
      <c r="AT27" s="21">
        <v>4924</v>
      </c>
      <c r="AU27" s="15">
        <v>448</v>
      </c>
      <c r="AV27" s="14">
        <f t="shared" si="8"/>
        <v>9.0982940698619008E-2</v>
      </c>
      <c r="AW27" s="21">
        <v>4752</v>
      </c>
      <c r="AX27" s="15">
        <v>411</v>
      </c>
      <c r="AY27" s="14">
        <f t="shared" si="9"/>
        <v>8.6489898989898992E-2</v>
      </c>
      <c r="AZ27" s="21">
        <v>4754</v>
      </c>
      <c r="BA27" s="15">
        <v>511</v>
      </c>
      <c r="BB27" s="14">
        <f t="shared" si="10"/>
        <v>0.1074884307951199</v>
      </c>
    </row>
    <row r="28" spans="2:54" x14ac:dyDescent="0.25">
      <c r="B28" s="74">
        <v>12</v>
      </c>
      <c r="C28" s="76" t="s">
        <v>48</v>
      </c>
      <c r="D28" s="34">
        <f t="shared" si="17"/>
        <v>192</v>
      </c>
      <c r="E28" s="34">
        <f t="shared" si="17"/>
        <v>309</v>
      </c>
      <c r="F28" s="34">
        <f t="shared" si="17"/>
        <v>438</v>
      </c>
      <c r="G28" s="34">
        <f t="shared" si="17"/>
        <v>411</v>
      </c>
      <c r="H28" s="34">
        <f t="shared" si="17"/>
        <v>440</v>
      </c>
      <c r="I28" s="34">
        <f t="shared" si="17"/>
        <v>482</v>
      </c>
      <c r="J28" s="34">
        <f t="shared" si="17"/>
        <v>490</v>
      </c>
      <c r="K28" s="34">
        <f t="shared" si="17"/>
        <v>527</v>
      </c>
      <c r="L28" s="34">
        <f t="shared" si="17"/>
        <v>408</v>
      </c>
      <c r="M28" s="34">
        <f t="shared" si="17"/>
        <v>11</v>
      </c>
      <c r="W28" s="10">
        <v>23</v>
      </c>
      <c r="X28" s="12" t="s">
        <v>24</v>
      </c>
      <c r="Y28" s="15">
        <v>1201</v>
      </c>
      <c r="Z28" s="15">
        <v>257</v>
      </c>
      <c r="AA28" s="14">
        <f t="shared" si="1"/>
        <v>0.21398834304746045</v>
      </c>
      <c r="AB28" s="21">
        <v>1114</v>
      </c>
      <c r="AC28" s="15">
        <v>249</v>
      </c>
      <c r="AD28" s="14">
        <f t="shared" si="2"/>
        <v>0.22351885098743268</v>
      </c>
      <c r="AE28" s="21">
        <v>1099</v>
      </c>
      <c r="AF28" s="15">
        <v>212</v>
      </c>
      <c r="AG28" s="14">
        <f t="shared" si="3"/>
        <v>0.19290263876251137</v>
      </c>
      <c r="AH28" s="21">
        <v>1168</v>
      </c>
      <c r="AI28" s="15">
        <v>294</v>
      </c>
      <c r="AJ28" s="14">
        <f t="shared" si="4"/>
        <v>0.25171232876712329</v>
      </c>
      <c r="AK28" s="21">
        <v>1087</v>
      </c>
      <c r="AL28" s="15">
        <v>234</v>
      </c>
      <c r="AM28" s="14">
        <f t="shared" si="5"/>
        <v>0.21527138914443422</v>
      </c>
      <c r="AN28" s="21">
        <v>1231</v>
      </c>
      <c r="AO28" s="15">
        <v>291</v>
      </c>
      <c r="AP28" s="14">
        <f t="shared" si="6"/>
        <v>0.23639317627944761</v>
      </c>
      <c r="AQ28" s="21">
        <v>1189</v>
      </c>
      <c r="AR28" s="15">
        <v>263</v>
      </c>
      <c r="AS28" s="14">
        <f t="shared" si="7"/>
        <v>0.22119428090832632</v>
      </c>
      <c r="AT28" s="21">
        <v>1172</v>
      </c>
      <c r="AU28" s="15">
        <v>285</v>
      </c>
      <c r="AV28" s="14">
        <f t="shared" si="8"/>
        <v>0.24317406143344711</v>
      </c>
      <c r="AW28" s="21">
        <v>1039</v>
      </c>
      <c r="AX28" s="15">
        <v>202</v>
      </c>
      <c r="AY28" s="14">
        <f t="shared" si="9"/>
        <v>0.19441770933589991</v>
      </c>
      <c r="AZ28" s="21">
        <v>964</v>
      </c>
      <c r="BA28" s="15">
        <v>168</v>
      </c>
      <c r="BB28" s="14">
        <f t="shared" si="10"/>
        <v>0.17427385892116182</v>
      </c>
    </row>
    <row r="29" spans="2:54" x14ac:dyDescent="0.25">
      <c r="B29" s="74">
        <v>13</v>
      </c>
      <c r="C29" s="76" t="s">
        <v>49</v>
      </c>
      <c r="D29" s="34">
        <f t="shared" si="17"/>
        <v>31</v>
      </c>
      <c r="E29" s="34">
        <f t="shared" si="17"/>
        <v>0</v>
      </c>
      <c r="F29" s="34">
        <f t="shared" si="17"/>
        <v>0</v>
      </c>
      <c r="G29" s="34">
        <f t="shared" si="17"/>
        <v>9</v>
      </c>
      <c r="H29" s="34">
        <f t="shared" si="17"/>
        <v>20</v>
      </c>
      <c r="I29" s="34">
        <f t="shared" si="17"/>
        <v>14</v>
      </c>
      <c r="J29" s="34">
        <f t="shared" si="17"/>
        <v>28</v>
      </c>
      <c r="K29" s="34">
        <f t="shared" si="17"/>
        <v>31</v>
      </c>
      <c r="L29" s="34">
        <f t="shared" si="17"/>
        <v>26</v>
      </c>
      <c r="M29" s="34">
        <f t="shared" si="17"/>
        <v>32</v>
      </c>
      <c r="W29" s="10">
        <v>24</v>
      </c>
      <c r="X29" s="12" t="s">
        <v>25</v>
      </c>
      <c r="Y29" s="15">
        <v>960</v>
      </c>
      <c r="Z29" s="15">
        <v>215</v>
      </c>
      <c r="AA29" s="14">
        <f t="shared" si="1"/>
        <v>0.22395833333333334</v>
      </c>
      <c r="AB29" s="21">
        <v>990</v>
      </c>
      <c r="AC29" s="15">
        <v>216</v>
      </c>
      <c r="AD29" s="14">
        <f t="shared" si="2"/>
        <v>0.21818181818181817</v>
      </c>
      <c r="AE29" s="21">
        <v>1204</v>
      </c>
      <c r="AF29" s="15">
        <v>258</v>
      </c>
      <c r="AG29" s="14">
        <f t="shared" si="3"/>
        <v>0.21428571428571427</v>
      </c>
      <c r="AH29" s="21">
        <v>1212</v>
      </c>
      <c r="AI29" s="15">
        <v>269</v>
      </c>
      <c r="AJ29" s="14">
        <f t="shared" si="4"/>
        <v>0.22194719471947194</v>
      </c>
      <c r="AK29" s="21">
        <v>1296</v>
      </c>
      <c r="AL29" s="15">
        <v>281</v>
      </c>
      <c r="AM29" s="14">
        <f t="shared" si="5"/>
        <v>0.21682098765432098</v>
      </c>
      <c r="AN29" s="21">
        <v>1314</v>
      </c>
      <c r="AO29" s="15">
        <v>256</v>
      </c>
      <c r="AP29" s="14">
        <f t="shared" si="6"/>
        <v>0.19482496194824961</v>
      </c>
      <c r="AQ29" s="21">
        <v>1154</v>
      </c>
      <c r="AR29" s="15">
        <v>233</v>
      </c>
      <c r="AS29" s="14">
        <f t="shared" si="7"/>
        <v>0.20190641247833621</v>
      </c>
      <c r="AT29" s="21">
        <v>941</v>
      </c>
      <c r="AU29" s="15">
        <v>227</v>
      </c>
      <c r="AV29" s="14">
        <f t="shared" si="8"/>
        <v>0.24123273113708821</v>
      </c>
      <c r="AW29" s="21">
        <v>794</v>
      </c>
      <c r="AX29" s="15">
        <v>216</v>
      </c>
      <c r="AY29" s="14">
        <f t="shared" si="9"/>
        <v>0.27204030226700254</v>
      </c>
      <c r="AZ29" s="21">
        <v>700</v>
      </c>
      <c r="BA29" s="15">
        <v>211</v>
      </c>
      <c r="BB29" s="14">
        <f t="shared" si="10"/>
        <v>0.30142857142857143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1400</v>
      </c>
      <c r="Z30" s="15">
        <v>255</v>
      </c>
      <c r="AA30" s="14">
        <f t="shared" si="1"/>
        <v>0.18214285714285713</v>
      </c>
      <c r="AB30" s="21">
        <v>1110</v>
      </c>
      <c r="AC30" s="15">
        <v>214</v>
      </c>
      <c r="AD30" s="14">
        <f t="shared" si="2"/>
        <v>0.19279279279279279</v>
      </c>
      <c r="AE30" s="21">
        <v>1227</v>
      </c>
      <c r="AF30" s="15">
        <v>256</v>
      </c>
      <c r="AG30" s="14">
        <f t="shared" si="3"/>
        <v>0.20863895680521596</v>
      </c>
      <c r="AH30" s="21">
        <v>1084</v>
      </c>
      <c r="AI30" s="15">
        <v>221</v>
      </c>
      <c r="AJ30" s="14">
        <f t="shared" si="4"/>
        <v>0.20387453874538744</v>
      </c>
      <c r="AK30" s="21">
        <v>1072</v>
      </c>
      <c r="AL30" s="15">
        <v>213</v>
      </c>
      <c r="AM30" s="14">
        <f t="shared" si="5"/>
        <v>0.19869402985074627</v>
      </c>
      <c r="AN30" s="21">
        <v>943</v>
      </c>
      <c r="AO30" s="15">
        <v>198</v>
      </c>
      <c r="AP30" s="14">
        <f t="shared" si="6"/>
        <v>0.20996818663838812</v>
      </c>
      <c r="AQ30" s="21">
        <v>988</v>
      </c>
      <c r="AR30" s="15">
        <v>194</v>
      </c>
      <c r="AS30" s="14">
        <f t="shared" si="7"/>
        <v>0.19635627530364372</v>
      </c>
      <c r="AT30" s="21">
        <v>1010</v>
      </c>
      <c r="AU30" s="15">
        <v>211</v>
      </c>
      <c r="AV30" s="14">
        <f t="shared" si="8"/>
        <v>0.2089108910891089</v>
      </c>
      <c r="AW30" s="21">
        <v>955</v>
      </c>
      <c r="AX30" s="15">
        <v>194</v>
      </c>
      <c r="AY30" s="14">
        <f t="shared" si="9"/>
        <v>0.2031413612565445</v>
      </c>
      <c r="AZ30" s="21">
        <v>1083</v>
      </c>
      <c r="BA30" s="15">
        <v>222</v>
      </c>
      <c r="BB30" s="14">
        <f t="shared" si="10"/>
        <v>0.20498614958448755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1194</v>
      </c>
      <c r="Z31" s="15">
        <v>259</v>
      </c>
      <c r="AA31" s="14">
        <f t="shared" si="1"/>
        <v>0.21691792294807369</v>
      </c>
      <c r="AB31" s="21">
        <v>889</v>
      </c>
      <c r="AC31" s="15">
        <v>193</v>
      </c>
      <c r="AD31" s="14">
        <f t="shared" si="2"/>
        <v>0.21709786276715409</v>
      </c>
      <c r="AE31" s="21">
        <v>884</v>
      </c>
      <c r="AF31" s="15">
        <v>217</v>
      </c>
      <c r="AG31" s="14">
        <f t="shared" si="3"/>
        <v>0.24547511312217193</v>
      </c>
      <c r="AH31" s="21">
        <v>759</v>
      </c>
      <c r="AI31" s="15">
        <v>165</v>
      </c>
      <c r="AJ31" s="14">
        <f t="shared" si="4"/>
        <v>0.21739130434782608</v>
      </c>
      <c r="AK31" s="21">
        <v>756</v>
      </c>
      <c r="AL31" s="15">
        <v>200</v>
      </c>
      <c r="AM31" s="14">
        <f t="shared" si="5"/>
        <v>0.26455026455026454</v>
      </c>
      <c r="AN31" s="21">
        <v>625</v>
      </c>
      <c r="AO31" s="15">
        <v>153</v>
      </c>
      <c r="AP31" s="14">
        <f t="shared" si="6"/>
        <v>0.24479999999999999</v>
      </c>
      <c r="AQ31" s="21">
        <v>653</v>
      </c>
      <c r="AR31" s="15">
        <v>164</v>
      </c>
      <c r="AS31" s="14">
        <f t="shared" si="7"/>
        <v>0.25114854517611024</v>
      </c>
      <c r="AT31" s="21">
        <v>682</v>
      </c>
      <c r="AU31" s="15">
        <v>174</v>
      </c>
      <c r="AV31" s="14">
        <f t="shared" si="8"/>
        <v>0.25513196480938416</v>
      </c>
      <c r="AW31" s="21">
        <v>660</v>
      </c>
      <c r="AX31" s="15">
        <v>177</v>
      </c>
      <c r="AY31" s="14">
        <f t="shared" si="9"/>
        <v>0.26818181818181819</v>
      </c>
      <c r="AZ31" s="21">
        <v>714</v>
      </c>
      <c r="BA31" s="15">
        <v>177</v>
      </c>
      <c r="BB31" s="14">
        <f t="shared" si="10"/>
        <v>0.24789915966386555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1</v>
      </c>
      <c r="G32" s="73">
        <f t="shared" si="20"/>
        <v>1</v>
      </c>
      <c r="H32" s="73">
        <f t="shared" si="20"/>
        <v>0.99999999999999978</v>
      </c>
      <c r="I32" s="73">
        <f t="shared" si="20"/>
        <v>0.99999999999999989</v>
      </c>
      <c r="J32" s="73">
        <f t="shared" si="20"/>
        <v>1</v>
      </c>
      <c r="K32" s="73">
        <f t="shared" si="20"/>
        <v>1.0000000000000002</v>
      </c>
      <c r="L32" s="73">
        <f t="shared" si="20"/>
        <v>0.99999999999999989</v>
      </c>
      <c r="M32" s="73">
        <f t="shared" si="20"/>
        <v>1.0000000000000002</v>
      </c>
      <c r="W32" s="10">
        <v>27</v>
      </c>
      <c r="X32" s="12" t="s">
        <v>28</v>
      </c>
      <c r="Y32" s="15">
        <v>0</v>
      </c>
      <c r="Z32" s="15">
        <v>119</v>
      </c>
      <c r="AA32" s="14">
        <f t="shared" si="1"/>
        <v>0</v>
      </c>
      <c r="AB32" s="21">
        <v>0</v>
      </c>
      <c r="AC32" s="15">
        <v>89</v>
      </c>
      <c r="AD32" s="14">
        <f t="shared" si="2"/>
        <v>0</v>
      </c>
      <c r="AE32" s="21">
        <v>0</v>
      </c>
      <c r="AF32" s="15">
        <v>27</v>
      </c>
      <c r="AG32" s="14">
        <f t="shared" si="3"/>
        <v>0</v>
      </c>
      <c r="AH32" s="21">
        <v>0</v>
      </c>
      <c r="AI32" s="15">
        <v>27</v>
      </c>
      <c r="AJ32" s="14">
        <f t="shared" si="4"/>
        <v>0</v>
      </c>
      <c r="AK32" s="21">
        <v>0</v>
      </c>
      <c r="AL32" s="15">
        <v>27</v>
      </c>
      <c r="AM32" s="14">
        <f t="shared" si="5"/>
        <v>0</v>
      </c>
      <c r="AN32" s="21">
        <v>0</v>
      </c>
      <c r="AO32" s="15">
        <v>26</v>
      </c>
      <c r="AP32" s="14">
        <f t="shared" si="6"/>
        <v>0</v>
      </c>
      <c r="AQ32" s="21">
        <v>0</v>
      </c>
      <c r="AR32" s="15">
        <v>26</v>
      </c>
      <c r="AS32" s="14">
        <f t="shared" si="7"/>
        <v>0</v>
      </c>
      <c r="AT32" s="21">
        <v>0</v>
      </c>
      <c r="AU32" s="15">
        <v>27</v>
      </c>
      <c r="AV32" s="14">
        <f t="shared" si="8"/>
        <v>0</v>
      </c>
      <c r="AW32" s="21">
        <v>0</v>
      </c>
      <c r="AX32" s="15">
        <v>27</v>
      </c>
      <c r="AY32" s="14">
        <f t="shared" si="9"/>
        <v>0</v>
      </c>
      <c r="AZ32" s="21">
        <v>19</v>
      </c>
      <c r="BA32" s="15">
        <v>23</v>
      </c>
      <c r="BB32" s="14">
        <f t="shared" si="10"/>
        <v>1.2105263157894737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0.79676741743493995</v>
      </c>
      <c r="E33" s="39">
        <f t="shared" si="21"/>
        <v>0.79852760498795572</v>
      </c>
      <c r="F33" s="39">
        <f t="shared" si="21"/>
        <v>0.79241031102321025</v>
      </c>
      <c r="G33" s="39">
        <f t="shared" si="21"/>
        <v>0.79381933740556787</v>
      </c>
      <c r="H33" s="39">
        <f t="shared" si="21"/>
        <v>0.78551308597757752</v>
      </c>
      <c r="I33" s="39">
        <f t="shared" si="21"/>
        <v>0.7903221349152979</v>
      </c>
      <c r="J33" s="39">
        <f t="shared" si="21"/>
        <v>0.79910020743720755</v>
      </c>
      <c r="K33" s="39">
        <f t="shared" si="21"/>
        <v>0.80432574430823123</v>
      </c>
      <c r="L33" s="39">
        <f t="shared" si="21"/>
        <v>0.80653626967208236</v>
      </c>
      <c r="M33" s="39">
        <f t="shared" si="21"/>
        <v>0.80236707848777311</v>
      </c>
      <c r="W33" s="10">
        <v>28</v>
      </c>
      <c r="X33" s="12" t="s">
        <v>29</v>
      </c>
      <c r="Y33" s="15">
        <v>71</v>
      </c>
      <c r="Z33" s="15">
        <v>49</v>
      </c>
      <c r="AA33" s="14">
        <f t="shared" si="1"/>
        <v>0.6901408450704225</v>
      </c>
      <c r="AB33" s="21">
        <v>71</v>
      </c>
      <c r="AC33" s="15">
        <v>46</v>
      </c>
      <c r="AD33" s="14">
        <f t="shared" si="2"/>
        <v>0.647887323943662</v>
      </c>
      <c r="AE33" s="21">
        <v>99</v>
      </c>
      <c r="AF33" s="15">
        <v>72</v>
      </c>
      <c r="AG33" s="14">
        <f t="shared" si="3"/>
        <v>0.72727272727272729</v>
      </c>
      <c r="AH33" s="21">
        <v>105</v>
      </c>
      <c r="AI33" s="15">
        <v>78</v>
      </c>
      <c r="AJ33" s="14">
        <f t="shared" si="4"/>
        <v>0.74285714285714288</v>
      </c>
      <c r="AK33" s="21">
        <v>64</v>
      </c>
      <c r="AL33" s="15">
        <v>55</v>
      </c>
      <c r="AM33" s="14">
        <f t="shared" si="5"/>
        <v>0.859375</v>
      </c>
      <c r="AN33" s="21">
        <v>49</v>
      </c>
      <c r="AO33" s="15">
        <v>55</v>
      </c>
      <c r="AP33" s="14">
        <f t="shared" si="6"/>
        <v>1.1224489795918366</v>
      </c>
      <c r="AQ33" s="21">
        <v>10</v>
      </c>
      <c r="AR33" s="15">
        <v>18</v>
      </c>
      <c r="AS33" s="14">
        <f t="shared" si="7"/>
        <v>1.8</v>
      </c>
      <c r="AT33" s="21">
        <v>12</v>
      </c>
      <c r="AU33" s="15">
        <v>19</v>
      </c>
      <c r="AV33" s="14">
        <f t="shared" si="8"/>
        <v>1.5833333333333333</v>
      </c>
      <c r="AW33" s="21">
        <v>33</v>
      </c>
      <c r="AX33" s="15">
        <v>33</v>
      </c>
      <c r="AY33" s="14">
        <f t="shared" si="9"/>
        <v>1</v>
      </c>
      <c r="AZ33" s="21">
        <v>350</v>
      </c>
      <c r="BA33" s="15">
        <v>116</v>
      </c>
      <c r="BB33" s="14">
        <f t="shared" si="10"/>
        <v>0.33142857142857141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0.12232076866223207</v>
      </c>
      <c r="E34" s="39">
        <f t="shared" si="21"/>
        <v>0.12149677369424101</v>
      </c>
      <c r="F34" s="39">
        <f t="shared" si="21"/>
        <v>0.12631098517624015</v>
      </c>
      <c r="G34" s="39">
        <f t="shared" si="21"/>
        <v>0.12498334950809689</v>
      </c>
      <c r="H34" s="39">
        <f t="shared" si="21"/>
        <v>0.12992706176432181</v>
      </c>
      <c r="I34" s="39">
        <f t="shared" si="21"/>
        <v>0.12006595613364407</v>
      </c>
      <c r="J34" s="39">
        <f t="shared" si="21"/>
        <v>0.11112707549457161</v>
      </c>
      <c r="K34" s="39">
        <f t="shared" si="21"/>
        <v>0.10381786339754816</v>
      </c>
      <c r="L34" s="39">
        <f t="shared" si="21"/>
        <v>9.9615263752409908E-2</v>
      </c>
      <c r="M34" s="39">
        <f t="shared" si="21"/>
        <v>9.7147472616231634E-2</v>
      </c>
      <c r="W34" s="10">
        <v>29</v>
      </c>
      <c r="X34" s="12" t="s">
        <v>30</v>
      </c>
      <c r="Y34" s="15">
        <v>135</v>
      </c>
      <c r="Z34" s="15">
        <v>62</v>
      </c>
      <c r="AA34" s="14">
        <f t="shared" si="1"/>
        <v>0.45925925925925926</v>
      </c>
      <c r="AB34" s="21">
        <v>150</v>
      </c>
      <c r="AC34" s="15">
        <v>71</v>
      </c>
      <c r="AD34" s="14">
        <f t="shared" si="2"/>
        <v>0.47333333333333333</v>
      </c>
      <c r="AE34" s="21">
        <v>244</v>
      </c>
      <c r="AF34" s="15">
        <v>106</v>
      </c>
      <c r="AG34" s="14">
        <f t="shared" si="3"/>
        <v>0.4344262295081967</v>
      </c>
      <c r="AH34" s="21">
        <v>220</v>
      </c>
      <c r="AI34" s="15">
        <v>96</v>
      </c>
      <c r="AJ34" s="14">
        <f t="shared" si="4"/>
        <v>0.43636363636363634</v>
      </c>
      <c r="AK34" s="21">
        <v>243</v>
      </c>
      <c r="AL34" s="15">
        <v>87</v>
      </c>
      <c r="AM34" s="14">
        <f t="shared" si="5"/>
        <v>0.35802469135802467</v>
      </c>
      <c r="AN34" s="21">
        <v>263</v>
      </c>
      <c r="AO34" s="15">
        <v>92</v>
      </c>
      <c r="AP34" s="14">
        <f t="shared" si="6"/>
        <v>0.34980988593155893</v>
      </c>
      <c r="AQ34" s="21">
        <v>318</v>
      </c>
      <c r="AR34" s="15">
        <v>98</v>
      </c>
      <c r="AS34" s="14">
        <f t="shared" si="7"/>
        <v>0.3081761006289308</v>
      </c>
      <c r="AT34" s="21">
        <v>310</v>
      </c>
      <c r="AU34" s="15">
        <v>109</v>
      </c>
      <c r="AV34" s="14">
        <f t="shared" si="8"/>
        <v>0.35161290322580646</v>
      </c>
      <c r="AW34" s="21">
        <v>257</v>
      </c>
      <c r="AX34" s="15">
        <v>95</v>
      </c>
      <c r="AY34" s="14">
        <f t="shared" si="9"/>
        <v>0.36964980544747084</v>
      </c>
      <c r="AZ34" s="21">
        <v>0</v>
      </c>
      <c r="BA34" s="15">
        <v>27</v>
      </c>
      <c r="BB34" s="14">
        <f t="shared" si="10"/>
        <v>0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2.0539152759948651E-2</v>
      </c>
      <c r="E35" s="39">
        <f t="shared" si="21"/>
        <v>1.6600721686385666E-2</v>
      </c>
      <c r="F35" s="39">
        <f t="shared" si="21"/>
        <v>1.7952058115984749E-2</v>
      </c>
      <c r="G35" s="39">
        <f t="shared" si="21"/>
        <v>1.8182337158189187E-2</v>
      </c>
      <c r="H35" s="39">
        <f t="shared" si="21"/>
        <v>1.8644953084485234E-2</v>
      </c>
      <c r="I35" s="39">
        <f t="shared" si="21"/>
        <v>1.8322171762299989E-2</v>
      </c>
      <c r="J35" s="39">
        <f t="shared" si="21"/>
        <v>1.8444849540674754E-2</v>
      </c>
      <c r="K35" s="39">
        <f t="shared" si="21"/>
        <v>1.8274956217162873E-2</v>
      </c>
      <c r="L35" s="39">
        <f t="shared" si="21"/>
        <v>1.5397942977501848E-2</v>
      </c>
      <c r="M35" s="39">
        <f t="shared" si="21"/>
        <v>1.674757481599921E-2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27</v>
      </c>
      <c r="AG35" s="14">
        <f t="shared" si="3"/>
        <v>0</v>
      </c>
      <c r="AH35" s="21">
        <v>0</v>
      </c>
      <c r="AI35" s="15">
        <v>27</v>
      </c>
      <c r="AJ35" s="14">
        <f t="shared" si="4"/>
        <v>0</v>
      </c>
      <c r="AK35" s="21">
        <v>9</v>
      </c>
      <c r="AL35" s="15">
        <v>15</v>
      </c>
      <c r="AM35" s="14">
        <f t="shared" si="5"/>
        <v>1.6666666666666667</v>
      </c>
      <c r="AN35" s="21">
        <v>6</v>
      </c>
      <c r="AO35" s="15">
        <v>10</v>
      </c>
      <c r="AP35" s="14">
        <f t="shared" si="6"/>
        <v>1.6666666666666667</v>
      </c>
      <c r="AQ35" s="21">
        <v>7</v>
      </c>
      <c r="AR35" s="15">
        <v>12</v>
      </c>
      <c r="AS35" s="14">
        <f t="shared" si="7"/>
        <v>1.7142857142857142</v>
      </c>
      <c r="AT35" s="21">
        <v>6</v>
      </c>
      <c r="AU35" s="15">
        <v>9</v>
      </c>
      <c r="AV35" s="14">
        <f t="shared" si="8"/>
        <v>1.5</v>
      </c>
      <c r="AW35" s="21">
        <v>5</v>
      </c>
      <c r="AX35" s="15">
        <v>9</v>
      </c>
      <c r="AY35" s="14">
        <f t="shared" si="9"/>
        <v>1.8</v>
      </c>
      <c r="AZ35" s="21">
        <v>0</v>
      </c>
      <c r="BA35" s="15">
        <v>27</v>
      </c>
      <c r="BB35" s="14">
        <f t="shared" si="10"/>
        <v>0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3.5009919477185202E-3</v>
      </c>
      <c r="E36" s="39">
        <f t="shared" si="21"/>
        <v>3.26016503980884E-3</v>
      </c>
      <c r="F36" s="39">
        <f t="shared" si="21"/>
        <v>3.6988085842786372E-3</v>
      </c>
      <c r="G36" s="39">
        <f t="shared" si="21"/>
        <v>4.148351125573253E-3</v>
      </c>
      <c r="H36" s="39">
        <f t="shared" si="21"/>
        <v>4.2531758912082379E-3</v>
      </c>
      <c r="I36" s="39">
        <f t="shared" si="21"/>
        <v>5.3612387962084437E-3</v>
      </c>
      <c r="J36" s="39">
        <f t="shared" si="21"/>
        <v>5.5316588690631201E-3</v>
      </c>
      <c r="K36" s="39">
        <f t="shared" si="21"/>
        <v>4.9299474605954468E-3</v>
      </c>
      <c r="L36" s="39">
        <f t="shared" si="21"/>
        <v>4.4248915009809497E-3</v>
      </c>
      <c r="M36" s="39">
        <f t="shared" si="21"/>
        <v>4.5248122903462432E-3</v>
      </c>
      <c r="W36" s="10">
        <v>31</v>
      </c>
      <c r="X36" s="12" t="s">
        <v>32</v>
      </c>
      <c r="Y36" s="15">
        <v>309</v>
      </c>
      <c r="Z36" s="15">
        <v>125</v>
      </c>
      <c r="AA36" s="14">
        <f t="shared" si="1"/>
        <v>0.4045307443365696</v>
      </c>
      <c r="AB36" s="21">
        <v>283</v>
      </c>
      <c r="AC36" s="15">
        <v>107</v>
      </c>
      <c r="AD36" s="14">
        <f t="shared" si="2"/>
        <v>0.37809187279151946</v>
      </c>
      <c r="AE36" s="21">
        <v>350</v>
      </c>
      <c r="AF36" s="15">
        <v>114</v>
      </c>
      <c r="AG36" s="14">
        <f t="shared" si="3"/>
        <v>0.32571428571428573</v>
      </c>
      <c r="AH36" s="21">
        <v>352</v>
      </c>
      <c r="AI36" s="15">
        <v>139</v>
      </c>
      <c r="AJ36" s="14">
        <f t="shared" si="4"/>
        <v>0.39488636363636365</v>
      </c>
      <c r="AK36" s="21">
        <v>364</v>
      </c>
      <c r="AL36" s="15">
        <v>121</v>
      </c>
      <c r="AM36" s="14">
        <f t="shared" si="5"/>
        <v>0.3324175824175824</v>
      </c>
      <c r="AN36" s="21">
        <v>429</v>
      </c>
      <c r="AO36" s="15">
        <v>135</v>
      </c>
      <c r="AP36" s="14">
        <f t="shared" si="6"/>
        <v>0.31468531468531469</v>
      </c>
      <c r="AQ36" s="21">
        <v>441</v>
      </c>
      <c r="AR36" s="15">
        <v>147</v>
      </c>
      <c r="AS36" s="14">
        <f t="shared" si="7"/>
        <v>0.33333333333333331</v>
      </c>
      <c r="AT36" s="21">
        <v>384</v>
      </c>
      <c r="AU36" s="15">
        <v>148</v>
      </c>
      <c r="AV36" s="14">
        <f t="shared" si="8"/>
        <v>0.38541666666666669</v>
      </c>
      <c r="AW36" s="21">
        <v>371</v>
      </c>
      <c r="AX36" s="15">
        <v>107</v>
      </c>
      <c r="AY36" s="14">
        <f t="shared" si="9"/>
        <v>0.2884097035040431</v>
      </c>
      <c r="AZ36" s="21">
        <v>409</v>
      </c>
      <c r="BA36" s="15">
        <v>135</v>
      </c>
      <c r="BB36" s="14">
        <f t="shared" si="10"/>
        <v>0.33007334963325186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1.3819193215855603E-2</v>
      </c>
      <c r="E37" s="39">
        <f t="shared" si="21"/>
        <v>1.5884839748860877E-2</v>
      </c>
      <c r="F37" s="39">
        <f t="shared" si="21"/>
        <v>1.6373646226549649E-2</v>
      </c>
      <c r="G37" s="39">
        <f t="shared" si="21"/>
        <v>1.4833209643964911E-2</v>
      </c>
      <c r="H37" s="39">
        <f t="shared" si="21"/>
        <v>1.5380454045180667E-2</v>
      </c>
      <c r="I37" s="39">
        <f t="shared" si="21"/>
        <v>1.3697873006807484E-2</v>
      </c>
      <c r="J37" s="39">
        <f t="shared" si="21"/>
        <v>1.3802207275568208E-2</v>
      </c>
      <c r="K37" s="39">
        <f t="shared" si="21"/>
        <v>1.2697022767075307E-2</v>
      </c>
      <c r="L37" s="39">
        <f t="shared" si="21"/>
        <v>1.3563439015482874E-2</v>
      </c>
      <c r="M37" s="39">
        <f t="shared" si="21"/>
        <v>1.2709035613322234E-2</v>
      </c>
      <c r="W37" s="10">
        <v>32</v>
      </c>
      <c r="X37" s="12" t="s">
        <v>33</v>
      </c>
      <c r="Y37" s="15">
        <v>811</v>
      </c>
      <c r="Z37" s="15">
        <v>181</v>
      </c>
      <c r="AA37" s="14">
        <f t="shared" si="1"/>
        <v>0.22318125770653513</v>
      </c>
      <c r="AB37" s="21">
        <v>912</v>
      </c>
      <c r="AC37" s="15">
        <v>212</v>
      </c>
      <c r="AD37" s="14">
        <f t="shared" si="2"/>
        <v>0.23245614035087719</v>
      </c>
      <c r="AE37" s="21">
        <v>980</v>
      </c>
      <c r="AF37" s="15">
        <v>180</v>
      </c>
      <c r="AG37" s="14">
        <f t="shared" si="3"/>
        <v>0.18367346938775511</v>
      </c>
      <c r="AH37" s="21">
        <v>872</v>
      </c>
      <c r="AI37" s="15">
        <v>240</v>
      </c>
      <c r="AJ37" s="14">
        <f t="shared" si="4"/>
        <v>0.27522935779816515</v>
      </c>
      <c r="AK37" s="21">
        <v>941</v>
      </c>
      <c r="AL37" s="15">
        <v>204</v>
      </c>
      <c r="AM37" s="14">
        <f t="shared" si="5"/>
        <v>0.21679064824654623</v>
      </c>
      <c r="AN37" s="21">
        <v>771</v>
      </c>
      <c r="AO37" s="15">
        <v>164</v>
      </c>
      <c r="AP37" s="14">
        <f t="shared" si="6"/>
        <v>0.21271076523994811</v>
      </c>
      <c r="AQ37" s="21">
        <v>904</v>
      </c>
      <c r="AR37" s="15">
        <v>219</v>
      </c>
      <c r="AS37" s="14">
        <f t="shared" si="7"/>
        <v>0.24225663716814158</v>
      </c>
      <c r="AT37" s="21">
        <v>908</v>
      </c>
      <c r="AU37" s="15">
        <v>196</v>
      </c>
      <c r="AV37" s="14">
        <f t="shared" si="8"/>
        <v>0.21585903083700442</v>
      </c>
      <c r="AW37" s="21">
        <v>994</v>
      </c>
      <c r="AX37" s="15">
        <v>239</v>
      </c>
      <c r="AY37" s="14">
        <f t="shared" si="9"/>
        <v>0.24044265593561368</v>
      </c>
      <c r="AZ37" s="21">
        <v>995</v>
      </c>
      <c r="BA37" s="15">
        <v>211</v>
      </c>
      <c r="BB37" s="14">
        <f t="shared" si="10"/>
        <v>0.21206030150753769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1.1562998405103669E-2</v>
      </c>
      <c r="E38" s="39">
        <f t="shared" si="21"/>
        <v>9.9933248846365928E-3</v>
      </c>
      <c r="F38" s="39">
        <f t="shared" si="21"/>
        <v>1.095379817246527E-2</v>
      </c>
      <c r="G38" s="39">
        <f t="shared" si="21"/>
        <v>1.1027382923255504E-2</v>
      </c>
      <c r="H38" s="39">
        <f t="shared" si="21"/>
        <v>1.0558322607122203E-2</v>
      </c>
      <c r="I38" s="39">
        <f t="shared" si="21"/>
        <v>1.1100159363283804E-2</v>
      </c>
      <c r="J38" s="39">
        <f t="shared" si="21"/>
        <v>1.0749018938747653E-2</v>
      </c>
      <c r="K38" s="39">
        <f t="shared" si="21"/>
        <v>9.7022767075306479E-3</v>
      </c>
      <c r="L38" s="39">
        <f t="shared" si="21"/>
        <v>1.1499622058211529E-2</v>
      </c>
      <c r="M38" s="39">
        <f t="shared" si="21"/>
        <v>1.2173311025212023E-2</v>
      </c>
      <c r="W38" s="10">
        <v>33</v>
      </c>
      <c r="X38" s="12" t="s">
        <v>34</v>
      </c>
      <c r="Y38" s="15">
        <v>740</v>
      </c>
      <c r="Z38" s="15">
        <v>185</v>
      </c>
      <c r="AA38" s="14">
        <f t="shared" si="1"/>
        <v>0.25</v>
      </c>
      <c r="AB38" s="21">
        <v>702</v>
      </c>
      <c r="AC38" s="15">
        <v>191</v>
      </c>
      <c r="AD38" s="14">
        <f t="shared" si="2"/>
        <v>0.27207977207977208</v>
      </c>
      <c r="AE38" s="21">
        <v>747</v>
      </c>
      <c r="AF38" s="15">
        <v>180</v>
      </c>
      <c r="AG38" s="14">
        <f t="shared" si="3"/>
        <v>0.24096385542168675</v>
      </c>
      <c r="AH38" s="21">
        <v>706</v>
      </c>
      <c r="AI38" s="15">
        <v>191</v>
      </c>
      <c r="AJ38" s="14">
        <f t="shared" si="4"/>
        <v>0.27053824362606232</v>
      </c>
      <c r="AK38" s="21">
        <v>738</v>
      </c>
      <c r="AL38" s="15">
        <v>209</v>
      </c>
      <c r="AM38" s="14">
        <f t="shared" si="5"/>
        <v>0.28319783197831977</v>
      </c>
      <c r="AN38" s="21">
        <v>834</v>
      </c>
      <c r="AO38" s="15">
        <v>212</v>
      </c>
      <c r="AP38" s="14">
        <f t="shared" si="6"/>
        <v>0.25419664268585129</v>
      </c>
      <c r="AQ38" s="21">
        <v>815</v>
      </c>
      <c r="AR38" s="15">
        <v>172</v>
      </c>
      <c r="AS38" s="14">
        <f t="shared" si="7"/>
        <v>0.21104294478527608</v>
      </c>
      <c r="AT38" s="21">
        <v>742</v>
      </c>
      <c r="AU38" s="15">
        <v>186</v>
      </c>
      <c r="AV38" s="14">
        <f t="shared" si="8"/>
        <v>0.25067385444743934</v>
      </c>
      <c r="AW38" s="21">
        <v>1002</v>
      </c>
      <c r="AX38" s="15">
        <v>229</v>
      </c>
      <c r="AY38" s="14">
        <f t="shared" si="9"/>
        <v>0.22854291417165667</v>
      </c>
      <c r="AZ38" s="21">
        <v>1058</v>
      </c>
      <c r="BA38" s="15">
        <v>276</v>
      </c>
      <c r="BB38" s="14">
        <f t="shared" si="10"/>
        <v>0.2608695652173913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3.1489477574201577E-2</v>
      </c>
      <c r="E39" s="39">
        <f t="shared" si="21"/>
        <v>3.4236569958111231E-2</v>
      </c>
      <c r="F39" s="39">
        <f t="shared" si="21"/>
        <v>3.2300392701271288E-2</v>
      </c>
      <c r="G39" s="39">
        <f t="shared" si="21"/>
        <v>3.3006032235352326E-2</v>
      </c>
      <c r="H39" s="39">
        <f t="shared" si="21"/>
        <v>3.572294663010428E-2</v>
      </c>
      <c r="I39" s="39">
        <f t="shared" si="21"/>
        <v>4.1130466022458248E-2</v>
      </c>
      <c r="J39" s="39">
        <f t="shared" si="21"/>
        <v>4.1244982444167064E-2</v>
      </c>
      <c r="K39" s="39">
        <f t="shared" si="21"/>
        <v>4.6252189141856394E-2</v>
      </c>
      <c r="L39" s="39">
        <f t="shared" si="21"/>
        <v>4.8962571023330473E-2</v>
      </c>
      <c r="M39" s="39">
        <f t="shared" si="21"/>
        <v>5.4330715151115545E-2</v>
      </c>
      <c r="W39" s="16">
        <v>34</v>
      </c>
      <c r="X39" s="17" t="s">
        <v>35</v>
      </c>
      <c r="Y39" s="18">
        <v>1394</v>
      </c>
      <c r="Z39" s="18">
        <v>271</v>
      </c>
      <c r="AA39" s="19">
        <f t="shared" si="1"/>
        <v>0.19440459110473457</v>
      </c>
      <c r="AB39" s="22">
        <v>1613</v>
      </c>
      <c r="AC39" s="18">
        <v>254</v>
      </c>
      <c r="AD39" s="19">
        <f t="shared" si="2"/>
        <v>0.15747055176689398</v>
      </c>
      <c r="AE39" s="22">
        <v>1578</v>
      </c>
      <c r="AF39" s="18">
        <v>254</v>
      </c>
      <c r="AG39" s="19">
        <f t="shared" si="3"/>
        <v>0.16096324461343473</v>
      </c>
      <c r="AH39" s="22">
        <v>1604</v>
      </c>
      <c r="AI39" s="18">
        <v>274</v>
      </c>
      <c r="AJ39" s="19">
        <f t="shared" si="4"/>
        <v>0.17082294264339151</v>
      </c>
      <c r="AK39" s="22">
        <v>1827</v>
      </c>
      <c r="AL39" s="18">
        <v>318</v>
      </c>
      <c r="AM39" s="19">
        <f t="shared" si="5"/>
        <v>0.17405582922824303</v>
      </c>
      <c r="AN39" s="22">
        <v>2020</v>
      </c>
      <c r="AO39" s="18">
        <v>310</v>
      </c>
      <c r="AP39" s="19">
        <f t="shared" si="6"/>
        <v>0.15346534653465346</v>
      </c>
      <c r="AQ39" s="22">
        <v>1932</v>
      </c>
      <c r="AR39" s="18">
        <v>260</v>
      </c>
      <c r="AS39" s="19">
        <f t="shared" si="7"/>
        <v>0.13457556935817805</v>
      </c>
      <c r="AT39" s="22">
        <v>2237</v>
      </c>
      <c r="AU39" s="18">
        <v>319</v>
      </c>
      <c r="AV39" s="19">
        <f t="shared" si="8"/>
        <v>0.14260169870362091</v>
      </c>
      <c r="AW39" s="22">
        <v>2279</v>
      </c>
      <c r="AX39" s="18">
        <v>372</v>
      </c>
      <c r="AY39" s="19">
        <f t="shared" si="9"/>
        <v>0.16322948661693726</v>
      </c>
      <c r="AZ39" s="22">
        <v>2647</v>
      </c>
      <c r="BA39" s="18">
        <v>402</v>
      </c>
      <c r="BB39" s="19">
        <f t="shared" si="10"/>
        <v>0.15187004155647904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45624</v>
      </c>
      <c r="Z40" s="15">
        <v>862</v>
      </c>
      <c r="AA40" s="14">
        <f t="shared" si="1"/>
        <v>1.889356479046116E-2</v>
      </c>
      <c r="AB40" s="21">
        <v>46454</v>
      </c>
      <c r="AC40" s="15">
        <v>807</v>
      </c>
      <c r="AD40" s="14">
        <f t="shared" si="2"/>
        <v>1.737202393765876E-2</v>
      </c>
      <c r="AE40" s="21">
        <v>47527</v>
      </c>
      <c r="AF40" s="15">
        <v>892</v>
      </c>
      <c r="AG40" s="14">
        <f t="shared" si="3"/>
        <v>1.8768279083468346E-2</v>
      </c>
      <c r="AH40" s="21">
        <v>47804</v>
      </c>
      <c r="AI40" s="15">
        <v>736</v>
      </c>
      <c r="AJ40" s="14">
        <f t="shared" si="4"/>
        <v>1.5396201154715086E-2</v>
      </c>
      <c r="AK40" s="21">
        <v>48914</v>
      </c>
      <c r="AL40" s="15">
        <v>1032</v>
      </c>
      <c r="AM40" s="14">
        <f t="shared" si="5"/>
        <v>2.1098254078586908E-2</v>
      </c>
      <c r="AN40" s="21">
        <v>49203</v>
      </c>
      <c r="AO40" s="15">
        <v>1052</v>
      </c>
      <c r="AP40" s="14">
        <f t="shared" si="6"/>
        <v>2.1380810113204481E-2</v>
      </c>
      <c r="AQ40" s="21">
        <v>50208</v>
      </c>
      <c r="AR40" s="15">
        <v>1081</v>
      </c>
      <c r="AS40" s="14">
        <f t="shared" si="7"/>
        <v>2.1530433397068196E-2</v>
      </c>
      <c r="AT40" s="21">
        <v>51500</v>
      </c>
      <c r="AU40" s="15">
        <v>986</v>
      </c>
      <c r="AV40" s="14">
        <f t="shared" si="8"/>
        <v>1.9145631067961164E-2</v>
      </c>
      <c r="AW40" s="21">
        <v>52905</v>
      </c>
      <c r="AX40" s="15">
        <v>814</v>
      </c>
      <c r="AY40" s="14">
        <f t="shared" si="9"/>
        <v>1.53860693696248E-2</v>
      </c>
      <c r="AZ40" s="21">
        <v>54484</v>
      </c>
      <c r="BA40" s="15">
        <v>840</v>
      </c>
      <c r="BB40" s="14">
        <f t="shared" si="10"/>
        <v>1.5417370237133838E-2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0.91908818609717202</v>
      </c>
      <c r="E41" s="39">
        <f t="shared" si="22"/>
        <v>0.92002437868219678</v>
      </c>
      <c r="F41" s="39">
        <f t="shared" si="22"/>
        <v>0.91872129619945042</v>
      </c>
      <c r="G41" s="39">
        <f t="shared" si="22"/>
        <v>0.91880268691366485</v>
      </c>
      <c r="H41" s="39">
        <f t="shared" si="22"/>
        <v>0.91544014774189941</v>
      </c>
      <c r="I41" s="39">
        <f t="shared" si="22"/>
        <v>0.91038809104894203</v>
      </c>
      <c r="J41" s="39">
        <f t="shared" si="22"/>
        <v>0.91022728293177924</v>
      </c>
      <c r="K41" s="39">
        <f t="shared" si="22"/>
        <v>0.90814360770577929</v>
      </c>
      <c r="L41" s="39">
        <f t="shared" si="22"/>
        <v>0.90615153342449228</v>
      </c>
      <c r="M41" s="39">
        <f t="shared" si="22"/>
        <v>0.8995145511040048</v>
      </c>
      <c r="W41" s="10">
        <v>36</v>
      </c>
      <c r="X41" s="12" t="s">
        <v>20</v>
      </c>
      <c r="Y41" s="15">
        <v>41958</v>
      </c>
      <c r="Z41" s="15">
        <v>939</v>
      </c>
      <c r="AA41" s="14">
        <f t="shared" si="1"/>
        <v>2.2379522379522381E-2</v>
      </c>
      <c r="AB41" s="21">
        <v>42807</v>
      </c>
      <c r="AC41" s="15">
        <v>887</v>
      </c>
      <c r="AD41" s="14">
        <f t="shared" si="2"/>
        <v>2.0720910131520547E-2</v>
      </c>
      <c r="AE41" s="21">
        <v>43861</v>
      </c>
      <c r="AF41" s="15">
        <v>820</v>
      </c>
      <c r="AG41" s="14">
        <f t="shared" si="3"/>
        <v>1.8695424180935227E-2</v>
      </c>
      <c r="AH41" s="21">
        <v>43888</v>
      </c>
      <c r="AI41" s="15">
        <v>742</v>
      </c>
      <c r="AJ41" s="14">
        <f t="shared" si="4"/>
        <v>1.6906671527524609E-2</v>
      </c>
      <c r="AK41" s="21">
        <v>44790</v>
      </c>
      <c r="AL41" s="15">
        <v>1006</v>
      </c>
      <c r="AM41" s="14">
        <f t="shared" si="5"/>
        <v>2.2460370618441618E-2</v>
      </c>
      <c r="AN41" s="21">
        <v>44472</v>
      </c>
      <c r="AO41" s="15">
        <v>955</v>
      </c>
      <c r="AP41" s="14">
        <f t="shared" si="6"/>
        <v>2.1474186004677102E-2</v>
      </c>
      <c r="AQ41" s="21">
        <v>45291</v>
      </c>
      <c r="AR41" s="15">
        <v>1177</v>
      </c>
      <c r="AS41" s="14">
        <f t="shared" si="7"/>
        <v>2.5987503035923253E-2</v>
      </c>
      <c r="AT41" s="21">
        <v>46291</v>
      </c>
      <c r="AU41" s="15">
        <v>929</v>
      </c>
      <c r="AV41" s="14">
        <f t="shared" si="8"/>
        <v>2.0068695858806246E-2</v>
      </c>
      <c r="AW41" s="21">
        <v>47456</v>
      </c>
      <c r="AX41" s="15">
        <v>820</v>
      </c>
      <c r="AY41" s="14">
        <f t="shared" si="9"/>
        <v>1.7279163857046528E-2</v>
      </c>
      <c r="AZ41" s="21">
        <v>48484</v>
      </c>
      <c r="BA41" s="15">
        <v>910</v>
      </c>
      <c r="BB41" s="14">
        <f t="shared" si="10"/>
        <v>1.8769078458873031E-2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0.86691073771532567</v>
      </c>
      <c r="E42" s="39">
        <f t="shared" si="23"/>
        <v>0.86794178881621842</v>
      </c>
      <c r="F42" s="39">
        <f t="shared" si="23"/>
        <v>0.8625143602322477</v>
      </c>
      <c r="G42" s="39">
        <f t="shared" si="23"/>
        <v>0.86397150194681471</v>
      </c>
      <c r="H42" s="39">
        <f t="shared" si="23"/>
        <v>0.85807148388148513</v>
      </c>
      <c r="I42" s="39">
        <f t="shared" si="23"/>
        <v>0.86811563407501846</v>
      </c>
      <c r="J42" s="39">
        <f t="shared" si="23"/>
        <v>0.87791282729227915</v>
      </c>
      <c r="K42" s="39">
        <f t="shared" si="23"/>
        <v>0.88568122649696268</v>
      </c>
      <c r="L42" s="39">
        <f t="shared" si="23"/>
        <v>0.89006776452063396</v>
      </c>
      <c r="M42" s="39">
        <f t="shared" si="23"/>
        <v>0.89200010995152967</v>
      </c>
      <c r="W42" s="10">
        <v>37</v>
      </c>
      <c r="X42" s="12" t="s">
        <v>21</v>
      </c>
      <c r="Y42" s="15">
        <v>36744</v>
      </c>
      <c r="Z42" s="15">
        <v>1022</v>
      </c>
      <c r="AA42" s="14">
        <f t="shared" si="1"/>
        <v>2.781406488134117E-2</v>
      </c>
      <c r="AB42" s="21">
        <v>37751</v>
      </c>
      <c r="AC42" s="15">
        <v>903</v>
      </c>
      <c r="AD42" s="14">
        <f t="shared" si="2"/>
        <v>2.391989616169108E-2</v>
      </c>
      <c r="AE42" s="21">
        <v>38447</v>
      </c>
      <c r="AF42" s="15">
        <v>866</v>
      </c>
      <c r="AG42" s="14">
        <f t="shared" si="3"/>
        <v>2.2524514266392695E-2</v>
      </c>
      <c r="AH42" s="21">
        <v>38675</v>
      </c>
      <c r="AI42" s="15">
        <v>791</v>
      </c>
      <c r="AJ42" s="14">
        <f t="shared" si="4"/>
        <v>2.0452488687782804E-2</v>
      </c>
      <c r="AK42" s="21">
        <v>39119</v>
      </c>
      <c r="AL42" s="15">
        <v>1041</v>
      </c>
      <c r="AM42" s="14">
        <f t="shared" si="5"/>
        <v>2.6611109690943019E-2</v>
      </c>
      <c r="AN42" s="21">
        <v>39343</v>
      </c>
      <c r="AO42" s="15">
        <v>985</v>
      </c>
      <c r="AP42" s="14">
        <f t="shared" si="6"/>
        <v>2.5036219912055513E-2</v>
      </c>
      <c r="AQ42" s="21">
        <v>40259</v>
      </c>
      <c r="AR42" s="15">
        <v>1205</v>
      </c>
      <c r="AS42" s="14">
        <f t="shared" si="7"/>
        <v>2.9931195509078714E-2</v>
      </c>
      <c r="AT42" s="21">
        <v>41472</v>
      </c>
      <c r="AU42" s="15">
        <v>1012</v>
      </c>
      <c r="AV42" s="14">
        <f t="shared" si="8"/>
        <v>2.4402006172839507E-2</v>
      </c>
      <c r="AW42" s="21">
        <v>42312</v>
      </c>
      <c r="AX42" s="15">
        <v>893</v>
      </c>
      <c r="AY42" s="14">
        <f t="shared" si="9"/>
        <v>2.1105123841936094E-2</v>
      </c>
      <c r="AZ42" s="21">
        <v>43115</v>
      </c>
      <c r="BA42" s="15">
        <v>924</v>
      </c>
      <c r="BB42" s="14">
        <f t="shared" si="10"/>
        <v>2.1431056476864201E-2</v>
      </c>
    </row>
    <row r="43" spans="2:54" x14ac:dyDescent="0.25">
      <c r="B43" s="36"/>
      <c r="C43" s="70" t="str">
        <f>C17</f>
        <v>Carpooled:</v>
      </c>
      <c r="D43" s="39">
        <f t="shared" si="23"/>
        <v>0.13308926228467433</v>
      </c>
      <c r="E43" s="39">
        <f t="shared" si="23"/>
        <v>0.13205821118378164</v>
      </c>
      <c r="F43" s="39">
        <f t="shared" si="23"/>
        <v>0.13748563976775235</v>
      </c>
      <c r="G43" s="39">
        <f t="shared" si="23"/>
        <v>0.13602849805318531</v>
      </c>
      <c r="H43" s="39">
        <f t="shared" si="23"/>
        <v>0.1419285161185149</v>
      </c>
      <c r="I43" s="39">
        <f t="shared" si="23"/>
        <v>0.13188436592498154</v>
      </c>
      <c r="J43" s="39">
        <f t="shared" si="23"/>
        <v>0.12208717270772085</v>
      </c>
      <c r="K43" s="39">
        <f t="shared" si="23"/>
        <v>0.11431877350303732</v>
      </c>
      <c r="L43" s="39">
        <f t="shared" si="23"/>
        <v>0.10993223547936604</v>
      </c>
      <c r="M43" s="39">
        <f t="shared" si="23"/>
        <v>0.1079998900484703</v>
      </c>
      <c r="W43" s="10">
        <v>38</v>
      </c>
      <c r="X43" s="12" t="s">
        <v>22</v>
      </c>
      <c r="Y43" s="15">
        <v>5214</v>
      </c>
      <c r="Z43" s="15">
        <v>551</v>
      </c>
      <c r="AA43" s="14">
        <f t="shared" si="1"/>
        <v>0.10567702339854239</v>
      </c>
      <c r="AB43" s="21">
        <v>5056</v>
      </c>
      <c r="AC43" s="15">
        <v>490</v>
      </c>
      <c r="AD43" s="14">
        <f t="shared" si="2"/>
        <v>9.6914556962025319E-2</v>
      </c>
      <c r="AE43" s="21">
        <v>5414</v>
      </c>
      <c r="AF43" s="15">
        <v>484</v>
      </c>
      <c r="AG43" s="14">
        <f t="shared" si="3"/>
        <v>8.9397857406723305E-2</v>
      </c>
      <c r="AH43" s="21">
        <v>5213</v>
      </c>
      <c r="AI43" s="15">
        <v>503</v>
      </c>
      <c r="AJ43" s="14">
        <f t="shared" si="4"/>
        <v>9.6489545367350854E-2</v>
      </c>
      <c r="AK43" s="21">
        <v>5671</v>
      </c>
      <c r="AL43" s="15">
        <v>504</v>
      </c>
      <c r="AM43" s="14">
        <f t="shared" si="5"/>
        <v>8.8873214600599548E-2</v>
      </c>
      <c r="AN43" s="21">
        <v>5129</v>
      </c>
      <c r="AO43" s="15">
        <v>482</v>
      </c>
      <c r="AP43" s="14">
        <f t="shared" si="6"/>
        <v>9.3975433807759801E-2</v>
      </c>
      <c r="AQ43" s="21">
        <v>5032</v>
      </c>
      <c r="AR43" s="15">
        <v>604</v>
      </c>
      <c r="AS43" s="14">
        <f t="shared" si="7"/>
        <v>0.12003179650238474</v>
      </c>
      <c r="AT43" s="21">
        <v>4819</v>
      </c>
      <c r="AU43" s="15">
        <v>533</v>
      </c>
      <c r="AV43" s="14">
        <f t="shared" si="8"/>
        <v>0.11060385972193401</v>
      </c>
      <c r="AW43" s="21">
        <v>5144</v>
      </c>
      <c r="AX43" s="15">
        <v>526</v>
      </c>
      <c r="AY43" s="14">
        <f t="shared" si="9"/>
        <v>0.10225505443234836</v>
      </c>
      <c r="AZ43" s="21">
        <v>5369</v>
      </c>
      <c r="BA43" s="15">
        <v>443</v>
      </c>
      <c r="BB43" s="14">
        <f t="shared" si="10"/>
        <v>8.2510709629353696E-2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4261</v>
      </c>
      <c r="Z44" s="15">
        <v>483</v>
      </c>
      <c r="AA44" s="14">
        <f t="shared" si="1"/>
        <v>0.11335367284674959</v>
      </c>
      <c r="AB44" s="21">
        <v>4001</v>
      </c>
      <c r="AC44" s="15">
        <v>452</v>
      </c>
      <c r="AD44" s="14">
        <f t="shared" si="2"/>
        <v>0.11297175706073481</v>
      </c>
      <c r="AE44" s="21">
        <v>4324</v>
      </c>
      <c r="AF44" s="15">
        <v>443</v>
      </c>
      <c r="AG44" s="14">
        <f t="shared" si="3"/>
        <v>0.10245143385753931</v>
      </c>
      <c r="AH44" s="21">
        <v>3996</v>
      </c>
      <c r="AI44" s="15">
        <v>442</v>
      </c>
      <c r="AJ44" s="14">
        <f t="shared" si="4"/>
        <v>0.11061061061061062</v>
      </c>
      <c r="AK44" s="21">
        <v>4362</v>
      </c>
      <c r="AL44" s="15">
        <v>459</v>
      </c>
      <c r="AM44" s="14">
        <f t="shared" si="5"/>
        <v>0.10522696011004126</v>
      </c>
      <c r="AN44" s="21">
        <v>3793</v>
      </c>
      <c r="AO44" s="15">
        <v>397</v>
      </c>
      <c r="AP44" s="14">
        <f t="shared" si="6"/>
        <v>0.10466649090429739</v>
      </c>
      <c r="AQ44" s="21">
        <v>3756</v>
      </c>
      <c r="AR44" s="15">
        <v>527</v>
      </c>
      <c r="AS44" s="14">
        <f t="shared" si="7"/>
        <v>0.14030883919062834</v>
      </c>
      <c r="AT44" s="21">
        <v>3688</v>
      </c>
      <c r="AU44" s="15">
        <v>470</v>
      </c>
      <c r="AV44" s="14">
        <f t="shared" si="8"/>
        <v>0.12744034707158353</v>
      </c>
      <c r="AW44" s="21">
        <v>3796</v>
      </c>
      <c r="AX44" s="15">
        <v>456</v>
      </c>
      <c r="AY44" s="14">
        <f t="shared" si="9"/>
        <v>0.12012644889357219</v>
      </c>
      <c r="AZ44" s="21">
        <v>4050</v>
      </c>
      <c r="BA44" s="15">
        <v>410</v>
      </c>
      <c r="BB44" s="14">
        <f t="shared" si="10"/>
        <v>0.10123456790123457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0.12232076866223207</v>
      </c>
      <c r="E45" s="39">
        <f t="shared" si="24"/>
        <v>0.12149677369424101</v>
      </c>
      <c r="F45" s="39">
        <f t="shared" si="24"/>
        <v>0.12631098517624015</v>
      </c>
      <c r="G45" s="39">
        <f t="shared" si="24"/>
        <v>0.12498334950809689</v>
      </c>
      <c r="H45" s="39">
        <f t="shared" si="24"/>
        <v>0.12992706176432181</v>
      </c>
      <c r="I45" s="39">
        <f t="shared" si="24"/>
        <v>0.12006595613364407</v>
      </c>
      <c r="J45" s="39">
        <f t="shared" si="24"/>
        <v>0.11112707549457161</v>
      </c>
      <c r="K45" s="39">
        <f t="shared" si="24"/>
        <v>0.10381786339754816</v>
      </c>
      <c r="L45" s="39">
        <f t="shared" si="24"/>
        <v>9.9615263752409908E-2</v>
      </c>
      <c r="M45" s="39">
        <f t="shared" si="24"/>
        <v>9.7147472616231634E-2</v>
      </c>
      <c r="W45" s="10">
        <v>40</v>
      </c>
      <c r="X45" s="12" t="s">
        <v>24</v>
      </c>
      <c r="Y45" s="15">
        <v>589</v>
      </c>
      <c r="Z45" s="15">
        <v>139</v>
      </c>
      <c r="AA45" s="14">
        <f t="shared" si="1"/>
        <v>0.23599320882852293</v>
      </c>
      <c r="AB45" s="21">
        <v>737</v>
      </c>
      <c r="AC45" s="15">
        <v>178</v>
      </c>
      <c r="AD45" s="14">
        <f t="shared" si="2"/>
        <v>0.24151967435549526</v>
      </c>
      <c r="AE45" s="21">
        <v>720</v>
      </c>
      <c r="AF45" s="15">
        <v>190</v>
      </c>
      <c r="AG45" s="14">
        <f t="shared" si="3"/>
        <v>0.2638888888888889</v>
      </c>
      <c r="AH45" s="21">
        <v>799</v>
      </c>
      <c r="AI45" s="15">
        <v>178</v>
      </c>
      <c r="AJ45" s="14">
        <f t="shared" si="4"/>
        <v>0.2227784730913642</v>
      </c>
      <c r="AK45" s="21">
        <v>849</v>
      </c>
      <c r="AL45" s="15">
        <v>201</v>
      </c>
      <c r="AM45" s="14">
        <f t="shared" si="5"/>
        <v>0.23674911660777384</v>
      </c>
      <c r="AN45" s="21">
        <v>917</v>
      </c>
      <c r="AO45" s="15">
        <v>211</v>
      </c>
      <c r="AP45" s="14">
        <f t="shared" si="6"/>
        <v>0.23009814612868049</v>
      </c>
      <c r="AQ45" s="21">
        <v>798</v>
      </c>
      <c r="AR45" s="15">
        <v>188</v>
      </c>
      <c r="AS45" s="14">
        <f t="shared" si="7"/>
        <v>0.23558897243107768</v>
      </c>
      <c r="AT45" s="21">
        <v>707</v>
      </c>
      <c r="AU45" s="15">
        <v>198</v>
      </c>
      <c r="AV45" s="14">
        <f t="shared" si="8"/>
        <v>0.28005657708628007</v>
      </c>
      <c r="AW45" s="21">
        <v>827</v>
      </c>
      <c r="AX45" s="15">
        <v>183</v>
      </c>
      <c r="AY45" s="14">
        <f t="shared" si="9"/>
        <v>0.22128174123337363</v>
      </c>
      <c r="AZ45" s="21">
        <v>780</v>
      </c>
      <c r="BA45" s="15">
        <v>171</v>
      </c>
      <c r="BB45" s="14">
        <f t="shared" si="10"/>
        <v>0.21923076923076923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0.75242486881857207</v>
      </c>
      <c r="E46" s="39">
        <f t="shared" si="25"/>
        <v>0.74846723465244047</v>
      </c>
      <c r="F46" s="39">
        <f t="shared" si="25"/>
        <v>0.74457994579945797</v>
      </c>
      <c r="G46" s="39">
        <f t="shared" si="25"/>
        <v>0.72617235079171738</v>
      </c>
      <c r="H46" s="39">
        <f t="shared" si="25"/>
        <v>0.73496051687006458</v>
      </c>
      <c r="I46" s="39">
        <f t="shared" si="25"/>
        <v>0.70224029461408621</v>
      </c>
      <c r="J46" s="39">
        <f t="shared" si="25"/>
        <v>0.7075555555555556</v>
      </c>
      <c r="K46" s="39">
        <f t="shared" si="25"/>
        <v>0.72638326585695012</v>
      </c>
      <c r="L46" s="39">
        <f t="shared" si="25"/>
        <v>0.72879188336601586</v>
      </c>
      <c r="M46" s="39">
        <f t="shared" si="25"/>
        <v>0.74692457792483247</v>
      </c>
      <c r="W46" s="10">
        <v>41</v>
      </c>
      <c r="X46" s="12" t="s">
        <v>25</v>
      </c>
      <c r="Y46" s="15">
        <v>364</v>
      </c>
      <c r="Z46" s="15">
        <v>115</v>
      </c>
      <c r="AA46" s="14">
        <f t="shared" si="1"/>
        <v>0.31593406593406592</v>
      </c>
      <c r="AB46" s="21">
        <v>318</v>
      </c>
      <c r="AC46" s="15">
        <v>118</v>
      </c>
      <c r="AD46" s="14">
        <f t="shared" si="2"/>
        <v>0.37106918238993708</v>
      </c>
      <c r="AE46" s="21">
        <v>370</v>
      </c>
      <c r="AF46" s="15">
        <v>108</v>
      </c>
      <c r="AG46" s="14">
        <f t="shared" si="3"/>
        <v>0.29189189189189191</v>
      </c>
      <c r="AH46" s="21">
        <v>418</v>
      </c>
      <c r="AI46" s="15">
        <v>160</v>
      </c>
      <c r="AJ46" s="14">
        <f t="shared" si="4"/>
        <v>0.38277511961722488</v>
      </c>
      <c r="AK46" s="21">
        <v>460</v>
      </c>
      <c r="AL46" s="15">
        <v>120</v>
      </c>
      <c r="AM46" s="14">
        <f t="shared" si="5"/>
        <v>0.2608695652173913</v>
      </c>
      <c r="AN46" s="21">
        <v>419</v>
      </c>
      <c r="AO46" s="15">
        <v>144</v>
      </c>
      <c r="AP46" s="14">
        <f t="shared" si="6"/>
        <v>0.34367541766109783</v>
      </c>
      <c r="AQ46" s="21">
        <v>478</v>
      </c>
      <c r="AR46" s="15">
        <v>147</v>
      </c>
      <c r="AS46" s="14">
        <f t="shared" si="7"/>
        <v>0.30753138075313807</v>
      </c>
      <c r="AT46" s="21">
        <v>424</v>
      </c>
      <c r="AU46" s="15">
        <v>133</v>
      </c>
      <c r="AV46" s="14">
        <f t="shared" si="8"/>
        <v>0.31367924528301888</v>
      </c>
      <c r="AW46" s="21">
        <v>521</v>
      </c>
      <c r="AX46" s="15">
        <v>161</v>
      </c>
      <c r="AY46" s="14">
        <f t="shared" si="9"/>
        <v>0.30902111324376197</v>
      </c>
      <c r="AZ46" s="21">
        <v>539</v>
      </c>
      <c r="BA46" s="15">
        <v>181</v>
      </c>
      <c r="BB46" s="14">
        <f t="shared" si="10"/>
        <v>0.3358070500927644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0.14231197328669104</v>
      </c>
      <c r="E47" s="39">
        <f t="shared" si="25"/>
        <v>0.14738434588741142</v>
      </c>
      <c r="F47" s="39">
        <f t="shared" si="25"/>
        <v>0.13693164709424871</v>
      </c>
      <c r="G47" s="39">
        <f t="shared" si="25"/>
        <v>0.14974116930572473</v>
      </c>
      <c r="H47" s="39">
        <f t="shared" si="25"/>
        <v>0.13898061737257716</v>
      </c>
      <c r="I47" s="39">
        <f t="shared" si="25"/>
        <v>0.16479975448826148</v>
      </c>
      <c r="J47" s="39">
        <f t="shared" si="25"/>
        <v>0.16056565656565658</v>
      </c>
      <c r="K47" s="39">
        <f t="shared" si="25"/>
        <v>0.15848515519568152</v>
      </c>
      <c r="L47" s="39">
        <f t="shared" si="25"/>
        <v>0.15909284679000768</v>
      </c>
      <c r="M47" s="39">
        <f t="shared" si="25"/>
        <v>0.14795961652668194</v>
      </c>
      <c r="W47" s="10">
        <v>42</v>
      </c>
      <c r="X47" s="12" t="s">
        <v>26</v>
      </c>
      <c r="Y47" s="15">
        <v>712</v>
      </c>
      <c r="Z47" s="15">
        <v>194</v>
      </c>
      <c r="AA47" s="14">
        <f t="shared" si="1"/>
        <v>0.27247191011235955</v>
      </c>
      <c r="AB47" s="21">
        <v>606</v>
      </c>
      <c r="AC47" s="15">
        <v>198</v>
      </c>
      <c r="AD47" s="14">
        <f t="shared" si="2"/>
        <v>0.32673267326732675</v>
      </c>
      <c r="AE47" s="21">
        <v>661</v>
      </c>
      <c r="AF47" s="15">
        <v>186</v>
      </c>
      <c r="AG47" s="14">
        <f t="shared" si="3"/>
        <v>0.28139183055975792</v>
      </c>
      <c r="AH47" s="21">
        <v>827</v>
      </c>
      <c r="AI47" s="15">
        <v>237</v>
      </c>
      <c r="AJ47" s="14">
        <f t="shared" si="4"/>
        <v>0.28657799274486095</v>
      </c>
      <c r="AK47" s="21">
        <v>927</v>
      </c>
      <c r="AL47" s="15">
        <v>209</v>
      </c>
      <c r="AM47" s="14">
        <f t="shared" si="5"/>
        <v>0.22545846817691478</v>
      </c>
      <c r="AN47" s="21">
        <v>1046</v>
      </c>
      <c r="AO47" s="15">
        <v>280</v>
      </c>
      <c r="AP47" s="14">
        <f t="shared" si="6"/>
        <v>0.26768642447418739</v>
      </c>
      <c r="AQ47" s="21">
        <v>1066</v>
      </c>
      <c r="AR47" s="15">
        <v>284</v>
      </c>
      <c r="AS47" s="14">
        <f t="shared" si="7"/>
        <v>0.26641651031894936</v>
      </c>
      <c r="AT47" s="21">
        <v>1077</v>
      </c>
      <c r="AU47" s="15">
        <v>225</v>
      </c>
      <c r="AV47" s="14">
        <f t="shared" si="8"/>
        <v>0.20891364902506965</v>
      </c>
      <c r="AW47" s="21">
        <v>858</v>
      </c>
      <c r="AX47" s="15">
        <v>218</v>
      </c>
      <c r="AY47" s="14">
        <f t="shared" si="9"/>
        <v>0.25407925407925408</v>
      </c>
      <c r="AZ47" s="21">
        <v>949</v>
      </c>
      <c r="BA47" s="15">
        <v>240</v>
      </c>
      <c r="BB47" s="14">
        <f t="shared" si="10"/>
        <v>0.25289778714436251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0.10526315789473684</v>
      </c>
      <c r="E48" s="39">
        <f t="shared" si="25"/>
        <v>0.10414841946014811</v>
      </c>
      <c r="F48" s="39">
        <f t="shared" si="25"/>
        <v>0.11848840710629328</v>
      </c>
      <c r="G48" s="39">
        <f t="shared" si="25"/>
        <v>0.12408647990255786</v>
      </c>
      <c r="H48" s="39">
        <f t="shared" si="25"/>
        <v>0.12605886575735822</v>
      </c>
      <c r="I48" s="39">
        <f t="shared" si="25"/>
        <v>0.13295995089765231</v>
      </c>
      <c r="J48" s="39">
        <f t="shared" si="25"/>
        <v>0.13187878787878787</v>
      </c>
      <c r="K48" s="39">
        <f t="shared" si="25"/>
        <v>0.11513157894736842</v>
      </c>
      <c r="L48" s="39">
        <f t="shared" si="25"/>
        <v>0.11211526984397646</v>
      </c>
      <c r="M48" s="39">
        <f t="shared" si="25"/>
        <v>0.10511580554848562</v>
      </c>
      <c r="W48" s="10">
        <v>43</v>
      </c>
      <c r="X48" s="12" t="s">
        <v>27</v>
      </c>
      <c r="Y48" s="15">
        <v>611</v>
      </c>
      <c r="Z48" s="15">
        <v>175</v>
      </c>
      <c r="AA48" s="14">
        <f t="shared" si="1"/>
        <v>0.28641571194762683</v>
      </c>
      <c r="AB48" s="21">
        <v>429</v>
      </c>
      <c r="AC48" s="15">
        <v>160</v>
      </c>
      <c r="AD48" s="14">
        <f t="shared" si="2"/>
        <v>0.37296037296037299</v>
      </c>
      <c r="AE48" s="21">
        <v>446</v>
      </c>
      <c r="AF48" s="15">
        <v>136</v>
      </c>
      <c r="AG48" s="14">
        <f t="shared" si="3"/>
        <v>0.30493273542600896</v>
      </c>
      <c r="AH48" s="21">
        <v>608</v>
      </c>
      <c r="AI48" s="15">
        <v>193</v>
      </c>
      <c r="AJ48" s="14">
        <f t="shared" si="4"/>
        <v>0.31743421052631576</v>
      </c>
      <c r="AK48" s="21">
        <v>643</v>
      </c>
      <c r="AL48" s="15">
        <v>193</v>
      </c>
      <c r="AM48" s="14">
        <f t="shared" si="5"/>
        <v>0.30015552099533438</v>
      </c>
      <c r="AN48" s="21">
        <v>753</v>
      </c>
      <c r="AO48" s="15">
        <v>237</v>
      </c>
      <c r="AP48" s="14">
        <f t="shared" si="6"/>
        <v>0.3147410358565737</v>
      </c>
      <c r="AQ48" s="21">
        <v>795</v>
      </c>
      <c r="AR48" s="15">
        <v>255</v>
      </c>
      <c r="AS48" s="14">
        <f t="shared" si="7"/>
        <v>0.32075471698113206</v>
      </c>
      <c r="AT48" s="21">
        <v>764</v>
      </c>
      <c r="AU48" s="15">
        <v>214</v>
      </c>
      <c r="AV48" s="14">
        <f t="shared" si="8"/>
        <v>0.28010471204188481</v>
      </c>
      <c r="AW48" s="21">
        <v>608</v>
      </c>
      <c r="AX48" s="15">
        <v>191</v>
      </c>
      <c r="AY48" s="14">
        <f t="shared" si="9"/>
        <v>0.31414473684210525</v>
      </c>
      <c r="AZ48" s="21">
        <v>618</v>
      </c>
      <c r="BA48" s="15">
        <v>192</v>
      </c>
      <c r="BB48" s="14">
        <f t="shared" si="10"/>
        <v>0.31067961165048541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0</v>
      </c>
      <c r="Z49" s="15">
        <v>119</v>
      </c>
      <c r="AA49" s="14">
        <f t="shared" si="1"/>
        <v>0</v>
      </c>
      <c r="AB49" s="21">
        <v>0</v>
      </c>
      <c r="AC49" s="15">
        <v>89</v>
      </c>
      <c r="AD49" s="14">
        <f t="shared" si="2"/>
        <v>0</v>
      </c>
      <c r="AE49" s="21">
        <v>0</v>
      </c>
      <c r="AF49" s="15">
        <v>27</v>
      </c>
      <c r="AG49" s="14">
        <f t="shared" si="3"/>
        <v>0</v>
      </c>
      <c r="AH49" s="21">
        <v>0</v>
      </c>
      <c r="AI49" s="15">
        <v>27</v>
      </c>
      <c r="AJ49" s="14">
        <f t="shared" si="4"/>
        <v>0</v>
      </c>
      <c r="AK49" s="21">
        <v>0</v>
      </c>
      <c r="AL49" s="15">
        <v>27</v>
      </c>
      <c r="AM49" s="14">
        <f t="shared" si="5"/>
        <v>0</v>
      </c>
      <c r="AN49" s="21">
        <v>0</v>
      </c>
      <c r="AO49" s="15">
        <v>26</v>
      </c>
      <c r="AP49" s="14">
        <f t="shared" si="6"/>
        <v>0</v>
      </c>
      <c r="AQ49" s="21">
        <v>0</v>
      </c>
      <c r="AR49" s="15">
        <v>26</v>
      </c>
      <c r="AS49" s="14">
        <f t="shared" si="7"/>
        <v>0</v>
      </c>
      <c r="AT49" s="21">
        <v>0</v>
      </c>
      <c r="AU49" s="15">
        <v>27</v>
      </c>
      <c r="AV49" s="14">
        <f t="shared" si="8"/>
        <v>0</v>
      </c>
      <c r="AW49" s="21">
        <v>0</v>
      </c>
      <c r="AX49" s="15">
        <v>27</v>
      </c>
      <c r="AY49" s="14">
        <f t="shared" si="9"/>
        <v>0</v>
      </c>
      <c r="AZ49" s="21">
        <v>30</v>
      </c>
      <c r="BA49" s="15">
        <v>35</v>
      </c>
      <c r="BB49" s="14">
        <f t="shared" si="10"/>
        <v>1.1666666666666667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2.0539152759948651E-2</v>
      </c>
      <c r="E50" s="39">
        <f t="shared" si="27"/>
        <v>1.6600721686385666E-2</v>
      </c>
      <c r="F50" s="39">
        <f t="shared" si="27"/>
        <v>1.7952058115984749E-2</v>
      </c>
      <c r="G50" s="39">
        <f t="shared" si="27"/>
        <v>1.8182337158189187E-2</v>
      </c>
      <c r="H50" s="39">
        <f t="shared" si="27"/>
        <v>1.8644953084485234E-2</v>
      </c>
      <c r="I50" s="39">
        <f t="shared" si="27"/>
        <v>1.8322171762299989E-2</v>
      </c>
      <c r="J50" s="39">
        <f t="shared" si="27"/>
        <v>1.8444849540674754E-2</v>
      </c>
      <c r="K50" s="39">
        <f t="shared" si="27"/>
        <v>1.8274956217162873E-2</v>
      </c>
      <c r="L50" s="39">
        <f t="shared" si="27"/>
        <v>1.5397942977501848E-2</v>
      </c>
      <c r="M50" s="39">
        <f t="shared" si="27"/>
        <v>1.674757481599921E-2</v>
      </c>
      <c r="W50" s="10">
        <v>45</v>
      </c>
      <c r="X50" s="12" t="s">
        <v>29</v>
      </c>
      <c r="Y50" s="15">
        <v>13</v>
      </c>
      <c r="Z50" s="15">
        <v>21</v>
      </c>
      <c r="AA50" s="14">
        <f t="shared" si="1"/>
        <v>1.6153846153846154</v>
      </c>
      <c r="AB50" s="21">
        <v>18</v>
      </c>
      <c r="AC50" s="15">
        <v>29</v>
      </c>
      <c r="AD50" s="14">
        <f t="shared" si="2"/>
        <v>1.6111111111111112</v>
      </c>
      <c r="AE50" s="21">
        <v>21</v>
      </c>
      <c r="AF50" s="15">
        <v>34</v>
      </c>
      <c r="AG50" s="14">
        <f t="shared" si="3"/>
        <v>1.6190476190476191</v>
      </c>
      <c r="AH50" s="21">
        <v>19</v>
      </c>
      <c r="AI50" s="15">
        <v>33</v>
      </c>
      <c r="AJ50" s="14">
        <f t="shared" si="4"/>
        <v>1.736842105263158</v>
      </c>
      <c r="AK50" s="21">
        <v>76</v>
      </c>
      <c r="AL50" s="15">
        <v>59</v>
      </c>
      <c r="AM50" s="14">
        <f t="shared" si="5"/>
        <v>0.77631578947368418</v>
      </c>
      <c r="AN50" s="21">
        <v>66</v>
      </c>
      <c r="AO50" s="15">
        <v>53</v>
      </c>
      <c r="AP50" s="14">
        <f t="shared" si="6"/>
        <v>0.80303030303030298</v>
      </c>
      <c r="AQ50" s="21">
        <v>78</v>
      </c>
      <c r="AR50" s="15">
        <v>58</v>
      </c>
      <c r="AS50" s="14">
        <f t="shared" si="7"/>
        <v>0.74358974358974361</v>
      </c>
      <c r="AT50" s="21">
        <v>71</v>
      </c>
      <c r="AU50" s="15">
        <v>58</v>
      </c>
      <c r="AV50" s="14">
        <f t="shared" si="8"/>
        <v>0.81690140845070425</v>
      </c>
      <c r="AW50" s="21">
        <v>78</v>
      </c>
      <c r="AX50" s="15">
        <v>59</v>
      </c>
      <c r="AY50" s="14">
        <f t="shared" si="9"/>
        <v>0.75641025641025639</v>
      </c>
      <c r="AZ50" s="21">
        <v>258</v>
      </c>
      <c r="BA50" s="15">
        <v>110</v>
      </c>
      <c r="BB50" s="14">
        <f t="shared" si="10"/>
        <v>0.4263565891472868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0.85464015151515149</v>
      </c>
      <c r="E51" s="39">
        <f t="shared" si="28"/>
        <v>0.76806526806526809</v>
      </c>
      <c r="F51" s="39">
        <f t="shared" si="28"/>
        <v>0.70444915254237284</v>
      </c>
      <c r="G51" s="39">
        <f t="shared" si="28"/>
        <v>0.71533228676085814</v>
      </c>
      <c r="H51" s="39">
        <f t="shared" si="28"/>
        <v>0.69984992496248122</v>
      </c>
      <c r="I51" s="39">
        <f t="shared" si="28"/>
        <v>0.69281045751633985</v>
      </c>
      <c r="J51" s="39">
        <f t="shared" si="28"/>
        <v>0.70496592015579362</v>
      </c>
      <c r="K51" s="39">
        <f t="shared" si="28"/>
        <v>0.69286056540488739</v>
      </c>
      <c r="L51" s="39">
        <f t="shared" si="28"/>
        <v>0.69939327082184222</v>
      </c>
      <c r="M51" s="39">
        <f t="shared" si="28"/>
        <v>0.65551181102362199</v>
      </c>
      <c r="W51" s="10">
        <v>46</v>
      </c>
      <c r="X51" s="12" t="s">
        <v>30</v>
      </c>
      <c r="Y51" s="15">
        <v>57</v>
      </c>
      <c r="Z51" s="15">
        <v>37</v>
      </c>
      <c r="AA51" s="14">
        <f t="shared" si="1"/>
        <v>0.64912280701754388</v>
      </c>
      <c r="AB51" s="21">
        <v>159</v>
      </c>
      <c r="AC51" s="15">
        <v>109</v>
      </c>
      <c r="AD51" s="14">
        <f t="shared" si="2"/>
        <v>0.68553459119496851</v>
      </c>
      <c r="AE51" s="21">
        <v>194</v>
      </c>
      <c r="AF51" s="15">
        <v>107</v>
      </c>
      <c r="AG51" s="14">
        <f t="shared" si="3"/>
        <v>0.55154639175257736</v>
      </c>
      <c r="AH51" s="21">
        <v>191</v>
      </c>
      <c r="AI51" s="15">
        <v>113</v>
      </c>
      <c r="AJ51" s="14">
        <f t="shared" si="4"/>
        <v>0.59162303664921467</v>
      </c>
      <c r="AK51" s="21">
        <v>197</v>
      </c>
      <c r="AL51" s="15">
        <v>114</v>
      </c>
      <c r="AM51" s="14">
        <f t="shared" si="5"/>
        <v>0.57868020304568524</v>
      </c>
      <c r="AN51" s="21">
        <v>219</v>
      </c>
      <c r="AO51" s="15">
        <v>104</v>
      </c>
      <c r="AP51" s="14">
        <f t="shared" si="6"/>
        <v>0.47488584474885842</v>
      </c>
      <c r="AQ51" s="21">
        <v>172</v>
      </c>
      <c r="AR51" s="15">
        <v>66</v>
      </c>
      <c r="AS51" s="14">
        <f t="shared" si="7"/>
        <v>0.38372093023255816</v>
      </c>
      <c r="AT51" s="21">
        <v>217</v>
      </c>
      <c r="AU51" s="15">
        <v>96</v>
      </c>
      <c r="AV51" s="14">
        <f t="shared" si="8"/>
        <v>0.44239631336405533</v>
      </c>
      <c r="AW51" s="21">
        <v>151</v>
      </c>
      <c r="AX51" s="15">
        <v>80</v>
      </c>
      <c r="AY51" s="14">
        <f t="shared" si="9"/>
        <v>0.5298013245033113</v>
      </c>
      <c r="AZ51" s="21">
        <v>11</v>
      </c>
      <c r="BA51" s="15">
        <v>17</v>
      </c>
      <c r="BB51" s="14">
        <f t="shared" si="10"/>
        <v>1.5454545454545454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0</v>
      </c>
      <c r="E52" s="39">
        <f t="shared" si="28"/>
        <v>0</v>
      </c>
      <c r="F52" s="39">
        <f t="shared" si="28"/>
        <v>0</v>
      </c>
      <c r="G52" s="39">
        <f t="shared" si="28"/>
        <v>0</v>
      </c>
      <c r="H52" s="39">
        <f t="shared" si="28"/>
        <v>0</v>
      </c>
      <c r="I52" s="39">
        <f t="shared" si="28"/>
        <v>0</v>
      </c>
      <c r="J52" s="39">
        <f t="shared" si="28"/>
        <v>0</v>
      </c>
      <c r="K52" s="39">
        <f t="shared" si="28"/>
        <v>0</v>
      </c>
      <c r="L52" s="39">
        <f t="shared" si="28"/>
        <v>0</v>
      </c>
      <c r="M52" s="39">
        <f t="shared" si="28"/>
        <v>2.4114173228346455E-2</v>
      </c>
      <c r="W52" s="10">
        <v>47</v>
      </c>
      <c r="X52" s="12" t="s">
        <v>31</v>
      </c>
      <c r="Y52" s="15">
        <v>31</v>
      </c>
      <c r="Z52" s="15">
        <v>46</v>
      </c>
      <c r="AA52" s="14">
        <f t="shared" si="1"/>
        <v>1.4838709677419355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27</v>
      </c>
      <c r="AG52" s="14">
        <f t="shared" si="3"/>
        <v>0</v>
      </c>
      <c r="AH52" s="21">
        <v>9</v>
      </c>
      <c r="AI52" s="15">
        <v>14</v>
      </c>
      <c r="AJ52" s="14">
        <f t="shared" si="4"/>
        <v>1.5555555555555556</v>
      </c>
      <c r="AK52" s="21">
        <v>11</v>
      </c>
      <c r="AL52" s="15">
        <v>16</v>
      </c>
      <c r="AM52" s="14">
        <f t="shared" si="5"/>
        <v>1.4545454545454546</v>
      </c>
      <c r="AN52" s="21">
        <v>8</v>
      </c>
      <c r="AO52" s="15">
        <v>13</v>
      </c>
      <c r="AP52" s="14">
        <f t="shared" si="6"/>
        <v>1.625</v>
      </c>
      <c r="AQ52" s="21">
        <v>21</v>
      </c>
      <c r="AR52" s="15">
        <v>22</v>
      </c>
      <c r="AS52" s="14">
        <f t="shared" si="7"/>
        <v>1.0476190476190477</v>
      </c>
      <c r="AT52" s="21">
        <v>25</v>
      </c>
      <c r="AU52" s="15">
        <v>29</v>
      </c>
      <c r="AV52" s="14">
        <f t="shared" si="8"/>
        <v>1.1599999999999999</v>
      </c>
      <c r="AW52" s="21">
        <v>21</v>
      </c>
      <c r="AX52" s="15">
        <v>29</v>
      </c>
      <c r="AY52" s="14">
        <f t="shared" si="9"/>
        <v>1.3809523809523809</v>
      </c>
      <c r="AZ52" s="21">
        <v>32</v>
      </c>
      <c r="BA52" s="15">
        <v>41</v>
      </c>
      <c r="BB52" s="14">
        <f t="shared" si="10"/>
        <v>1.28125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3.9772727272727272E-2</v>
      </c>
      <c r="E53" s="39">
        <f t="shared" si="28"/>
        <v>5.1864801864801864E-2</v>
      </c>
      <c r="F53" s="39">
        <f t="shared" si="28"/>
        <v>6.3559322033898302E-2</v>
      </c>
      <c r="G53" s="39">
        <f t="shared" si="28"/>
        <v>6.488749345892203E-2</v>
      </c>
      <c r="H53" s="39">
        <f t="shared" si="28"/>
        <v>7.0035017508754377E-2</v>
      </c>
      <c r="I53" s="39">
        <f t="shared" si="28"/>
        <v>5.7817998994469585E-2</v>
      </c>
      <c r="J53" s="39">
        <f t="shared" si="28"/>
        <v>4.2843232716650435E-2</v>
      </c>
      <c r="K53" s="39">
        <f t="shared" si="28"/>
        <v>3.9770004791566844E-2</v>
      </c>
      <c r="L53" s="39">
        <f t="shared" si="28"/>
        <v>6.1224489795918366E-2</v>
      </c>
      <c r="M53" s="39">
        <f t="shared" si="28"/>
        <v>0.29921259842519687</v>
      </c>
      <c r="W53" s="10">
        <v>48</v>
      </c>
      <c r="X53" s="12" t="s">
        <v>32</v>
      </c>
      <c r="Y53" s="15">
        <v>51</v>
      </c>
      <c r="Z53" s="15">
        <v>47</v>
      </c>
      <c r="AA53" s="14">
        <f t="shared" si="1"/>
        <v>0.92156862745098034</v>
      </c>
      <c r="AB53" s="21">
        <v>54</v>
      </c>
      <c r="AC53" s="15">
        <v>51</v>
      </c>
      <c r="AD53" s="14">
        <f t="shared" si="2"/>
        <v>0.94444444444444442</v>
      </c>
      <c r="AE53" s="21">
        <v>39</v>
      </c>
      <c r="AF53" s="15">
        <v>38</v>
      </c>
      <c r="AG53" s="14">
        <f t="shared" si="3"/>
        <v>0.97435897435897434</v>
      </c>
      <c r="AH53" s="21">
        <v>84</v>
      </c>
      <c r="AI53" s="15">
        <v>57</v>
      </c>
      <c r="AJ53" s="14">
        <f t="shared" si="4"/>
        <v>0.6785714285714286</v>
      </c>
      <c r="AK53" s="21">
        <v>92</v>
      </c>
      <c r="AL53" s="15">
        <v>59</v>
      </c>
      <c r="AM53" s="14">
        <f t="shared" si="5"/>
        <v>0.64130434782608692</v>
      </c>
      <c r="AN53" s="21">
        <v>153</v>
      </c>
      <c r="AO53" s="15">
        <v>78</v>
      </c>
      <c r="AP53" s="14">
        <f t="shared" si="6"/>
        <v>0.50980392156862742</v>
      </c>
      <c r="AQ53" s="21">
        <v>175</v>
      </c>
      <c r="AR53" s="15">
        <v>72</v>
      </c>
      <c r="AS53" s="14">
        <f t="shared" si="7"/>
        <v>0.41142857142857142</v>
      </c>
      <c r="AT53" s="21">
        <v>179</v>
      </c>
      <c r="AU53" s="15">
        <v>72</v>
      </c>
      <c r="AV53" s="14">
        <f t="shared" si="8"/>
        <v>0.4022346368715084</v>
      </c>
      <c r="AW53" s="21">
        <v>150</v>
      </c>
      <c r="AX53" s="15">
        <v>69</v>
      </c>
      <c r="AY53" s="14">
        <f t="shared" si="9"/>
        <v>0.46</v>
      </c>
      <c r="AZ53" s="21">
        <v>140</v>
      </c>
      <c r="BA53" s="15">
        <v>77</v>
      </c>
      <c r="BB53" s="14">
        <f t="shared" si="10"/>
        <v>0.55000000000000004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9.0909090909090912E-2</v>
      </c>
      <c r="E54" s="39">
        <f t="shared" si="28"/>
        <v>0.18006993006993008</v>
      </c>
      <c r="F54" s="39">
        <f t="shared" si="28"/>
        <v>0.23199152542372881</v>
      </c>
      <c r="G54" s="39">
        <f t="shared" si="28"/>
        <v>0.21507064364207221</v>
      </c>
      <c r="H54" s="39">
        <f t="shared" si="28"/>
        <v>0.22011005502751377</v>
      </c>
      <c r="I54" s="39">
        <f t="shared" si="28"/>
        <v>0.24233283056812469</v>
      </c>
      <c r="J54" s="39">
        <f t="shared" si="28"/>
        <v>0.2385589094449854</v>
      </c>
      <c r="K54" s="39">
        <f t="shared" si="28"/>
        <v>0.25251557259223767</v>
      </c>
      <c r="L54" s="39">
        <f t="shared" si="28"/>
        <v>0.22504136789851076</v>
      </c>
      <c r="M54" s="39">
        <f t="shared" si="28"/>
        <v>5.4133858267716535E-3</v>
      </c>
      <c r="W54" s="10">
        <v>49</v>
      </c>
      <c r="X54" s="12" t="s">
        <v>33</v>
      </c>
      <c r="Y54" s="15">
        <v>610</v>
      </c>
      <c r="Z54" s="15">
        <v>168</v>
      </c>
      <c r="AA54" s="14">
        <f t="shared" si="1"/>
        <v>0.27540983606557379</v>
      </c>
      <c r="AB54" s="21">
        <v>730</v>
      </c>
      <c r="AC54" s="15">
        <v>181</v>
      </c>
      <c r="AD54" s="14">
        <f t="shared" si="2"/>
        <v>0.24794520547945206</v>
      </c>
      <c r="AE54" s="21">
        <v>742</v>
      </c>
      <c r="AF54" s="15">
        <v>201</v>
      </c>
      <c r="AG54" s="14">
        <f t="shared" si="3"/>
        <v>0.27088948787061995</v>
      </c>
      <c r="AH54" s="21">
        <v>687</v>
      </c>
      <c r="AI54" s="15">
        <v>187</v>
      </c>
      <c r="AJ54" s="14">
        <f t="shared" si="4"/>
        <v>0.27219796215429404</v>
      </c>
      <c r="AK54" s="21">
        <v>708</v>
      </c>
      <c r="AL54" s="15">
        <v>159</v>
      </c>
      <c r="AM54" s="14">
        <f t="shared" si="5"/>
        <v>0.22457627118644069</v>
      </c>
      <c r="AN54" s="21">
        <v>716</v>
      </c>
      <c r="AO54" s="15">
        <v>176</v>
      </c>
      <c r="AP54" s="14">
        <f t="shared" si="6"/>
        <v>0.24581005586592178</v>
      </c>
      <c r="AQ54" s="21">
        <v>633</v>
      </c>
      <c r="AR54" s="15">
        <v>159</v>
      </c>
      <c r="AS54" s="14">
        <f t="shared" si="7"/>
        <v>0.25118483412322273</v>
      </c>
      <c r="AT54" s="21">
        <v>542</v>
      </c>
      <c r="AU54" s="15">
        <v>141</v>
      </c>
      <c r="AV54" s="14">
        <f t="shared" si="8"/>
        <v>0.26014760147601473</v>
      </c>
      <c r="AW54" s="21">
        <v>603</v>
      </c>
      <c r="AX54" s="15">
        <v>174</v>
      </c>
      <c r="AY54" s="14">
        <f t="shared" si="9"/>
        <v>0.28855721393034828</v>
      </c>
      <c r="AZ54" s="21">
        <v>547</v>
      </c>
      <c r="BA54" s="15">
        <v>136</v>
      </c>
      <c r="BB54" s="14">
        <f t="shared" si="10"/>
        <v>0.24862888482632542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1.4678030303030304E-2</v>
      </c>
      <c r="E55" s="39">
        <f t="shared" si="28"/>
        <v>0</v>
      </c>
      <c r="F55" s="39">
        <f t="shared" si="28"/>
        <v>0</v>
      </c>
      <c r="G55" s="39">
        <f t="shared" si="28"/>
        <v>4.7095761381475663E-3</v>
      </c>
      <c r="H55" s="39">
        <f t="shared" si="28"/>
        <v>1.0005002501250625E-2</v>
      </c>
      <c r="I55" s="39">
        <f t="shared" si="28"/>
        <v>7.0387129210658624E-3</v>
      </c>
      <c r="J55" s="39">
        <f t="shared" si="28"/>
        <v>1.3631937682570594E-2</v>
      </c>
      <c r="K55" s="39">
        <f t="shared" si="28"/>
        <v>1.4853857211308098E-2</v>
      </c>
      <c r="L55" s="39">
        <f t="shared" si="28"/>
        <v>1.4340871483728626E-2</v>
      </c>
      <c r="M55" s="39">
        <f t="shared" si="28"/>
        <v>1.5748031496062992E-2</v>
      </c>
      <c r="W55" s="10">
        <v>50</v>
      </c>
      <c r="X55" s="12" t="s">
        <v>34</v>
      </c>
      <c r="Y55" s="15">
        <v>449</v>
      </c>
      <c r="Z55" s="15">
        <v>169</v>
      </c>
      <c r="AA55" s="14">
        <f t="shared" si="1"/>
        <v>0.37639198218262804</v>
      </c>
      <c r="AB55" s="21">
        <v>331</v>
      </c>
      <c r="AC55" s="15">
        <v>127</v>
      </c>
      <c r="AD55" s="14">
        <f t="shared" si="2"/>
        <v>0.38368580060422963</v>
      </c>
      <c r="AE55" s="21">
        <v>405</v>
      </c>
      <c r="AF55" s="15">
        <v>145</v>
      </c>
      <c r="AG55" s="14">
        <f t="shared" si="3"/>
        <v>0.35802469135802467</v>
      </c>
      <c r="AH55" s="21">
        <v>453</v>
      </c>
      <c r="AI55" s="15">
        <v>156</v>
      </c>
      <c r="AJ55" s="14">
        <f t="shared" si="4"/>
        <v>0.3443708609271523</v>
      </c>
      <c r="AK55" s="21">
        <v>394</v>
      </c>
      <c r="AL55" s="15">
        <v>140</v>
      </c>
      <c r="AM55" s="14">
        <f t="shared" si="5"/>
        <v>0.35532994923857869</v>
      </c>
      <c r="AN55" s="21">
        <v>371</v>
      </c>
      <c r="AO55" s="15">
        <v>120</v>
      </c>
      <c r="AP55" s="14">
        <f t="shared" si="6"/>
        <v>0.32345013477088946</v>
      </c>
      <c r="AQ55" s="21">
        <v>382</v>
      </c>
      <c r="AR55" s="15">
        <v>123</v>
      </c>
      <c r="AS55" s="14">
        <f t="shared" si="7"/>
        <v>0.3219895287958115</v>
      </c>
      <c r="AT55" s="21">
        <v>366</v>
      </c>
      <c r="AU55" s="15">
        <v>129</v>
      </c>
      <c r="AV55" s="14">
        <f t="shared" si="8"/>
        <v>0.35245901639344263</v>
      </c>
      <c r="AW55" s="21">
        <v>352</v>
      </c>
      <c r="AX55" s="15">
        <v>118</v>
      </c>
      <c r="AY55" s="14">
        <f t="shared" si="9"/>
        <v>0.33522727272727271</v>
      </c>
      <c r="AZ55" s="21">
        <v>419</v>
      </c>
      <c r="BA55" s="15">
        <v>147</v>
      </c>
      <c r="BB55" s="14">
        <f t="shared" si="10"/>
        <v>0.35083532219570407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1844</v>
      </c>
      <c r="Z56" s="15">
        <v>247</v>
      </c>
      <c r="AA56" s="14">
        <f t="shared" si="1"/>
        <v>0.13394793926247289</v>
      </c>
      <c r="AB56" s="21">
        <v>1926</v>
      </c>
      <c r="AC56" s="15">
        <v>275</v>
      </c>
      <c r="AD56" s="14">
        <f t="shared" si="2"/>
        <v>0.14278296988577363</v>
      </c>
      <c r="AE56" s="21">
        <v>1819</v>
      </c>
      <c r="AF56" s="15">
        <v>266</v>
      </c>
      <c r="AG56" s="14">
        <f t="shared" si="3"/>
        <v>0.1462341946124244</v>
      </c>
      <c r="AH56" s="21">
        <v>1865</v>
      </c>
      <c r="AI56" s="15">
        <v>251</v>
      </c>
      <c r="AJ56" s="14">
        <f t="shared" si="4"/>
        <v>0.13458445040214478</v>
      </c>
      <c r="AK56" s="21">
        <v>2003</v>
      </c>
      <c r="AL56" s="15">
        <v>257</v>
      </c>
      <c r="AM56" s="14">
        <f t="shared" si="5"/>
        <v>0.12830753869196207</v>
      </c>
      <c r="AN56" s="21">
        <v>2445</v>
      </c>
      <c r="AO56" s="15">
        <v>377</v>
      </c>
      <c r="AP56" s="14">
        <f t="shared" si="6"/>
        <v>0.15419222903885479</v>
      </c>
      <c r="AQ56" s="21">
        <v>2661</v>
      </c>
      <c r="AR56" s="15">
        <v>344</v>
      </c>
      <c r="AS56" s="14">
        <f t="shared" si="7"/>
        <v>0.12927470875610672</v>
      </c>
      <c r="AT56" s="21">
        <v>3045</v>
      </c>
      <c r="AU56" s="15">
        <v>393</v>
      </c>
      <c r="AV56" s="14">
        <f t="shared" si="8"/>
        <v>0.12906403940886699</v>
      </c>
      <c r="AW56" s="21">
        <v>3486</v>
      </c>
      <c r="AX56" s="15">
        <v>449</v>
      </c>
      <c r="AY56" s="14">
        <f t="shared" si="9"/>
        <v>0.12880091795754448</v>
      </c>
      <c r="AZ56" s="21">
        <v>3945</v>
      </c>
      <c r="BA56" s="15">
        <v>436</v>
      </c>
      <c r="BB56" s="14">
        <f t="shared" si="10"/>
        <v>0.11051964512040557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1549</v>
      </c>
      <c r="E57" s="49">
        <f t="shared" si="29"/>
        <v>1370</v>
      </c>
      <c r="F57" s="49">
        <f t="shared" si="29"/>
        <v>1541</v>
      </c>
      <c r="G57" s="49">
        <f t="shared" si="29"/>
        <v>1595</v>
      </c>
      <c r="H57" s="49">
        <f t="shared" si="29"/>
        <v>1588</v>
      </c>
      <c r="I57" s="49">
        <f t="shared" si="29"/>
        <v>1787</v>
      </c>
      <c r="J57" s="49">
        <f t="shared" si="29"/>
        <v>1813</v>
      </c>
      <c r="K57" s="49">
        <f t="shared" si="29"/>
        <v>1671</v>
      </c>
      <c r="L57" s="49">
        <f t="shared" si="29"/>
        <v>1875</v>
      </c>
      <c r="M57" s="49">
        <f t="shared" si="29"/>
        <v>2026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0.23240800516462234</v>
      </c>
      <c r="E58" s="50">
        <f t="shared" si="30"/>
        <v>0.24598540145985401</v>
      </c>
      <c r="F58" s="50">
        <f t="shared" si="30"/>
        <v>0.25243348475016225</v>
      </c>
      <c r="G58" s="50">
        <f t="shared" si="30"/>
        <v>0.27335423197492165</v>
      </c>
      <c r="H58" s="50">
        <f t="shared" si="30"/>
        <v>0.2871536523929471</v>
      </c>
      <c r="I58" s="50">
        <f t="shared" si="30"/>
        <v>0.32568550643536653</v>
      </c>
      <c r="J58" s="50">
        <f t="shared" si="30"/>
        <v>0.33976833976833976</v>
      </c>
      <c r="K58" s="50">
        <f t="shared" si="30"/>
        <v>0.33692399760622382</v>
      </c>
      <c r="L58" s="50">
        <f t="shared" si="30"/>
        <v>0.27786666666666665</v>
      </c>
      <c r="M58" s="50">
        <f t="shared" si="30"/>
        <v>0.27097729516288255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0.76759199483537766</v>
      </c>
      <c r="E59" s="50">
        <f t="shared" si="31"/>
        <v>0.75401459854014596</v>
      </c>
      <c r="F59" s="50">
        <f t="shared" si="31"/>
        <v>0.74756651524983775</v>
      </c>
      <c r="G59" s="50">
        <f t="shared" si="31"/>
        <v>0.72664576802507841</v>
      </c>
      <c r="H59" s="50">
        <f t="shared" si="31"/>
        <v>0.7128463476070529</v>
      </c>
      <c r="I59" s="50">
        <f t="shared" si="31"/>
        <v>0.67431449356463347</v>
      </c>
      <c r="J59" s="50">
        <f t="shared" si="31"/>
        <v>0.66023166023166024</v>
      </c>
      <c r="K59" s="50">
        <f t="shared" si="31"/>
        <v>0.66307600239377618</v>
      </c>
      <c r="L59" s="50">
        <f t="shared" si="31"/>
        <v>0.72213333333333329</v>
      </c>
      <c r="M59" s="50">
        <f t="shared" si="31"/>
        <v>0.72902270483711751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0.1799412611350994</v>
      </c>
      <c r="E64" s="59">
        <f>(M6/D6)^(1/(M$5-D$5)) - 1</f>
        <v>1.8555005959958404E-2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0.18823385817160992</v>
      </c>
      <c r="E67" s="39">
        <f>(M7/D7)^(1/(M$5-D$5)) - 1</f>
        <v>1.9347907903120909E-2</v>
      </c>
    </row>
    <row r="68" spans="2:13" x14ac:dyDescent="0.25">
      <c r="C68" s="60" t="s">
        <v>54</v>
      </c>
      <c r="D68" s="39">
        <f>(M9-D9) / D9</f>
        <v>-3.787878787878788E-2</v>
      </c>
      <c r="E68" s="39">
        <f>(M9/D9)^(1/(M$5-D$5)) - 1</f>
        <v>-4.2813461419346499E-3</v>
      </c>
    </row>
    <row r="69" spans="2:13" x14ac:dyDescent="0.25">
      <c r="C69" s="60" t="s">
        <v>55</v>
      </c>
      <c r="D69" s="39">
        <f>(M10-D10) / D10</f>
        <v>0.52500000000000002</v>
      </c>
      <c r="E69" s="39">
        <f>(M10/D10)^(1/(M$5-D$5)) - 1</f>
        <v>4.8004906627515886E-2</v>
      </c>
    </row>
    <row r="70" spans="2:13" x14ac:dyDescent="0.25">
      <c r="C70" s="60" t="s">
        <v>56</v>
      </c>
      <c r="D70" s="39">
        <f>(M11-D11) / D11</f>
        <v>8.5151301900070378E-2</v>
      </c>
      <c r="E70" s="39">
        <f>(M11/D11)^(1/(M$5-D$5)) - 1</f>
        <v>9.1212838960454956E-3</v>
      </c>
    </row>
    <row r="71" spans="2:13" x14ac:dyDescent="0.25">
      <c r="C71" s="60" t="s">
        <v>57</v>
      </c>
      <c r="D71" s="39">
        <f>(M12-D12) / D12</f>
        <v>0.24222035323801513</v>
      </c>
      <c r="E71" s="39">
        <f>(M12/D12)^(1/(M$5-D$5)) - 1</f>
        <v>2.4392795960957336E-2</v>
      </c>
    </row>
    <row r="72" spans="2:13" x14ac:dyDescent="0.25">
      <c r="C72" s="60" t="s">
        <v>42</v>
      </c>
      <c r="D72" s="59">
        <f>(M13-D13) / D13</f>
        <v>1.0358245830759729</v>
      </c>
      <c r="E72" s="59">
        <f>(M13/D13)^(1/(M$5-D$5)) - 1</f>
        <v>8.2192410355191203E-2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1.2603571011786673E-2</v>
      </c>
      <c r="E79" s="66">
        <f t="shared" si="35"/>
        <v>1.2092600296026856E-2</v>
      </c>
      <c r="F79" s="66">
        <f t="shared" si="35"/>
        <v>1.1762021127898906E-2</v>
      </c>
      <c r="G79" s="66">
        <f t="shared" si="35"/>
        <v>1.0332819546726038E-2</v>
      </c>
      <c r="H79" s="66">
        <f t="shared" si="35"/>
        <v>1.3636278844180798E-2</v>
      </c>
      <c r="I79" s="66">
        <f t="shared" si="35"/>
        <v>1.326492073288687E-2</v>
      </c>
      <c r="J79" s="66">
        <f t="shared" si="35"/>
        <v>1.2589911906536516E-2</v>
      </c>
      <c r="K79" s="66">
        <f t="shared" si="35"/>
        <v>1.1532399299474605E-2</v>
      </c>
      <c r="L79" s="66">
        <f t="shared" si="35"/>
        <v>1.1117433732790909E-2</v>
      </c>
      <c r="M79" s="66">
        <f t="shared" si="35"/>
        <v>1.1340877434456158E-2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1.8833150250213596E-2</v>
      </c>
      <c r="E80" s="66">
        <f t="shared" si="35"/>
        <v>1.7578716547738755E-2</v>
      </c>
      <c r="F80" s="66">
        <f t="shared" si="35"/>
        <v>1.7579226514033382E-2</v>
      </c>
      <c r="G80" s="66">
        <f t="shared" si="35"/>
        <v>1.4898360341355835E-2</v>
      </c>
      <c r="H80" s="66">
        <f t="shared" si="35"/>
        <v>1.8440238428839441E-2</v>
      </c>
      <c r="I80" s="66">
        <f t="shared" si="35"/>
        <v>1.7425257882160965E-2</v>
      </c>
      <c r="J80" s="66">
        <f t="shared" si="35"/>
        <v>1.9609605897490643E-2</v>
      </c>
      <c r="K80" s="66">
        <f t="shared" si="35"/>
        <v>1.6504452718444487E-2</v>
      </c>
      <c r="L80" s="66">
        <f t="shared" si="35"/>
        <v>1.4542352891622088E-2</v>
      </c>
      <c r="M80" s="66">
        <f t="shared" si="35"/>
        <v>1.7256964417782891E-2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7.2825568452854192E-2</v>
      </c>
      <c r="E81" s="66">
        <f t="shared" si="35"/>
        <v>6.6486185205828496E-2</v>
      </c>
      <c r="F81" s="66">
        <f t="shared" si="35"/>
        <v>6.1728395061728392E-2</v>
      </c>
      <c r="G81" s="66">
        <f t="shared" si="35"/>
        <v>6.7676613885505485E-2</v>
      </c>
      <c r="H81" s="66">
        <f t="shared" si="35"/>
        <v>6.4034458004307251E-2</v>
      </c>
      <c r="I81" s="66">
        <f t="shared" si="35"/>
        <v>6.0764155286174619E-2</v>
      </c>
      <c r="J81" s="66">
        <f t="shared" si="35"/>
        <v>7.4989898989898995E-2</v>
      </c>
      <c r="K81" s="66">
        <f t="shared" si="35"/>
        <v>7.2115384615384609E-2</v>
      </c>
      <c r="L81" s="66">
        <f t="shared" si="35"/>
        <v>6.8633302071787874E-2</v>
      </c>
      <c r="M81" s="66">
        <f t="shared" si="35"/>
        <v>5.5824213116144904E-2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0.15151515151515152</v>
      </c>
      <c r="E82" s="66">
        <f t="shared" si="36"/>
        <v>0.17540792540792541</v>
      </c>
      <c r="F82" s="66">
        <f t="shared" si="36"/>
        <v>0.16472457627118645</v>
      </c>
      <c r="G82" s="66">
        <f t="shared" si="36"/>
        <v>0.16221873364730507</v>
      </c>
      <c r="H82" s="66">
        <f t="shared" si="36"/>
        <v>0.15357678839419711</v>
      </c>
      <c r="I82" s="66">
        <f t="shared" si="36"/>
        <v>0.17948717948717949</v>
      </c>
      <c r="J82" s="66">
        <f t="shared" si="36"/>
        <v>0.18257059396299902</v>
      </c>
      <c r="K82" s="66">
        <f t="shared" si="36"/>
        <v>0.15812170579779589</v>
      </c>
      <c r="L82" s="66">
        <f t="shared" si="36"/>
        <v>0.16271373414230558</v>
      </c>
      <c r="M82" s="66">
        <f t="shared" si="36"/>
        <v>0.16338582677165353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0.40277777777777779</v>
      </c>
      <c r="E83" s="66">
        <f t="shared" si="37"/>
        <v>0.37091988130563797</v>
      </c>
      <c r="F83" s="66">
        <f t="shared" si="37"/>
        <v>0.32390745501285345</v>
      </c>
      <c r="G83" s="66">
        <f t="shared" si="37"/>
        <v>0.34403669724770641</v>
      </c>
      <c r="H83" s="66">
        <f t="shared" si="37"/>
        <v>0.28508771929824561</v>
      </c>
      <c r="I83" s="66">
        <f t="shared" si="37"/>
        <v>0.26460481099656358</v>
      </c>
      <c r="J83" s="66">
        <f t="shared" si="37"/>
        <v>0.28733766233766234</v>
      </c>
      <c r="K83" s="66">
        <f t="shared" si="37"/>
        <v>0.29129662522202487</v>
      </c>
      <c r="L83" s="66">
        <f t="shared" si="37"/>
        <v>0.2418426103646833</v>
      </c>
      <c r="M83" s="66">
        <f t="shared" si="37"/>
        <v>0.2896174863387978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0.19422941590429274</v>
      </c>
      <c r="E84" s="66">
        <f t="shared" si="38"/>
        <v>0.17478684531059682</v>
      </c>
      <c r="F84" s="66">
        <f t="shared" si="38"/>
        <v>0.17537746806039489</v>
      </c>
      <c r="G84" s="66">
        <f t="shared" si="38"/>
        <v>0.19563822963438102</v>
      </c>
      <c r="H84" s="66">
        <f t="shared" si="38"/>
        <v>0.17222559126743481</v>
      </c>
      <c r="I84" s="66">
        <f t="shared" si="38"/>
        <v>0.16274377942165433</v>
      </c>
      <c r="J84" s="66">
        <f t="shared" si="38"/>
        <v>0.18998048145738453</v>
      </c>
      <c r="K84" s="66">
        <f t="shared" si="38"/>
        <v>0.17793103448275863</v>
      </c>
      <c r="L84" s="66">
        <f t="shared" si="38"/>
        <v>0.20976831559173451</v>
      </c>
      <c r="M84" s="66">
        <f t="shared" si="38"/>
        <v>0.18158236057068741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0.21194280908326324</v>
      </c>
      <c r="E85" s="66">
        <f t="shared" si="39"/>
        <v>0.23717328170377541</v>
      </c>
      <c r="F85" s="66">
        <f t="shared" si="39"/>
        <v>0.19965277777777779</v>
      </c>
      <c r="G85" s="66">
        <f t="shared" si="39"/>
        <v>0.2191544434857636</v>
      </c>
      <c r="H85" s="66">
        <f t="shared" si="39"/>
        <v>0.21554770318021202</v>
      </c>
      <c r="I85" s="66">
        <f t="shared" si="39"/>
        <v>0.18589211618257262</v>
      </c>
      <c r="J85" s="66">
        <f t="shared" si="39"/>
        <v>0.17209690893901419</v>
      </c>
      <c r="K85" s="66">
        <f t="shared" si="39"/>
        <v>0.21119133574007221</v>
      </c>
      <c r="L85" s="66">
        <f t="shared" si="39"/>
        <v>0.20088626292466766</v>
      </c>
      <c r="M85" s="66">
        <f t="shared" si="39"/>
        <v>0.21868652674339878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0.12384187770228536</v>
      </c>
      <c r="E86" s="66">
        <f t="shared" si="40"/>
        <v>0.10624470189319017</v>
      </c>
      <c r="F86" s="66">
        <f t="shared" si="40"/>
        <v>0.1177509567265234</v>
      </c>
      <c r="G86" s="66">
        <f t="shared" si="40"/>
        <v>0.10060536177572788</v>
      </c>
      <c r="H86" s="66">
        <f t="shared" si="40"/>
        <v>0.10391644908616188</v>
      </c>
      <c r="I86" s="66">
        <f t="shared" si="40"/>
        <v>0.11892497200447928</v>
      </c>
      <c r="J86" s="66">
        <f t="shared" si="40"/>
        <v>9.4056172436316129E-2</v>
      </c>
      <c r="K86" s="66">
        <f t="shared" si="40"/>
        <v>9.3335857629685728E-2</v>
      </c>
      <c r="L86" s="66">
        <f t="shared" si="40"/>
        <v>0.10771899392888118</v>
      </c>
      <c r="M86" s="66">
        <f t="shared" si="40"/>
        <v>9.8149271844660199E-2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1.4125788293054557E-2</v>
      </c>
      <c r="E88" s="66">
        <f t="shared" si="41"/>
        <v>1.3595928581943598E-2</v>
      </c>
      <c r="F88" s="66">
        <f t="shared" si="41"/>
        <v>1.3019943904534211E-2</v>
      </c>
      <c r="G88" s="66">
        <f t="shared" si="41"/>
        <v>1.2519675254742771E-2</v>
      </c>
      <c r="H88" s="66">
        <f t="shared" si="41"/>
        <v>1.5069079349553736E-2</v>
      </c>
      <c r="I88" s="66">
        <f t="shared" si="41"/>
        <v>1.4864058120592135E-2</v>
      </c>
      <c r="J88" s="66">
        <f t="shared" si="41"/>
        <v>1.5489039284939129E-2</v>
      </c>
      <c r="K88" s="66">
        <f t="shared" si="41"/>
        <v>1.3547391765499952E-2</v>
      </c>
      <c r="L88" s="66">
        <f t="shared" si="41"/>
        <v>1.2212610011903312E-2</v>
      </c>
      <c r="M88" s="66">
        <f t="shared" si="41"/>
        <v>1.4715179724937924E-2</v>
      </c>
    </row>
    <row r="89" spans="2:13" x14ac:dyDescent="0.25">
      <c r="B89" s="36"/>
      <c r="C89" s="69" t="str">
        <f>C16</f>
        <v>Drove alone</v>
      </c>
      <c r="D89" s="39">
        <f>D80</f>
        <v>1.8833150250213596E-2</v>
      </c>
      <c r="E89" s="39">
        <f t="shared" ref="E89:M89" si="42">E80</f>
        <v>1.7578716547738755E-2</v>
      </c>
      <c r="F89" s="39">
        <f t="shared" si="42"/>
        <v>1.7579226514033382E-2</v>
      </c>
      <c r="G89" s="39">
        <f t="shared" si="42"/>
        <v>1.4898360341355835E-2</v>
      </c>
      <c r="H89" s="39">
        <f t="shared" si="42"/>
        <v>1.8440238428839441E-2</v>
      </c>
      <c r="I89" s="39">
        <f t="shared" si="42"/>
        <v>1.7425257882160965E-2</v>
      </c>
      <c r="J89" s="39">
        <f t="shared" si="42"/>
        <v>1.9609605897490643E-2</v>
      </c>
      <c r="K89" s="39">
        <f t="shared" si="42"/>
        <v>1.6504452718444487E-2</v>
      </c>
      <c r="L89" s="39">
        <f t="shared" si="42"/>
        <v>1.4542352891622088E-2</v>
      </c>
      <c r="M89" s="39">
        <f t="shared" si="42"/>
        <v>1.7256964417782891E-2</v>
      </c>
    </row>
    <row r="90" spans="2:13" x14ac:dyDescent="0.25">
      <c r="B90" s="36"/>
      <c r="C90" s="69" t="str">
        <f>C17</f>
        <v>Carpooled:</v>
      </c>
      <c r="D90" s="39">
        <f>D81</f>
        <v>7.2825568452854192E-2</v>
      </c>
      <c r="E90" s="39">
        <f t="shared" ref="E90:M90" si="43">E81</f>
        <v>6.6486185205828496E-2</v>
      </c>
      <c r="F90" s="39">
        <f t="shared" si="43"/>
        <v>6.1728395061728392E-2</v>
      </c>
      <c r="G90" s="39">
        <f t="shared" si="43"/>
        <v>6.7676613885505485E-2</v>
      </c>
      <c r="H90" s="39">
        <f t="shared" si="43"/>
        <v>6.4034458004307251E-2</v>
      </c>
      <c r="I90" s="39">
        <f t="shared" si="43"/>
        <v>6.0764155286174619E-2</v>
      </c>
      <c r="J90" s="39">
        <f t="shared" si="43"/>
        <v>7.4989898989898995E-2</v>
      </c>
      <c r="K90" s="39">
        <f t="shared" si="43"/>
        <v>7.2115384615384609E-2</v>
      </c>
      <c r="L90" s="39">
        <f t="shared" si="43"/>
        <v>6.8633302071787874E-2</v>
      </c>
      <c r="M90" s="39">
        <f t="shared" si="43"/>
        <v>5.5824213116144904E-2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7.2825568452854192E-2</v>
      </c>
      <c r="E92" s="39">
        <f t="shared" ref="E92:M92" si="44">E90</f>
        <v>6.6486185205828496E-2</v>
      </c>
      <c r="F92" s="39">
        <f t="shared" si="44"/>
        <v>6.1728395061728392E-2</v>
      </c>
      <c r="G92" s="39">
        <f t="shared" si="44"/>
        <v>6.7676613885505485E-2</v>
      </c>
      <c r="H92" s="39">
        <f t="shared" si="44"/>
        <v>6.4034458004307251E-2</v>
      </c>
      <c r="I92" s="39">
        <f t="shared" si="44"/>
        <v>6.0764155286174619E-2</v>
      </c>
      <c r="J92" s="39">
        <f t="shared" si="44"/>
        <v>7.4989898989898995E-2</v>
      </c>
      <c r="K92" s="39">
        <f t="shared" si="44"/>
        <v>7.2115384615384609E-2</v>
      </c>
      <c r="L92" s="39">
        <f t="shared" si="44"/>
        <v>6.8633302071787874E-2</v>
      </c>
      <c r="M92" s="39">
        <f t="shared" si="44"/>
        <v>5.5824213116144904E-2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8.3262890955198648E-2</v>
      </c>
      <c r="E93" s="66">
        <f t="shared" si="45"/>
        <v>7.6170212765957451E-2</v>
      </c>
      <c r="F93" s="66">
        <f t="shared" si="45"/>
        <v>7.3400060661207162E-2</v>
      </c>
      <c r="G93" s="66">
        <f t="shared" si="45"/>
        <v>7.0552468812244473E-2</v>
      </c>
      <c r="H93" s="66">
        <f t="shared" si="45"/>
        <v>7.0716936901738622E-2</v>
      </c>
      <c r="I93" s="66">
        <f t="shared" si="45"/>
        <v>7.5057358243198952E-2</v>
      </c>
      <c r="J93" s="66">
        <f t="shared" si="45"/>
        <v>9.536317953403381E-2</v>
      </c>
      <c r="K93" s="66">
        <f t="shared" si="45"/>
        <v>8.3952624245239207E-2</v>
      </c>
      <c r="L93" s="66">
        <f t="shared" si="45"/>
        <v>8.0252690687880213E-2</v>
      </c>
      <c r="M93" s="66">
        <f t="shared" si="45"/>
        <v>6.9400272603362109E-2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0.18379888268156425</v>
      </c>
      <c r="E94" s="66">
        <f t="shared" si="46"/>
        <v>0.157752566180443</v>
      </c>
      <c r="F94" s="66">
        <f t="shared" si="46"/>
        <v>0.14733369983507422</v>
      </c>
      <c r="G94" s="66">
        <f t="shared" si="46"/>
        <v>0.17895271987798678</v>
      </c>
      <c r="H94" s="66">
        <f t="shared" si="46"/>
        <v>0.16528925619834711</v>
      </c>
      <c r="I94" s="66">
        <f t="shared" si="46"/>
        <v>0.18761638733705774</v>
      </c>
      <c r="J94" s="66">
        <f t="shared" si="46"/>
        <v>0.16708605938600907</v>
      </c>
      <c r="K94" s="66">
        <f t="shared" si="46"/>
        <v>0.18467269824374669</v>
      </c>
      <c r="L94" s="66">
        <f t="shared" si="46"/>
        <v>0.15862808145766344</v>
      </c>
      <c r="M94" s="66">
        <f t="shared" si="46"/>
        <v>0.14506880733944955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0.18882175226586104</v>
      </c>
      <c r="E95" s="66">
        <f t="shared" si="47"/>
        <v>0.19189602446483181</v>
      </c>
      <c r="F95" s="66">
        <f t="shared" si="47"/>
        <v>0.18233799237611181</v>
      </c>
      <c r="G95" s="66">
        <f t="shared" si="47"/>
        <v>0.20122699386503068</v>
      </c>
      <c r="H95" s="66">
        <f t="shared" si="47"/>
        <v>0.18735763097949887</v>
      </c>
      <c r="I95" s="66">
        <f t="shared" si="47"/>
        <v>0.16560877091748413</v>
      </c>
      <c r="J95" s="66">
        <f t="shared" si="47"/>
        <v>0.18504901960784315</v>
      </c>
      <c r="K95" s="66">
        <f t="shared" si="47"/>
        <v>0.21318681318681318</v>
      </c>
      <c r="L95" s="66">
        <f t="shared" si="47"/>
        <v>0.21901140684410647</v>
      </c>
      <c r="M95" s="66">
        <f t="shared" si="47"/>
        <v>0.24939467312348668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0.15151515151515152</v>
      </c>
      <c r="E97" s="39">
        <f t="shared" ref="E97:M97" si="50">E82</f>
        <v>0.17540792540792541</v>
      </c>
      <c r="F97" s="39">
        <f t="shared" si="50"/>
        <v>0.16472457627118645</v>
      </c>
      <c r="G97" s="39">
        <f t="shared" si="50"/>
        <v>0.16221873364730507</v>
      </c>
      <c r="H97" s="39">
        <f t="shared" si="50"/>
        <v>0.15357678839419711</v>
      </c>
      <c r="I97" s="39">
        <f t="shared" si="50"/>
        <v>0.17948717948717949</v>
      </c>
      <c r="J97" s="39">
        <f t="shared" si="50"/>
        <v>0.18257059396299902</v>
      </c>
      <c r="K97" s="39">
        <f t="shared" si="50"/>
        <v>0.15812170579779589</v>
      </c>
      <c r="L97" s="39">
        <f t="shared" si="50"/>
        <v>0.16271373414230558</v>
      </c>
      <c r="M97" s="39">
        <f t="shared" si="50"/>
        <v>0.16338582677165353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0.17673130193905817</v>
      </c>
      <c r="E98" s="66">
        <f t="shared" si="51"/>
        <v>0.19954476479514416</v>
      </c>
      <c r="F98" s="66">
        <f t="shared" si="51"/>
        <v>0.18872180451127821</v>
      </c>
      <c r="G98" s="66">
        <f t="shared" si="51"/>
        <v>0.17483540599853695</v>
      </c>
      <c r="H98" s="66">
        <f t="shared" si="51"/>
        <v>0.20943531093638312</v>
      </c>
      <c r="I98" s="66">
        <f t="shared" si="51"/>
        <v>0.20246734397677793</v>
      </c>
      <c r="J98" s="66">
        <f t="shared" si="51"/>
        <v>0.23066298342541436</v>
      </c>
      <c r="K98" s="66">
        <f t="shared" si="51"/>
        <v>0.2074688796680498</v>
      </c>
      <c r="L98" s="66">
        <f t="shared" si="51"/>
        <v>0.20189274447949526</v>
      </c>
      <c r="M98" s="66">
        <f t="shared" si="51"/>
        <v>0.1906906906906907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</v>
      </c>
      <c r="E99" s="66">
        <f t="shared" si="52"/>
        <v>0</v>
      </c>
      <c r="F99" s="66">
        <f t="shared" si="52"/>
        <v>0</v>
      </c>
      <c r="G99" s="66">
        <f t="shared" si="52"/>
        <v>0</v>
      </c>
      <c r="H99" s="66">
        <f t="shared" si="52"/>
        <v>0</v>
      </c>
      <c r="I99" s="66">
        <f t="shared" si="52"/>
        <v>0</v>
      </c>
      <c r="J99" s="66">
        <f t="shared" si="52"/>
        <v>0</v>
      </c>
      <c r="K99" s="66">
        <f t="shared" si="52"/>
        <v>0</v>
      </c>
      <c r="L99" s="66">
        <f t="shared" si="52"/>
        <v>0</v>
      </c>
      <c r="M99" s="66">
        <f t="shared" si="52"/>
        <v>0.89795918367346939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0.65476190476190477</v>
      </c>
      <c r="E100" s="66">
        <f t="shared" si="53"/>
        <v>0.6741573033707865</v>
      </c>
      <c r="F100" s="66">
        <f t="shared" si="53"/>
        <v>0.66666666666666663</v>
      </c>
      <c r="G100" s="66">
        <f t="shared" si="53"/>
        <v>0.70967741935483875</v>
      </c>
      <c r="H100" s="66">
        <f t="shared" si="53"/>
        <v>0.61428571428571432</v>
      </c>
      <c r="I100" s="66">
        <f t="shared" si="53"/>
        <v>0.68695652173913047</v>
      </c>
      <c r="J100" s="66">
        <f t="shared" si="53"/>
        <v>0.73863636363636365</v>
      </c>
      <c r="K100" s="66">
        <f t="shared" si="53"/>
        <v>0.81927710843373491</v>
      </c>
      <c r="L100" s="66">
        <f t="shared" si="53"/>
        <v>0.71171171171171166</v>
      </c>
      <c r="M100" s="66">
        <f t="shared" si="53"/>
        <v>0.26644736842105265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0.34895833333333331</v>
      </c>
      <c r="E101" s="66">
        <f t="shared" si="54"/>
        <v>0.42718446601941745</v>
      </c>
      <c r="F101" s="66">
        <f t="shared" si="54"/>
        <v>0.32648401826484019</v>
      </c>
      <c r="G101" s="66">
        <f t="shared" si="54"/>
        <v>0.37712895377128952</v>
      </c>
      <c r="H101" s="66">
        <f t="shared" si="54"/>
        <v>0.30227272727272725</v>
      </c>
      <c r="I101" s="66">
        <f t="shared" si="54"/>
        <v>0.29045643153526973</v>
      </c>
      <c r="J101" s="66">
        <f t="shared" si="54"/>
        <v>0.24897959183673468</v>
      </c>
      <c r="K101" s="66">
        <f t="shared" si="54"/>
        <v>0.30740037950664134</v>
      </c>
      <c r="L101" s="66">
        <f t="shared" si="54"/>
        <v>0.29411764705882354</v>
      </c>
      <c r="M101" s="66">
        <f t="shared" si="54"/>
        <v>1.5454545454545454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1.4838709677419355</v>
      </c>
      <c r="E102" s="66">
        <f t="shared" si="55"/>
        <v>0</v>
      </c>
      <c r="F102" s="66">
        <f t="shared" si="55"/>
        <v>0</v>
      </c>
      <c r="G102" s="66">
        <f t="shared" si="55"/>
        <v>1.5555555555555556</v>
      </c>
      <c r="H102" s="66">
        <f t="shared" si="55"/>
        <v>1.1000000000000001</v>
      </c>
      <c r="I102" s="66">
        <f t="shared" si="55"/>
        <v>1.1428571428571428</v>
      </c>
      <c r="J102" s="66">
        <f t="shared" si="55"/>
        <v>0.8571428571428571</v>
      </c>
      <c r="K102" s="66">
        <f t="shared" si="55"/>
        <v>0.93548387096774188</v>
      </c>
      <c r="L102" s="66">
        <f t="shared" si="55"/>
        <v>1.1538461538461537</v>
      </c>
      <c r="M102" s="66">
        <f t="shared" si="55"/>
        <v>1.28125</v>
      </c>
    </row>
  </sheetData>
  <mergeCells count="1">
    <mergeCell ref="D62:E62"/>
  </mergeCells>
  <hyperlinks>
    <hyperlink ref="W3" r:id="rId1" xr:uid="{B28A2923-163B-4FD9-8583-CCE13C327AC3}"/>
  </hyperlinks>
  <pageMargins left="0.7" right="0.7" top="0.75" bottom="0.75" header="0.3" footer="0.3"/>
  <pageSetup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CB1A-40F9-43C4-B1F0-AE1496E7B779}">
  <sheetPr codeName="Sheet5">
    <tabColor rgb="FF00B0F0"/>
  </sheetPr>
  <dimension ref="A1:BB102"/>
  <sheetViews>
    <sheetView zoomScale="70" zoomScaleNormal="70" workbookViewId="0">
      <pane xSplit="3" ySplit="6" topLeftCell="H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134109</v>
      </c>
      <c r="E6" s="34">
        <f t="shared" si="0"/>
        <v>137168</v>
      </c>
      <c r="F6" s="34">
        <f t="shared" si="0"/>
        <v>139515</v>
      </c>
      <c r="G6" s="34">
        <f t="shared" si="0"/>
        <v>140788</v>
      </c>
      <c r="H6" s="34">
        <f t="shared" si="0"/>
        <v>143686</v>
      </c>
      <c r="I6" s="34">
        <f t="shared" si="0"/>
        <v>148155</v>
      </c>
      <c r="J6" s="34">
        <f t="shared" si="0"/>
        <v>151810</v>
      </c>
      <c r="K6" s="34">
        <f t="shared" si="0"/>
        <v>155740</v>
      </c>
      <c r="L6" s="34">
        <f t="shared" si="0"/>
        <v>158992</v>
      </c>
      <c r="M6" s="34">
        <f t="shared" si="0"/>
        <v>164394</v>
      </c>
      <c r="W6" s="10">
        <v>1</v>
      </c>
      <c r="X6" s="12" t="s">
        <v>2</v>
      </c>
      <c r="Y6" s="15">
        <v>134109</v>
      </c>
      <c r="Z6" s="15">
        <v>1155</v>
      </c>
      <c r="AA6" s="14">
        <f t="shared" ref="AA6:AA56" si="1">IFERROR(Z6/Y6, 0)</f>
        <v>8.6123973782520191E-3</v>
      </c>
      <c r="AB6" s="21">
        <v>137168</v>
      </c>
      <c r="AC6" s="15">
        <v>1217</v>
      </c>
      <c r="AD6" s="14">
        <f t="shared" ref="AD6:AD56" si="2">IFERROR(AC6/AB6, 0)</f>
        <v>8.872331739181151E-3</v>
      </c>
      <c r="AE6" s="21">
        <v>139515</v>
      </c>
      <c r="AF6" s="15">
        <v>1226</v>
      </c>
      <c r="AG6" s="14">
        <f t="shared" ref="AG6:AG56" si="3">IFERROR(AF6/AE6, 0)</f>
        <v>8.7875855642762426E-3</v>
      </c>
      <c r="AH6" s="21">
        <v>140788</v>
      </c>
      <c r="AI6" s="15">
        <v>1462</v>
      </c>
      <c r="AJ6" s="14">
        <f t="shared" ref="AJ6:AJ56" si="4">IFERROR(AI6/AH6, 0)</f>
        <v>1.0384407762025172E-2</v>
      </c>
      <c r="AK6" s="21">
        <v>143686</v>
      </c>
      <c r="AL6" s="15">
        <v>1340</v>
      </c>
      <c r="AM6" s="14">
        <f t="shared" ref="AM6:AM56" si="5">IFERROR(AL6/AK6, 0)</f>
        <v>9.3258911793772537E-3</v>
      </c>
      <c r="AN6" s="21">
        <v>148155</v>
      </c>
      <c r="AO6" s="15">
        <v>1353</v>
      </c>
      <c r="AP6" s="14">
        <f t="shared" ref="AP6:AP56" si="6">IFERROR(AO6/AN6, 0)</f>
        <v>9.1323276298471198E-3</v>
      </c>
      <c r="AQ6" s="21">
        <v>151810</v>
      </c>
      <c r="AR6" s="15">
        <v>1297</v>
      </c>
      <c r="AS6" s="14">
        <f t="shared" ref="AS6:AS56" si="7">IFERROR(AR6/AQ6, 0)</f>
        <v>8.5435742045978525E-3</v>
      </c>
      <c r="AT6" s="21">
        <v>155740</v>
      </c>
      <c r="AU6" s="15">
        <v>1595</v>
      </c>
      <c r="AV6" s="14">
        <f t="shared" ref="AV6:AV56" si="8">IFERROR(AU6/AT6, 0)</f>
        <v>1.0241428021060742E-2</v>
      </c>
      <c r="AW6" s="21">
        <v>158992</v>
      </c>
      <c r="AX6" s="15">
        <v>1626</v>
      </c>
      <c r="AY6" s="14">
        <f t="shared" ref="AY6:AY56" si="9">IFERROR(AX6/AW6, 0)</f>
        <v>1.022692965683808E-2</v>
      </c>
      <c r="AZ6" s="21">
        <v>164394</v>
      </c>
      <c r="BA6" s="15">
        <v>1402</v>
      </c>
      <c r="BB6" s="14">
        <f t="shared" ref="BB6:BB56" si="10">IFERROR(BA6/AZ6, 0)</f>
        <v>8.5282917868048716E-3</v>
      </c>
    </row>
    <row r="7" spans="1:54" x14ac:dyDescent="0.25">
      <c r="B7" s="74">
        <v>3</v>
      </c>
      <c r="C7" s="76" t="s">
        <v>43</v>
      </c>
      <c r="D7" s="34">
        <f t="shared" si="0"/>
        <v>106068</v>
      </c>
      <c r="E7" s="34">
        <f t="shared" si="0"/>
        <v>108038</v>
      </c>
      <c r="F7" s="34">
        <f t="shared" si="0"/>
        <v>110421</v>
      </c>
      <c r="G7" s="34">
        <f t="shared" si="0"/>
        <v>112345</v>
      </c>
      <c r="H7" s="34">
        <f t="shared" si="0"/>
        <v>115162</v>
      </c>
      <c r="I7" s="34">
        <f t="shared" si="0"/>
        <v>117599</v>
      </c>
      <c r="J7" s="34">
        <f t="shared" si="0"/>
        <v>120365</v>
      </c>
      <c r="K7" s="34">
        <f t="shared" si="0"/>
        <v>124007</v>
      </c>
      <c r="L7" s="34">
        <f t="shared" si="0"/>
        <v>126913</v>
      </c>
      <c r="M7" s="34">
        <f t="shared" si="0"/>
        <v>132363</v>
      </c>
      <c r="W7" s="10">
        <v>2</v>
      </c>
      <c r="X7" s="12" t="s">
        <v>3</v>
      </c>
      <c r="Y7" s="15">
        <v>120828</v>
      </c>
      <c r="Z7" s="15">
        <v>1336</v>
      </c>
      <c r="AA7" s="14">
        <f t="shared" si="1"/>
        <v>1.1057039758996259E-2</v>
      </c>
      <c r="AB7" s="21">
        <v>122785</v>
      </c>
      <c r="AC7" s="15">
        <v>1483</v>
      </c>
      <c r="AD7" s="14">
        <f t="shared" si="2"/>
        <v>1.2078022559758927E-2</v>
      </c>
      <c r="AE7" s="21">
        <v>125352</v>
      </c>
      <c r="AF7" s="15">
        <v>1473</v>
      </c>
      <c r="AG7" s="14">
        <f t="shared" si="3"/>
        <v>1.175090943901972E-2</v>
      </c>
      <c r="AH7" s="21">
        <v>126359</v>
      </c>
      <c r="AI7" s="15">
        <v>1460</v>
      </c>
      <c r="AJ7" s="14">
        <f t="shared" si="4"/>
        <v>1.1554380772244162E-2</v>
      </c>
      <c r="AK7" s="21">
        <v>128611</v>
      </c>
      <c r="AL7" s="15">
        <v>1486</v>
      </c>
      <c r="AM7" s="14">
        <f t="shared" si="5"/>
        <v>1.1554221645115893E-2</v>
      </c>
      <c r="AN7" s="21">
        <v>131520</v>
      </c>
      <c r="AO7" s="15">
        <v>1587</v>
      </c>
      <c r="AP7" s="14">
        <f t="shared" si="6"/>
        <v>1.2066605839416059E-2</v>
      </c>
      <c r="AQ7" s="21">
        <v>135297</v>
      </c>
      <c r="AR7" s="15">
        <v>1601</v>
      </c>
      <c r="AS7" s="14">
        <f t="shared" si="7"/>
        <v>1.1833226161703512E-2</v>
      </c>
      <c r="AT7" s="21">
        <v>138806</v>
      </c>
      <c r="AU7" s="15">
        <v>1796</v>
      </c>
      <c r="AV7" s="14">
        <f t="shared" si="8"/>
        <v>1.2938921948618936E-2</v>
      </c>
      <c r="AW7" s="21">
        <v>142121</v>
      </c>
      <c r="AX7" s="15">
        <v>1664</v>
      </c>
      <c r="AY7" s="14">
        <f t="shared" si="9"/>
        <v>1.1708333040155923E-2</v>
      </c>
      <c r="AZ7" s="21">
        <v>147290</v>
      </c>
      <c r="BA7" s="15">
        <v>1499</v>
      </c>
      <c r="BB7" s="14">
        <f t="shared" si="10"/>
        <v>1.0177201439337362E-2</v>
      </c>
    </row>
    <row r="8" spans="1:54" x14ac:dyDescent="0.25">
      <c r="B8" s="74">
        <v>4</v>
      </c>
      <c r="C8" s="76" t="s">
        <v>44</v>
      </c>
      <c r="D8" s="34">
        <f t="shared" si="0"/>
        <v>14760</v>
      </c>
      <c r="E8" s="34">
        <f t="shared" si="0"/>
        <v>14747</v>
      </c>
      <c r="F8" s="34">
        <f t="shared" si="0"/>
        <v>14931</v>
      </c>
      <c r="G8" s="34">
        <f t="shared" si="0"/>
        <v>14014</v>
      </c>
      <c r="H8" s="34">
        <f t="shared" si="0"/>
        <v>13449</v>
      </c>
      <c r="I8" s="34">
        <f t="shared" si="0"/>
        <v>13921</v>
      </c>
      <c r="J8" s="34">
        <f t="shared" si="0"/>
        <v>14932</v>
      </c>
      <c r="K8" s="34">
        <f t="shared" si="0"/>
        <v>14799</v>
      </c>
      <c r="L8" s="34">
        <f t="shared" si="0"/>
        <v>15208</v>
      </c>
      <c r="M8" s="34">
        <f t="shared" si="0"/>
        <v>14927</v>
      </c>
      <c r="W8" s="10">
        <v>3</v>
      </c>
      <c r="X8" s="12" t="s">
        <v>4</v>
      </c>
      <c r="Y8" s="15">
        <v>106068</v>
      </c>
      <c r="Z8" s="15">
        <v>1623</v>
      </c>
      <c r="AA8" s="14">
        <f t="shared" si="1"/>
        <v>1.5301504695101257E-2</v>
      </c>
      <c r="AB8" s="21">
        <v>108038</v>
      </c>
      <c r="AC8" s="15">
        <v>1586</v>
      </c>
      <c r="AD8" s="14">
        <f t="shared" si="2"/>
        <v>1.4680019992965438E-2</v>
      </c>
      <c r="AE8" s="21">
        <v>110421</v>
      </c>
      <c r="AF8" s="15">
        <v>1309</v>
      </c>
      <c r="AG8" s="14">
        <f t="shared" si="3"/>
        <v>1.1854629101348475E-2</v>
      </c>
      <c r="AH8" s="21">
        <v>112345</v>
      </c>
      <c r="AI8" s="15">
        <v>1607</v>
      </c>
      <c r="AJ8" s="14">
        <f t="shared" si="4"/>
        <v>1.4304152387734212E-2</v>
      </c>
      <c r="AK8" s="21">
        <v>115162</v>
      </c>
      <c r="AL8" s="15">
        <v>1670</v>
      </c>
      <c r="AM8" s="14">
        <f t="shared" si="5"/>
        <v>1.4501311196401591E-2</v>
      </c>
      <c r="AN8" s="21">
        <v>117599</v>
      </c>
      <c r="AO8" s="15">
        <v>1748</v>
      </c>
      <c r="AP8" s="14">
        <f t="shared" si="6"/>
        <v>1.4864071973401134E-2</v>
      </c>
      <c r="AQ8" s="21">
        <v>120365</v>
      </c>
      <c r="AR8" s="15">
        <v>1519</v>
      </c>
      <c r="AS8" s="14">
        <f t="shared" si="7"/>
        <v>1.2619947659203257E-2</v>
      </c>
      <c r="AT8" s="21">
        <v>124007</v>
      </c>
      <c r="AU8" s="15">
        <v>1894</v>
      </c>
      <c r="AV8" s="14">
        <f t="shared" si="8"/>
        <v>1.5273331344198312E-2</v>
      </c>
      <c r="AW8" s="21">
        <v>126913</v>
      </c>
      <c r="AX8" s="15">
        <v>1744</v>
      </c>
      <c r="AY8" s="14">
        <f t="shared" si="9"/>
        <v>1.3741697068070253E-2</v>
      </c>
      <c r="AZ8" s="21">
        <v>132363</v>
      </c>
      <c r="BA8" s="15">
        <v>1599</v>
      </c>
      <c r="BB8" s="14">
        <f t="shared" si="10"/>
        <v>1.2080415221776478E-2</v>
      </c>
    </row>
    <row r="9" spans="1:54" x14ac:dyDescent="0.25">
      <c r="B9" s="74">
        <v>8</v>
      </c>
      <c r="C9" s="76" t="s">
        <v>54</v>
      </c>
      <c r="D9" s="34">
        <f t="shared" si="0"/>
        <v>3690</v>
      </c>
      <c r="E9" s="34">
        <f t="shared" si="0"/>
        <v>3807</v>
      </c>
      <c r="F9" s="34">
        <f t="shared" si="0"/>
        <v>3692</v>
      </c>
      <c r="G9" s="34">
        <f t="shared" si="0"/>
        <v>3871</v>
      </c>
      <c r="H9" s="34">
        <f t="shared" si="0"/>
        <v>3783</v>
      </c>
      <c r="I9" s="34">
        <f t="shared" si="0"/>
        <v>4076</v>
      </c>
      <c r="J9" s="34">
        <f t="shared" si="0"/>
        <v>3876</v>
      </c>
      <c r="K9" s="34">
        <f t="shared" si="0"/>
        <v>3895</v>
      </c>
      <c r="L9" s="34">
        <f t="shared" si="0"/>
        <v>3628</v>
      </c>
      <c r="M9" s="34">
        <f t="shared" si="0"/>
        <v>3335</v>
      </c>
      <c r="W9" s="10">
        <v>4</v>
      </c>
      <c r="X9" s="12" t="s">
        <v>5</v>
      </c>
      <c r="Y9" s="15">
        <v>14760</v>
      </c>
      <c r="Z9" s="15">
        <v>736</v>
      </c>
      <c r="AA9" s="14">
        <f t="shared" si="1"/>
        <v>4.9864498644986453E-2</v>
      </c>
      <c r="AB9" s="21">
        <v>14747</v>
      </c>
      <c r="AC9" s="15">
        <v>941</v>
      </c>
      <c r="AD9" s="14">
        <f t="shared" si="2"/>
        <v>6.3809588390859151E-2</v>
      </c>
      <c r="AE9" s="21">
        <v>14931</v>
      </c>
      <c r="AF9" s="15">
        <v>1081</v>
      </c>
      <c r="AG9" s="14">
        <f t="shared" si="3"/>
        <v>7.2399705311097712E-2</v>
      </c>
      <c r="AH9" s="21">
        <v>14014</v>
      </c>
      <c r="AI9" s="15">
        <v>806</v>
      </c>
      <c r="AJ9" s="14">
        <f t="shared" si="4"/>
        <v>5.7513914656771803E-2</v>
      </c>
      <c r="AK9" s="21">
        <v>13449</v>
      </c>
      <c r="AL9" s="15">
        <v>755</v>
      </c>
      <c r="AM9" s="14">
        <f t="shared" si="5"/>
        <v>5.6138002825488885E-2</v>
      </c>
      <c r="AN9" s="21">
        <v>13921</v>
      </c>
      <c r="AO9" s="15">
        <v>936</v>
      </c>
      <c r="AP9" s="14">
        <f t="shared" si="6"/>
        <v>6.7236549098484311E-2</v>
      </c>
      <c r="AQ9" s="21">
        <v>14932</v>
      </c>
      <c r="AR9" s="15">
        <v>833</v>
      </c>
      <c r="AS9" s="14">
        <f t="shared" si="7"/>
        <v>5.578623091347442E-2</v>
      </c>
      <c r="AT9" s="21">
        <v>14799</v>
      </c>
      <c r="AU9" s="15">
        <v>844</v>
      </c>
      <c r="AV9" s="14">
        <f t="shared" si="8"/>
        <v>5.7030880464896273E-2</v>
      </c>
      <c r="AW9" s="21">
        <v>15208</v>
      </c>
      <c r="AX9" s="15">
        <v>938</v>
      </c>
      <c r="AY9" s="14">
        <f t="shared" si="9"/>
        <v>6.1678064176749078E-2</v>
      </c>
      <c r="AZ9" s="21">
        <v>14927</v>
      </c>
      <c r="BA9" s="15">
        <v>921</v>
      </c>
      <c r="BB9" s="14">
        <f t="shared" si="10"/>
        <v>6.1700274670060964E-2</v>
      </c>
    </row>
    <row r="10" spans="1:54" x14ac:dyDescent="0.25">
      <c r="B10" s="74">
        <v>14</v>
      </c>
      <c r="C10" s="76" t="s">
        <v>55</v>
      </c>
      <c r="D10" s="34">
        <f t="shared" si="0"/>
        <v>301</v>
      </c>
      <c r="E10" s="34">
        <f t="shared" si="0"/>
        <v>324</v>
      </c>
      <c r="F10" s="34">
        <f t="shared" si="0"/>
        <v>342</v>
      </c>
      <c r="G10" s="34">
        <f t="shared" si="0"/>
        <v>422</v>
      </c>
      <c r="H10" s="34">
        <f t="shared" si="0"/>
        <v>473</v>
      </c>
      <c r="I10" s="34">
        <f t="shared" si="0"/>
        <v>662</v>
      </c>
      <c r="J10" s="34">
        <f t="shared" si="0"/>
        <v>714</v>
      </c>
      <c r="K10" s="34">
        <f t="shared" si="0"/>
        <v>636</v>
      </c>
      <c r="L10" s="34">
        <f t="shared" si="0"/>
        <v>540</v>
      </c>
      <c r="M10" s="34">
        <f t="shared" si="0"/>
        <v>647</v>
      </c>
      <c r="W10" s="10">
        <v>5</v>
      </c>
      <c r="X10" s="12" t="s">
        <v>6</v>
      </c>
      <c r="Y10" s="15">
        <v>11393</v>
      </c>
      <c r="Z10" s="15">
        <v>686</v>
      </c>
      <c r="AA10" s="14">
        <f t="shared" si="1"/>
        <v>6.0212411129641007E-2</v>
      </c>
      <c r="AB10" s="21">
        <v>11324</v>
      </c>
      <c r="AC10" s="15">
        <v>844</v>
      </c>
      <c r="AD10" s="14">
        <f t="shared" si="2"/>
        <v>7.4531967502649246E-2</v>
      </c>
      <c r="AE10" s="21">
        <v>11242</v>
      </c>
      <c r="AF10" s="15">
        <v>908</v>
      </c>
      <c r="AG10" s="14">
        <f t="shared" si="3"/>
        <v>8.0768546521971185E-2</v>
      </c>
      <c r="AH10" s="21">
        <v>10601</v>
      </c>
      <c r="AI10" s="15">
        <v>748</v>
      </c>
      <c r="AJ10" s="14">
        <f t="shared" si="4"/>
        <v>7.0559381190453727E-2</v>
      </c>
      <c r="AK10" s="21">
        <v>10159</v>
      </c>
      <c r="AL10" s="15">
        <v>694</v>
      </c>
      <c r="AM10" s="14">
        <f t="shared" si="5"/>
        <v>6.8313810414410869E-2</v>
      </c>
      <c r="AN10" s="21">
        <v>10282</v>
      </c>
      <c r="AO10" s="15">
        <v>767</v>
      </c>
      <c r="AP10" s="14">
        <f t="shared" si="6"/>
        <v>7.4596382026843031E-2</v>
      </c>
      <c r="AQ10" s="21">
        <v>11215</v>
      </c>
      <c r="AR10" s="15">
        <v>795</v>
      </c>
      <c r="AS10" s="14">
        <f t="shared" si="7"/>
        <v>7.0887204636647341E-2</v>
      </c>
      <c r="AT10" s="21">
        <v>11079</v>
      </c>
      <c r="AU10" s="15">
        <v>718</v>
      </c>
      <c r="AV10" s="14">
        <f t="shared" si="8"/>
        <v>6.4807293076992512E-2</v>
      </c>
      <c r="AW10" s="21">
        <v>11660</v>
      </c>
      <c r="AX10" s="15">
        <v>805</v>
      </c>
      <c r="AY10" s="14">
        <f t="shared" si="9"/>
        <v>6.9039451114922809E-2</v>
      </c>
      <c r="AZ10" s="21">
        <v>11289</v>
      </c>
      <c r="BA10" s="15">
        <v>902</v>
      </c>
      <c r="BB10" s="14">
        <f t="shared" si="10"/>
        <v>7.9900788378067147E-2</v>
      </c>
    </row>
    <row r="11" spans="1:54" x14ac:dyDescent="0.25">
      <c r="B11" s="74">
        <v>15</v>
      </c>
      <c r="C11" s="76" t="s">
        <v>56</v>
      </c>
      <c r="D11" s="34">
        <f t="shared" si="0"/>
        <v>1679</v>
      </c>
      <c r="E11" s="34">
        <f t="shared" si="0"/>
        <v>2037</v>
      </c>
      <c r="F11" s="34">
        <f t="shared" si="0"/>
        <v>1964</v>
      </c>
      <c r="G11" s="34">
        <f t="shared" si="0"/>
        <v>1798</v>
      </c>
      <c r="H11" s="34">
        <f t="shared" si="0"/>
        <v>1929</v>
      </c>
      <c r="I11" s="34">
        <f t="shared" si="0"/>
        <v>2385</v>
      </c>
      <c r="J11" s="34">
        <f t="shared" si="0"/>
        <v>2353</v>
      </c>
      <c r="K11" s="34">
        <f t="shared" si="0"/>
        <v>2223</v>
      </c>
      <c r="L11" s="34">
        <f t="shared" si="0"/>
        <v>2103</v>
      </c>
      <c r="M11" s="34">
        <f t="shared" si="0"/>
        <v>2112</v>
      </c>
      <c r="W11" s="10">
        <v>6</v>
      </c>
      <c r="X11" s="12" t="s">
        <v>7</v>
      </c>
      <c r="Y11" s="15">
        <v>1773</v>
      </c>
      <c r="Z11" s="15">
        <v>307</v>
      </c>
      <c r="AA11" s="14">
        <f t="shared" si="1"/>
        <v>0.17315284827975183</v>
      </c>
      <c r="AB11" s="21">
        <v>1736</v>
      </c>
      <c r="AC11" s="15">
        <v>279</v>
      </c>
      <c r="AD11" s="14">
        <f t="shared" si="2"/>
        <v>0.16071428571428573</v>
      </c>
      <c r="AE11" s="21">
        <v>1919</v>
      </c>
      <c r="AF11" s="15">
        <v>294</v>
      </c>
      <c r="AG11" s="14">
        <f t="shared" si="3"/>
        <v>0.1532047941636269</v>
      </c>
      <c r="AH11" s="21">
        <v>1774</v>
      </c>
      <c r="AI11" s="15">
        <v>278</v>
      </c>
      <c r="AJ11" s="14">
        <f t="shared" si="4"/>
        <v>0.15670800450958286</v>
      </c>
      <c r="AK11" s="21">
        <v>1709</v>
      </c>
      <c r="AL11" s="15">
        <v>297</v>
      </c>
      <c r="AM11" s="14">
        <f t="shared" si="5"/>
        <v>0.173785839672323</v>
      </c>
      <c r="AN11" s="21">
        <v>1760</v>
      </c>
      <c r="AO11" s="15">
        <v>287</v>
      </c>
      <c r="AP11" s="14">
        <f t="shared" si="6"/>
        <v>0.16306818181818181</v>
      </c>
      <c r="AQ11" s="21">
        <v>1878</v>
      </c>
      <c r="AR11" s="15">
        <v>344</v>
      </c>
      <c r="AS11" s="14">
        <f t="shared" si="7"/>
        <v>0.18317358892438765</v>
      </c>
      <c r="AT11" s="21">
        <v>2009</v>
      </c>
      <c r="AU11" s="15">
        <v>355</v>
      </c>
      <c r="AV11" s="14">
        <f t="shared" si="8"/>
        <v>0.17670482827277254</v>
      </c>
      <c r="AW11" s="21">
        <v>2071</v>
      </c>
      <c r="AX11" s="15">
        <v>375</v>
      </c>
      <c r="AY11" s="14">
        <f t="shared" si="9"/>
        <v>0.18107194591984549</v>
      </c>
      <c r="AZ11" s="21">
        <v>2011</v>
      </c>
      <c r="BA11" s="15">
        <v>345</v>
      </c>
      <c r="BB11" s="14">
        <f t="shared" si="10"/>
        <v>0.17155643958229735</v>
      </c>
    </row>
    <row r="12" spans="1:54" x14ac:dyDescent="0.25">
      <c r="B12" s="74">
        <v>16</v>
      </c>
      <c r="C12" s="76" t="s">
        <v>57</v>
      </c>
      <c r="D12" s="34">
        <f t="shared" si="0"/>
        <v>1633</v>
      </c>
      <c r="E12" s="34">
        <f t="shared" si="0"/>
        <v>1747</v>
      </c>
      <c r="F12" s="34">
        <f t="shared" si="0"/>
        <v>1872</v>
      </c>
      <c r="G12" s="34">
        <f t="shared" si="0"/>
        <v>1680</v>
      </c>
      <c r="H12" s="34">
        <f t="shared" si="0"/>
        <v>1784</v>
      </c>
      <c r="I12" s="34">
        <f t="shared" si="0"/>
        <v>1786</v>
      </c>
      <c r="J12" s="34">
        <f t="shared" si="0"/>
        <v>1676</v>
      </c>
      <c r="K12" s="34">
        <f t="shared" si="0"/>
        <v>1539</v>
      </c>
      <c r="L12" s="34">
        <f t="shared" si="0"/>
        <v>1335</v>
      </c>
      <c r="M12" s="34">
        <f t="shared" si="0"/>
        <v>1334</v>
      </c>
      <c r="W12" s="10">
        <v>7</v>
      </c>
      <c r="X12" s="12" t="s">
        <v>8</v>
      </c>
      <c r="Y12" s="15">
        <v>1594</v>
      </c>
      <c r="Z12" s="15">
        <v>307</v>
      </c>
      <c r="AA12" s="14">
        <f t="shared" si="1"/>
        <v>0.19259723964868256</v>
      </c>
      <c r="AB12" s="21">
        <v>1687</v>
      </c>
      <c r="AC12" s="15">
        <v>357</v>
      </c>
      <c r="AD12" s="14">
        <f t="shared" si="2"/>
        <v>0.21161825726141079</v>
      </c>
      <c r="AE12" s="21">
        <v>1770</v>
      </c>
      <c r="AF12" s="15">
        <v>358</v>
      </c>
      <c r="AG12" s="14">
        <f t="shared" si="3"/>
        <v>0.20225988700564973</v>
      </c>
      <c r="AH12" s="21">
        <v>1639</v>
      </c>
      <c r="AI12" s="15">
        <v>347</v>
      </c>
      <c r="AJ12" s="14">
        <f t="shared" si="4"/>
        <v>0.21171446003660768</v>
      </c>
      <c r="AK12" s="21">
        <v>1581</v>
      </c>
      <c r="AL12" s="15">
        <v>286</v>
      </c>
      <c r="AM12" s="14">
        <f t="shared" si="5"/>
        <v>0.18089816571790007</v>
      </c>
      <c r="AN12" s="21">
        <v>1879</v>
      </c>
      <c r="AO12" s="15">
        <v>324</v>
      </c>
      <c r="AP12" s="14">
        <f t="shared" si="6"/>
        <v>0.17243214475784993</v>
      </c>
      <c r="AQ12" s="21">
        <v>1839</v>
      </c>
      <c r="AR12" s="15">
        <v>305</v>
      </c>
      <c r="AS12" s="14">
        <f t="shared" si="7"/>
        <v>0.1658510059815117</v>
      </c>
      <c r="AT12" s="21">
        <v>1711</v>
      </c>
      <c r="AU12" s="15">
        <v>301</v>
      </c>
      <c r="AV12" s="14">
        <f t="shared" si="8"/>
        <v>0.17592051431911163</v>
      </c>
      <c r="AW12" s="21">
        <v>1477</v>
      </c>
      <c r="AX12" s="15">
        <v>270</v>
      </c>
      <c r="AY12" s="14">
        <f t="shared" si="9"/>
        <v>0.18280297901150983</v>
      </c>
      <c r="AZ12" s="21">
        <v>1627</v>
      </c>
      <c r="BA12" s="15">
        <v>276</v>
      </c>
      <c r="BB12" s="14">
        <f t="shared" si="10"/>
        <v>0.16963736939151813</v>
      </c>
    </row>
    <row r="13" spans="1:54" x14ac:dyDescent="0.25">
      <c r="B13" s="74">
        <v>17</v>
      </c>
      <c r="C13" s="76" t="s">
        <v>42</v>
      </c>
      <c r="D13" s="34">
        <f t="shared" si="0"/>
        <v>5978</v>
      </c>
      <c r="E13" s="34">
        <f t="shared" si="0"/>
        <v>6468</v>
      </c>
      <c r="F13" s="34">
        <f t="shared" si="0"/>
        <v>6293</v>
      </c>
      <c r="G13" s="34">
        <f t="shared" si="0"/>
        <v>6658</v>
      </c>
      <c r="H13" s="34">
        <f t="shared" si="0"/>
        <v>7106</v>
      </c>
      <c r="I13" s="34">
        <f t="shared" si="0"/>
        <v>7726</v>
      </c>
      <c r="J13" s="34">
        <f t="shared" si="0"/>
        <v>7894</v>
      </c>
      <c r="K13" s="34">
        <f t="shared" si="0"/>
        <v>8641</v>
      </c>
      <c r="L13" s="34">
        <f t="shared" si="0"/>
        <v>9265</v>
      </c>
      <c r="M13" s="34">
        <f t="shared" si="0"/>
        <v>9676</v>
      </c>
      <c r="W13" s="10">
        <v>8</v>
      </c>
      <c r="X13" s="12" t="s">
        <v>9</v>
      </c>
      <c r="Y13" s="15">
        <v>3690</v>
      </c>
      <c r="Z13" s="15">
        <v>583</v>
      </c>
      <c r="AA13" s="14">
        <f t="shared" si="1"/>
        <v>0.15799457994579946</v>
      </c>
      <c r="AB13" s="21">
        <v>3807</v>
      </c>
      <c r="AC13" s="15">
        <v>512</v>
      </c>
      <c r="AD13" s="14">
        <f t="shared" si="2"/>
        <v>0.13448909902810613</v>
      </c>
      <c r="AE13" s="21">
        <v>3692</v>
      </c>
      <c r="AF13" s="15">
        <v>478</v>
      </c>
      <c r="AG13" s="14">
        <f t="shared" si="3"/>
        <v>0.12946912242686889</v>
      </c>
      <c r="AH13" s="21">
        <v>3871</v>
      </c>
      <c r="AI13" s="15">
        <v>424</v>
      </c>
      <c r="AJ13" s="14">
        <f t="shared" si="4"/>
        <v>0.10953242056316197</v>
      </c>
      <c r="AK13" s="21">
        <v>3783</v>
      </c>
      <c r="AL13" s="15">
        <v>410</v>
      </c>
      <c r="AM13" s="14">
        <f t="shared" si="5"/>
        <v>0.10837959291567539</v>
      </c>
      <c r="AN13" s="21">
        <v>4076</v>
      </c>
      <c r="AO13" s="15">
        <v>432</v>
      </c>
      <c r="AP13" s="14">
        <f t="shared" si="6"/>
        <v>0.10598626104023552</v>
      </c>
      <c r="AQ13" s="21">
        <v>3876</v>
      </c>
      <c r="AR13" s="15">
        <v>508</v>
      </c>
      <c r="AS13" s="14">
        <f t="shared" si="7"/>
        <v>0.13106295149638802</v>
      </c>
      <c r="AT13" s="21">
        <v>3895</v>
      </c>
      <c r="AU13" s="15">
        <v>489</v>
      </c>
      <c r="AV13" s="14">
        <f t="shared" si="8"/>
        <v>0.12554557124518614</v>
      </c>
      <c r="AW13" s="21">
        <v>3628</v>
      </c>
      <c r="AX13" s="15">
        <v>404</v>
      </c>
      <c r="AY13" s="14">
        <f t="shared" si="9"/>
        <v>0.1113561190738699</v>
      </c>
      <c r="AZ13" s="21">
        <v>3335</v>
      </c>
      <c r="BA13" s="15">
        <v>389</v>
      </c>
      <c r="BB13" s="14">
        <f t="shared" si="10"/>
        <v>0.11664167916041979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2935</v>
      </c>
      <c r="Z14" s="15">
        <v>529</v>
      </c>
      <c r="AA14" s="14">
        <f t="shared" si="1"/>
        <v>0.18023850085178875</v>
      </c>
      <c r="AB14" s="21">
        <v>2835</v>
      </c>
      <c r="AC14" s="15">
        <v>396</v>
      </c>
      <c r="AD14" s="14">
        <f t="shared" si="2"/>
        <v>0.13968253968253969</v>
      </c>
      <c r="AE14" s="21">
        <v>2571</v>
      </c>
      <c r="AF14" s="15">
        <v>430</v>
      </c>
      <c r="AG14" s="14">
        <f t="shared" si="3"/>
        <v>0.16725009723842862</v>
      </c>
      <c r="AH14" s="21">
        <v>2701</v>
      </c>
      <c r="AI14" s="15">
        <v>402</v>
      </c>
      <c r="AJ14" s="14">
        <f t="shared" si="4"/>
        <v>0.14883376527212144</v>
      </c>
      <c r="AK14" s="21">
        <v>2629</v>
      </c>
      <c r="AL14" s="15">
        <v>340</v>
      </c>
      <c r="AM14" s="14">
        <f t="shared" si="5"/>
        <v>0.1293267402054013</v>
      </c>
      <c r="AN14" s="21">
        <v>2650</v>
      </c>
      <c r="AO14" s="15">
        <v>341</v>
      </c>
      <c r="AP14" s="14">
        <f t="shared" si="6"/>
        <v>0.12867924528301886</v>
      </c>
      <c r="AQ14" s="21">
        <v>2446</v>
      </c>
      <c r="AR14" s="15">
        <v>363</v>
      </c>
      <c r="AS14" s="14">
        <f t="shared" si="7"/>
        <v>0.14840556009811937</v>
      </c>
      <c r="AT14" s="21">
        <v>2215</v>
      </c>
      <c r="AU14" s="15">
        <v>432</v>
      </c>
      <c r="AV14" s="14">
        <f t="shared" si="8"/>
        <v>0.19503386004514672</v>
      </c>
      <c r="AW14" s="21">
        <v>2047</v>
      </c>
      <c r="AX14" s="15">
        <v>262</v>
      </c>
      <c r="AY14" s="14">
        <f t="shared" si="9"/>
        <v>0.12799218368343918</v>
      </c>
      <c r="AZ14" s="21">
        <v>1682</v>
      </c>
      <c r="BA14" s="15">
        <v>278</v>
      </c>
      <c r="BB14" s="14">
        <f t="shared" si="10"/>
        <v>0.16527942925089179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120828</v>
      </c>
      <c r="E15" s="34">
        <f t="shared" si="11"/>
        <v>122785</v>
      </c>
      <c r="F15" s="34">
        <f t="shared" si="11"/>
        <v>125352</v>
      </c>
      <c r="G15" s="34">
        <f t="shared" si="11"/>
        <v>126359</v>
      </c>
      <c r="H15" s="34">
        <f t="shared" si="11"/>
        <v>128611</v>
      </c>
      <c r="I15" s="34">
        <f t="shared" si="11"/>
        <v>131520</v>
      </c>
      <c r="J15" s="34">
        <f t="shared" si="11"/>
        <v>135297</v>
      </c>
      <c r="K15" s="34">
        <f t="shared" si="11"/>
        <v>138806</v>
      </c>
      <c r="L15" s="34">
        <f t="shared" si="11"/>
        <v>142121</v>
      </c>
      <c r="M15" s="34">
        <f t="shared" si="11"/>
        <v>147290</v>
      </c>
      <c r="W15" s="10">
        <v>10</v>
      </c>
      <c r="X15" s="12" t="s">
        <v>11</v>
      </c>
      <c r="Y15" s="15">
        <v>51</v>
      </c>
      <c r="Z15" s="15">
        <v>64</v>
      </c>
      <c r="AA15" s="14">
        <f t="shared" si="1"/>
        <v>1.2549019607843137</v>
      </c>
      <c r="AB15" s="21">
        <v>65</v>
      </c>
      <c r="AC15" s="15">
        <v>70</v>
      </c>
      <c r="AD15" s="14">
        <f t="shared" si="2"/>
        <v>1.0769230769230769</v>
      </c>
      <c r="AE15" s="21">
        <v>58</v>
      </c>
      <c r="AF15" s="15">
        <v>63</v>
      </c>
      <c r="AG15" s="14">
        <f t="shared" si="3"/>
        <v>1.0862068965517242</v>
      </c>
      <c r="AH15" s="21">
        <v>31</v>
      </c>
      <c r="AI15" s="15">
        <v>36</v>
      </c>
      <c r="AJ15" s="14">
        <f t="shared" si="4"/>
        <v>1.1612903225806452</v>
      </c>
      <c r="AK15" s="21">
        <v>48</v>
      </c>
      <c r="AL15" s="15">
        <v>71</v>
      </c>
      <c r="AM15" s="14">
        <f t="shared" si="5"/>
        <v>1.4791666666666667</v>
      </c>
      <c r="AN15" s="21">
        <v>0</v>
      </c>
      <c r="AO15" s="15">
        <v>26</v>
      </c>
      <c r="AP15" s="14">
        <f t="shared" si="6"/>
        <v>0</v>
      </c>
      <c r="AQ15" s="21">
        <v>19</v>
      </c>
      <c r="AR15" s="15">
        <v>23</v>
      </c>
      <c r="AS15" s="14">
        <f t="shared" si="7"/>
        <v>1.2105263157894737</v>
      </c>
      <c r="AT15" s="21">
        <v>39</v>
      </c>
      <c r="AU15" s="15">
        <v>36</v>
      </c>
      <c r="AV15" s="14">
        <f t="shared" si="8"/>
        <v>0.92307692307692313</v>
      </c>
      <c r="AW15" s="21">
        <v>42</v>
      </c>
      <c r="AX15" s="15">
        <v>42</v>
      </c>
      <c r="AY15" s="14">
        <f t="shared" si="9"/>
        <v>1</v>
      </c>
      <c r="AZ15" s="21">
        <v>85</v>
      </c>
      <c r="BA15" s="15">
        <v>58</v>
      </c>
      <c r="BB15" s="14">
        <f t="shared" si="10"/>
        <v>0.68235294117647061</v>
      </c>
    </row>
    <row r="16" spans="1:54" x14ac:dyDescent="0.25">
      <c r="B16" s="74"/>
      <c r="C16" s="76" t="s">
        <v>43</v>
      </c>
      <c r="D16" s="37">
        <f>D7</f>
        <v>106068</v>
      </c>
      <c r="E16" s="37">
        <f t="shared" ref="E16:M16" si="12">E7</f>
        <v>108038</v>
      </c>
      <c r="F16" s="37">
        <f t="shared" si="12"/>
        <v>110421</v>
      </c>
      <c r="G16" s="37">
        <f t="shared" si="12"/>
        <v>112345</v>
      </c>
      <c r="H16" s="37">
        <f t="shared" si="12"/>
        <v>115162</v>
      </c>
      <c r="I16" s="37">
        <f t="shared" si="12"/>
        <v>117599</v>
      </c>
      <c r="J16" s="37">
        <f t="shared" si="12"/>
        <v>120365</v>
      </c>
      <c r="K16" s="37">
        <f t="shared" si="12"/>
        <v>124007</v>
      </c>
      <c r="L16" s="37">
        <f t="shared" si="12"/>
        <v>126913</v>
      </c>
      <c r="M16" s="37">
        <f t="shared" si="12"/>
        <v>132363</v>
      </c>
      <c r="W16" s="10">
        <v>11</v>
      </c>
      <c r="X16" s="12" t="s">
        <v>12</v>
      </c>
      <c r="Y16" s="15">
        <v>62</v>
      </c>
      <c r="Z16" s="15">
        <v>45</v>
      </c>
      <c r="AA16" s="14">
        <f t="shared" si="1"/>
        <v>0.72580645161290325</v>
      </c>
      <c r="AB16" s="21">
        <v>71</v>
      </c>
      <c r="AC16" s="15">
        <v>46</v>
      </c>
      <c r="AD16" s="14">
        <f t="shared" si="2"/>
        <v>0.647887323943662</v>
      </c>
      <c r="AE16" s="21">
        <v>95</v>
      </c>
      <c r="AF16" s="15">
        <v>48</v>
      </c>
      <c r="AG16" s="14">
        <f t="shared" si="3"/>
        <v>0.50526315789473686</v>
      </c>
      <c r="AH16" s="21">
        <v>96</v>
      </c>
      <c r="AI16" s="15">
        <v>54</v>
      </c>
      <c r="AJ16" s="14">
        <f t="shared" si="4"/>
        <v>0.5625</v>
      </c>
      <c r="AK16" s="21">
        <v>106</v>
      </c>
      <c r="AL16" s="15">
        <v>64</v>
      </c>
      <c r="AM16" s="14">
        <f t="shared" si="5"/>
        <v>0.60377358490566035</v>
      </c>
      <c r="AN16" s="21">
        <v>122</v>
      </c>
      <c r="AO16" s="15">
        <v>76</v>
      </c>
      <c r="AP16" s="14">
        <f t="shared" si="6"/>
        <v>0.62295081967213117</v>
      </c>
      <c r="AQ16" s="21">
        <v>116</v>
      </c>
      <c r="AR16" s="15">
        <v>71</v>
      </c>
      <c r="AS16" s="14">
        <f t="shared" si="7"/>
        <v>0.61206896551724133</v>
      </c>
      <c r="AT16" s="21">
        <v>122</v>
      </c>
      <c r="AU16" s="15">
        <v>69</v>
      </c>
      <c r="AV16" s="14">
        <f t="shared" si="8"/>
        <v>0.56557377049180324</v>
      </c>
      <c r="AW16" s="21">
        <v>82</v>
      </c>
      <c r="AX16" s="15">
        <v>61</v>
      </c>
      <c r="AY16" s="14">
        <f t="shared" si="9"/>
        <v>0.74390243902439024</v>
      </c>
      <c r="AZ16" s="21">
        <v>1472</v>
      </c>
      <c r="BA16" s="15">
        <v>291</v>
      </c>
      <c r="BB16" s="14">
        <f t="shared" si="10"/>
        <v>0.19769021739130435</v>
      </c>
    </row>
    <row r="17" spans="2:54" x14ac:dyDescent="0.25">
      <c r="B17" s="74"/>
      <c r="C17" s="76" t="s">
        <v>44</v>
      </c>
      <c r="D17" s="37">
        <f>D8</f>
        <v>14760</v>
      </c>
      <c r="E17" s="37">
        <f t="shared" ref="E17:M17" si="13">E8</f>
        <v>14747</v>
      </c>
      <c r="F17" s="37">
        <f t="shared" si="13"/>
        <v>14931</v>
      </c>
      <c r="G17" s="37">
        <f t="shared" si="13"/>
        <v>14014</v>
      </c>
      <c r="H17" s="37">
        <f t="shared" si="13"/>
        <v>13449</v>
      </c>
      <c r="I17" s="37">
        <f t="shared" si="13"/>
        <v>13921</v>
      </c>
      <c r="J17" s="37">
        <f t="shared" si="13"/>
        <v>14932</v>
      </c>
      <c r="K17" s="37">
        <f t="shared" si="13"/>
        <v>14799</v>
      </c>
      <c r="L17" s="37">
        <f t="shared" si="13"/>
        <v>15208</v>
      </c>
      <c r="M17" s="37">
        <f t="shared" si="13"/>
        <v>14927</v>
      </c>
      <c r="W17" s="10">
        <v>12</v>
      </c>
      <c r="X17" s="12" t="s">
        <v>13</v>
      </c>
      <c r="Y17" s="15">
        <v>642</v>
      </c>
      <c r="Z17" s="15">
        <v>157</v>
      </c>
      <c r="AA17" s="14">
        <f t="shared" si="1"/>
        <v>0.24454828660436137</v>
      </c>
      <c r="AB17" s="21">
        <v>836</v>
      </c>
      <c r="AC17" s="15">
        <v>207</v>
      </c>
      <c r="AD17" s="14">
        <f t="shared" si="2"/>
        <v>0.24760765550239233</v>
      </c>
      <c r="AE17" s="21">
        <v>968</v>
      </c>
      <c r="AF17" s="15">
        <v>171</v>
      </c>
      <c r="AG17" s="14">
        <f t="shared" si="3"/>
        <v>0.17665289256198347</v>
      </c>
      <c r="AH17" s="21">
        <v>1043</v>
      </c>
      <c r="AI17" s="15">
        <v>225</v>
      </c>
      <c r="AJ17" s="14">
        <f t="shared" si="4"/>
        <v>0.21572387344199426</v>
      </c>
      <c r="AK17" s="21">
        <v>1000</v>
      </c>
      <c r="AL17" s="15">
        <v>237</v>
      </c>
      <c r="AM17" s="14">
        <f t="shared" si="5"/>
        <v>0.23699999999999999</v>
      </c>
      <c r="AN17" s="21">
        <v>1304</v>
      </c>
      <c r="AO17" s="15">
        <v>278</v>
      </c>
      <c r="AP17" s="14">
        <f t="shared" si="6"/>
        <v>0.21319018404907975</v>
      </c>
      <c r="AQ17" s="21">
        <v>1295</v>
      </c>
      <c r="AR17" s="15">
        <v>292</v>
      </c>
      <c r="AS17" s="14">
        <f t="shared" si="7"/>
        <v>0.22548262548262549</v>
      </c>
      <c r="AT17" s="21">
        <v>1509</v>
      </c>
      <c r="AU17" s="15">
        <v>300</v>
      </c>
      <c r="AV17" s="14">
        <f t="shared" si="8"/>
        <v>0.19880715705765409</v>
      </c>
      <c r="AW17" s="21">
        <v>1447</v>
      </c>
      <c r="AX17" s="15">
        <v>276</v>
      </c>
      <c r="AY17" s="14">
        <f t="shared" si="9"/>
        <v>0.19073946095369732</v>
      </c>
      <c r="AZ17" s="21">
        <v>74</v>
      </c>
      <c r="BA17" s="15">
        <v>49</v>
      </c>
      <c r="BB17" s="14">
        <f t="shared" si="10"/>
        <v>0.66216216216216217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0</v>
      </c>
      <c r="Z18" s="15">
        <v>119</v>
      </c>
      <c r="AA18" s="14">
        <f t="shared" si="1"/>
        <v>0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27</v>
      </c>
      <c r="AG18" s="14">
        <f t="shared" si="3"/>
        <v>0</v>
      </c>
      <c r="AH18" s="21">
        <v>0</v>
      </c>
      <c r="AI18" s="15">
        <v>27</v>
      </c>
      <c r="AJ18" s="14">
        <f t="shared" si="4"/>
        <v>0</v>
      </c>
      <c r="AK18" s="21">
        <v>0</v>
      </c>
      <c r="AL18" s="15">
        <v>27</v>
      </c>
      <c r="AM18" s="14">
        <f t="shared" si="5"/>
        <v>0</v>
      </c>
      <c r="AN18" s="21">
        <v>0</v>
      </c>
      <c r="AO18" s="15">
        <v>26</v>
      </c>
      <c r="AP18" s="14">
        <f t="shared" si="6"/>
        <v>0</v>
      </c>
      <c r="AQ18" s="21">
        <v>0</v>
      </c>
      <c r="AR18" s="15">
        <v>26</v>
      </c>
      <c r="AS18" s="14">
        <f t="shared" si="7"/>
        <v>0</v>
      </c>
      <c r="AT18" s="21">
        <v>10</v>
      </c>
      <c r="AU18" s="15">
        <v>15</v>
      </c>
      <c r="AV18" s="14">
        <f t="shared" si="8"/>
        <v>1.5</v>
      </c>
      <c r="AW18" s="21">
        <v>10</v>
      </c>
      <c r="AX18" s="15">
        <v>15</v>
      </c>
      <c r="AY18" s="14">
        <f t="shared" si="9"/>
        <v>1.5</v>
      </c>
      <c r="AZ18" s="21">
        <v>22</v>
      </c>
      <c r="BA18" s="15">
        <v>24</v>
      </c>
      <c r="BB18" s="14">
        <f t="shared" si="10"/>
        <v>1.0909090909090908</v>
      </c>
    </row>
    <row r="19" spans="2:54" x14ac:dyDescent="0.25">
      <c r="B19" s="74"/>
      <c r="C19" s="77" t="s">
        <v>44</v>
      </c>
      <c r="D19" s="37">
        <f>SUM(D20:D22)</f>
        <v>14760</v>
      </c>
      <c r="E19" s="37">
        <f t="shared" ref="E19:M19" si="14">SUM(E20:E22)</f>
        <v>14747</v>
      </c>
      <c r="F19" s="37">
        <f t="shared" si="14"/>
        <v>14931</v>
      </c>
      <c r="G19" s="37">
        <f t="shared" si="14"/>
        <v>14014</v>
      </c>
      <c r="H19" s="37">
        <f t="shared" si="14"/>
        <v>13449</v>
      </c>
      <c r="I19" s="37">
        <f t="shared" si="14"/>
        <v>13921</v>
      </c>
      <c r="J19" s="37">
        <f t="shared" si="14"/>
        <v>14932</v>
      </c>
      <c r="K19" s="37">
        <f t="shared" si="14"/>
        <v>14799</v>
      </c>
      <c r="L19" s="37">
        <f t="shared" si="14"/>
        <v>15208</v>
      </c>
      <c r="M19" s="37">
        <f t="shared" si="14"/>
        <v>14927</v>
      </c>
      <c r="W19" s="10">
        <v>14</v>
      </c>
      <c r="X19" s="12" t="s">
        <v>15</v>
      </c>
      <c r="Y19" s="15">
        <v>301</v>
      </c>
      <c r="Z19" s="15">
        <v>94</v>
      </c>
      <c r="AA19" s="14">
        <f t="shared" si="1"/>
        <v>0.3122923588039867</v>
      </c>
      <c r="AB19" s="21">
        <v>324</v>
      </c>
      <c r="AC19" s="15">
        <v>87</v>
      </c>
      <c r="AD19" s="14">
        <f t="shared" si="2"/>
        <v>0.26851851851851855</v>
      </c>
      <c r="AE19" s="21">
        <v>342</v>
      </c>
      <c r="AF19" s="15">
        <v>109</v>
      </c>
      <c r="AG19" s="14">
        <f t="shared" si="3"/>
        <v>0.31871345029239767</v>
      </c>
      <c r="AH19" s="21">
        <v>422</v>
      </c>
      <c r="AI19" s="15">
        <v>126</v>
      </c>
      <c r="AJ19" s="14">
        <f t="shared" si="4"/>
        <v>0.29857819905213268</v>
      </c>
      <c r="AK19" s="21">
        <v>473</v>
      </c>
      <c r="AL19" s="15">
        <v>157</v>
      </c>
      <c r="AM19" s="14">
        <f t="shared" si="5"/>
        <v>0.33192389006342493</v>
      </c>
      <c r="AN19" s="21">
        <v>662</v>
      </c>
      <c r="AO19" s="15">
        <v>221</v>
      </c>
      <c r="AP19" s="14">
        <f t="shared" si="6"/>
        <v>0.33383685800604229</v>
      </c>
      <c r="AQ19" s="21">
        <v>714</v>
      </c>
      <c r="AR19" s="15">
        <v>243</v>
      </c>
      <c r="AS19" s="14">
        <f t="shared" si="7"/>
        <v>0.34033613445378152</v>
      </c>
      <c r="AT19" s="21">
        <v>636</v>
      </c>
      <c r="AU19" s="15">
        <v>192</v>
      </c>
      <c r="AV19" s="14">
        <f t="shared" si="8"/>
        <v>0.30188679245283018</v>
      </c>
      <c r="AW19" s="21">
        <v>540</v>
      </c>
      <c r="AX19" s="15">
        <v>190</v>
      </c>
      <c r="AY19" s="14">
        <f t="shared" si="9"/>
        <v>0.35185185185185186</v>
      </c>
      <c r="AZ19" s="21">
        <v>647</v>
      </c>
      <c r="BA19" s="15">
        <v>242</v>
      </c>
      <c r="BB19" s="14">
        <f t="shared" si="10"/>
        <v>0.37403400309119011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11393</v>
      </c>
      <c r="E20" s="34">
        <f t="shared" si="15"/>
        <v>11324</v>
      </c>
      <c r="F20" s="34">
        <f t="shared" si="15"/>
        <v>11242</v>
      </c>
      <c r="G20" s="34">
        <f t="shared" si="15"/>
        <v>10601</v>
      </c>
      <c r="H20" s="34">
        <f t="shared" si="15"/>
        <v>10159</v>
      </c>
      <c r="I20" s="34">
        <f t="shared" si="15"/>
        <v>10282</v>
      </c>
      <c r="J20" s="34">
        <f t="shared" si="15"/>
        <v>11215</v>
      </c>
      <c r="K20" s="34">
        <f t="shared" si="15"/>
        <v>11079</v>
      </c>
      <c r="L20" s="34">
        <f t="shared" si="15"/>
        <v>11660</v>
      </c>
      <c r="M20" s="34">
        <f t="shared" si="15"/>
        <v>11289</v>
      </c>
      <c r="W20" s="10">
        <v>15</v>
      </c>
      <c r="X20" s="12" t="s">
        <v>16</v>
      </c>
      <c r="Y20" s="15">
        <v>1679</v>
      </c>
      <c r="Z20" s="15">
        <v>289</v>
      </c>
      <c r="AA20" s="14">
        <f t="shared" si="1"/>
        <v>0.17212626563430614</v>
      </c>
      <c r="AB20" s="21">
        <v>2037</v>
      </c>
      <c r="AC20" s="15">
        <v>338</v>
      </c>
      <c r="AD20" s="14">
        <f t="shared" si="2"/>
        <v>0.16593028964162984</v>
      </c>
      <c r="AE20" s="21">
        <v>1964</v>
      </c>
      <c r="AF20" s="15">
        <v>316</v>
      </c>
      <c r="AG20" s="14">
        <f t="shared" si="3"/>
        <v>0.16089613034623218</v>
      </c>
      <c r="AH20" s="21">
        <v>1798</v>
      </c>
      <c r="AI20" s="15">
        <v>296</v>
      </c>
      <c r="AJ20" s="14">
        <f t="shared" si="4"/>
        <v>0.1646273637374861</v>
      </c>
      <c r="AK20" s="21">
        <v>1929</v>
      </c>
      <c r="AL20" s="15">
        <v>314</v>
      </c>
      <c r="AM20" s="14">
        <f t="shared" si="5"/>
        <v>0.16277864178330742</v>
      </c>
      <c r="AN20" s="21">
        <v>2385</v>
      </c>
      <c r="AO20" s="15">
        <v>422</v>
      </c>
      <c r="AP20" s="14">
        <f t="shared" si="6"/>
        <v>0.17693920335429769</v>
      </c>
      <c r="AQ20" s="21">
        <v>2353</v>
      </c>
      <c r="AR20" s="15">
        <v>360</v>
      </c>
      <c r="AS20" s="14">
        <f t="shared" si="7"/>
        <v>0.15299617509562261</v>
      </c>
      <c r="AT20" s="21">
        <v>2223</v>
      </c>
      <c r="AU20" s="15">
        <v>353</v>
      </c>
      <c r="AV20" s="14">
        <f t="shared" si="8"/>
        <v>0.15879442195231669</v>
      </c>
      <c r="AW20" s="21">
        <v>2103</v>
      </c>
      <c r="AX20" s="15">
        <v>329</v>
      </c>
      <c r="AY20" s="14">
        <f t="shared" si="9"/>
        <v>0.15644317641464575</v>
      </c>
      <c r="AZ20" s="21">
        <v>2112</v>
      </c>
      <c r="BA20" s="15">
        <v>346</v>
      </c>
      <c r="BB20" s="14">
        <f t="shared" si="10"/>
        <v>0.16382575757575757</v>
      </c>
    </row>
    <row r="21" spans="2:54" x14ac:dyDescent="0.25">
      <c r="B21" s="74">
        <v>6</v>
      </c>
      <c r="C21" s="76" t="s">
        <v>52</v>
      </c>
      <c r="D21" s="34">
        <f t="shared" si="15"/>
        <v>1773</v>
      </c>
      <c r="E21" s="34">
        <f t="shared" si="15"/>
        <v>1736</v>
      </c>
      <c r="F21" s="34">
        <f t="shared" si="15"/>
        <v>1919</v>
      </c>
      <c r="G21" s="34">
        <f t="shared" si="15"/>
        <v>1774</v>
      </c>
      <c r="H21" s="34">
        <f t="shared" si="15"/>
        <v>1709</v>
      </c>
      <c r="I21" s="34">
        <f t="shared" si="15"/>
        <v>1760</v>
      </c>
      <c r="J21" s="34">
        <f t="shared" si="15"/>
        <v>1878</v>
      </c>
      <c r="K21" s="34">
        <f t="shared" si="15"/>
        <v>2009</v>
      </c>
      <c r="L21" s="34">
        <f t="shared" si="15"/>
        <v>2071</v>
      </c>
      <c r="M21" s="34">
        <f t="shared" si="15"/>
        <v>2011</v>
      </c>
      <c r="W21" s="10">
        <v>16</v>
      </c>
      <c r="X21" s="12" t="s">
        <v>17</v>
      </c>
      <c r="Y21" s="15">
        <v>1633</v>
      </c>
      <c r="Z21" s="15">
        <v>263</v>
      </c>
      <c r="AA21" s="14">
        <f t="shared" si="1"/>
        <v>0.16105327617881202</v>
      </c>
      <c r="AB21" s="21">
        <v>1747</v>
      </c>
      <c r="AC21" s="15">
        <v>274</v>
      </c>
      <c r="AD21" s="14">
        <f t="shared" si="2"/>
        <v>0.15684029765311963</v>
      </c>
      <c r="AE21" s="21">
        <v>1872</v>
      </c>
      <c r="AF21" s="15">
        <v>347</v>
      </c>
      <c r="AG21" s="14">
        <f t="shared" si="3"/>
        <v>0.18536324786324787</v>
      </c>
      <c r="AH21" s="21">
        <v>1680</v>
      </c>
      <c r="AI21" s="15">
        <v>309</v>
      </c>
      <c r="AJ21" s="14">
        <f t="shared" si="4"/>
        <v>0.18392857142857144</v>
      </c>
      <c r="AK21" s="21">
        <v>1784</v>
      </c>
      <c r="AL21" s="15">
        <v>331</v>
      </c>
      <c r="AM21" s="14">
        <f t="shared" si="5"/>
        <v>0.18553811659192826</v>
      </c>
      <c r="AN21" s="21">
        <v>1786</v>
      </c>
      <c r="AO21" s="15">
        <v>360</v>
      </c>
      <c r="AP21" s="14">
        <f t="shared" si="6"/>
        <v>0.20156774916013437</v>
      </c>
      <c r="AQ21" s="21">
        <v>1676</v>
      </c>
      <c r="AR21" s="15">
        <v>287</v>
      </c>
      <c r="AS21" s="14">
        <f t="shared" si="7"/>
        <v>0.17124105011933174</v>
      </c>
      <c r="AT21" s="21">
        <v>1539</v>
      </c>
      <c r="AU21" s="15">
        <v>253</v>
      </c>
      <c r="AV21" s="14">
        <f t="shared" si="8"/>
        <v>0.16439246263807666</v>
      </c>
      <c r="AW21" s="21">
        <v>1335</v>
      </c>
      <c r="AX21" s="15">
        <v>223</v>
      </c>
      <c r="AY21" s="14">
        <f t="shared" si="9"/>
        <v>0.16704119850187266</v>
      </c>
      <c r="AZ21" s="21">
        <v>1334</v>
      </c>
      <c r="BA21" s="15">
        <v>259</v>
      </c>
      <c r="BB21" s="14">
        <f t="shared" si="10"/>
        <v>0.19415292353823088</v>
      </c>
    </row>
    <row r="22" spans="2:54" x14ac:dyDescent="0.25">
      <c r="B22" s="74">
        <v>7</v>
      </c>
      <c r="C22" s="76" t="s">
        <v>53</v>
      </c>
      <c r="D22" s="34">
        <f t="shared" si="15"/>
        <v>1594</v>
      </c>
      <c r="E22" s="34">
        <f t="shared" si="15"/>
        <v>1687</v>
      </c>
      <c r="F22" s="34">
        <f t="shared" si="15"/>
        <v>1770</v>
      </c>
      <c r="G22" s="34">
        <f t="shared" si="15"/>
        <v>1639</v>
      </c>
      <c r="H22" s="34">
        <f t="shared" si="15"/>
        <v>1581</v>
      </c>
      <c r="I22" s="34">
        <f t="shared" si="15"/>
        <v>1879</v>
      </c>
      <c r="J22" s="34">
        <f t="shared" si="15"/>
        <v>1839</v>
      </c>
      <c r="K22" s="34">
        <f t="shared" si="15"/>
        <v>1711</v>
      </c>
      <c r="L22" s="34">
        <f t="shared" si="15"/>
        <v>1477</v>
      </c>
      <c r="M22" s="34">
        <f t="shared" si="15"/>
        <v>1627</v>
      </c>
      <c r="W22" s="16">
        <v>17</v>
      </c>
      <c r="X22" s="17" t="s">
        <v>18</v>
      </c>
      <c r="Y22" s="18">
        <v>5978</v>
      </c>
      <c r="Z22" s="18">
        <v>394</v>
      </c>
      <c r="AA22" s="19">
        <f t="shared" si="1"/>
        <v>6.5908330545332891E-2</v>
      </c>
      <c r="AB22" s="22">
        <v>6468</v>
      </c>
      <c r="AC22" s="18">
        <v>567</v>
      </c>
      <c r="AD22" s="19">
        <f t="shared" si="2"/>
        <v>8.7662337662337664E-2</v>
      </c>
      <c r="AE22" s="22">
        <v>6293</v>
      </c>
      <c r="AF22" s="18">
        <v>506</v>
      </c>
      <c r="AG22" s="19">
        <f t="shared" si="3"/>
        <v>8.0406801207691087E-2</v>
      </c>
      <c r="AH22" s="22">
        <v>6658</v>
      </c>
      <c r="AI22" s="18">
        <v>481</v>
      </c>
      <c r="AJ22" s="19">
        <f t="shared" si="4"/>
        <v>7.2243917092219889E-2</v>
      </c>
      <c r="AK22" s="22">
        <v>7106</v>
      </c>
      <c r="AL22" s="18">
        <v>507</v>
      </c>
      <c r="AM22" s="19">
        <f t="shared" si="5"/>
        <v>7.1348156487475375E-2</v>
      </c>
      <c r="AN22" s="22">
        <v>7726</v>
      </c>
      <c r="AO22" s="18">
        <v>592</v>
      </c>
      <c r="AP22" s="19">
        <f t="shared" si="6"/>
        <v>7.662438519285529E-2</v>
      </c>
      <c r="AQ22" s="22">
        <v>7894</v>
      </c>
      <c r="AR22" s="18">
        <v>587</v>
      </c>
      <c r="AS22" s="19">
        <f t="shared" si="7"/>
        <v>7.4360273625538389E-2</v>
      </c>
      <c r="AT22" s="22">
        <v>8641</v>
      </c>
      <c r="AU22" s="18">
        <v>663</v>
      </c>
      <c r="AV22" s="19">
        <f t="shared" si="8"/>
        <v>7.6727230644601324E-2</v>
      </c>
      <c r="AW22" s="22">
        <v>9265</v>
      </c>
      <c r="AX22" s="18">
        <v>630</v>
      </c>
      <c r="AY22" s="19">
        <f t="shared" si="9"/>
        <v>6.799784133837021E-2</v>
      </c>
      <c r="AZ22" s="22">
        <v>9676</v>
      </c>
      <c r="BA22" s="18">
        <v>711</v>
      </c>
      <c r="BB22" s="19">
        <f t="shared" si="10"/>
        <v>7.3480777180653156E-2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76702</v>
      </c>
      <c r="Z23" s="15">
        <v>783</v>
      </c>
      <c r="AA23" s="14">
        <f t="shared" si="1"/>
        <v>1.0208338765612369E-2</v>
      </c>
      <c r="AB23" s="21">
        <v>78158</v>
      </c>
      <c r="AC23" s="15">
        <v>671</v>
      </c>
      <c r="AD23" s="14">
        <f t="shared" si="2"/>
        <v>8.5851736226617882E-3</v>
      </c>
      <c r="AE23" s="21">
        <v>79141</v>
      </c>
      <c r="AF23" s="15">
        <v>693</v>
      </c>
      <c r="AG23" s="14">
        <f t="shared" si="3"/>
        <v>8.7565231675111512E-3</v>
      </c>
      <c r="AH23" s="21">
        <v>79751</v>
      </c>
      <c r="AI23" s="15">
        <v>859</v>
      </c>
      <c r="AJ23" s="14">
        <f t="shared" si="4"/>
        <v>1.0771024814735866E-2</v>
      </c>
      <c r="AK23" s="21">
        <v>81711</v>
      </c>
      <c r="AL23" s="15">
        <v>801</v>
      </c>
      <c r="AM23" s="14">
        <f t="shared" si="5"/>
        <v>9.8028417226566807E-3</v>
      </c>
      <c r="AN23" s="21">
        <v>84618</v>
      </c>
      <c r="AO23" s="15">
        <v>782</v>
      </c>
      <c r="AP23" s="14">
        <f t="shared" si="6"/>
        <v>9.241532534448935E-3</v>
      </c>
      <c r="AQ23" s="21">
        <v>86805</v>
      </c>
      <c r="AR23" s="15">
        <v>904</v>
      </c>
      <c r="AS23" s="14">
        <f t="shared" si="7"/>
        <v>1.0414146650538563E-2</v>
      </c>
      <c r="AT23" s="21">
        <v>88812</v>
      </c>
      <c r="AU23" s="15">
        <v>1019</v>
      </c>
      <c r="AV23" s="14">
        <f t="shared" si="8"/>
        <v>1.1473674728640275E-2</v>
      </c>
      <c r="AW23" s="21">
        <v>90655</v>
      </c>
      <c r="AX23" s="15">
        <v>981</v>
      </c>
      <c r="AY23" s="14">
        <f t="shared" si="9"/>
        <v>1.0821245380839447E-2</v>
      </c>
      <c r="AZ23" s="21">
        <v>93220</v>
      </c>
      <c r="BA23" s="15">
        <v>1173</v>
      </c>
      <c r="BB23" s="14">
        <f t="shared" si="10"/>
        <v>1.2583136665951513E-2</v>
      </c>
    </row>
    <row r="24" spans="2:54" x14ac:dyDescent="0.25">
      <c r="B24" s="74"/>
      <c r="C24" s="77" t="s">
        <v>54</v>
      </c>
      <c r="D24" s="37">
        <f>SUM(D25:D29)</f>
        <v>3690</v>
      </c>
      <c r="E24" s="37">
        <f t="shared" ref="E24:M24" si="16">SUM(E25:E29)</f>
        <v>3807</v>
      </c>
      <c r="F24" s="37">
        <f t="shared" si="16"/>
        <v>3692</v>
      </c>
      <c r="G24" s="37">
        <f t="shared" si="16"/>
        <v>3871</v>
      </c>
      <c r="H24" s="37">
        <f t="shared" si="16"/>
        <v>3783</v>
      </c>
      <c r="I24" s="37">
        <f t="shared" si="16"/>
        <v>4076</v>
      </c>
      <c r="J24" s="37">
        <f t="shared" si="16"/>
        <v>3876</v>
      </c>
      <c r="K24" s="37">
        <f t="shared" si="16"/>
        <v>3895</v>
      </c>
      <c r="L24" s="37">
        <f t="shared" si="16"/>
        <v>3628</v>
      </c>
      <c r="M24" s="37">
        <f t="shared" si="16"/>
        <v>3335</v>
      </c>
      <c r="W24" s="10">
        <v>19</v>
      </c>
      <c r="X24" s="12" t="s">
        <v>20</v>
      </c>
      <c r="Y24" s="15">
        <v>69591</v>
      </c>
      <c r="Z24" s="15">
        <v>903</v>
      </c>
      <c r="AA24" s="14">
        <f t="shared" si="1"/>
        <v>1.2975815838254946E-2</v>
      </c>
      <c r="AB24" s="21">
        <v>70426</v>
      </c>
      <c r="AC24" s="15">
        <v>938</v>
      </c>
      <c r="AD24" s="14">
        <f t="shared" si="2"/>
        <v>1.3318944707920371E-2</v>
      </c>
      <c r="AE24" s="21">
        <v>71541</v>
      </c>
      <c r="AF24" s="15">
        <v>875</v>
      </c>
      <c r="AG24" s="14">
        <f t="shared" si="3"/>
        <v>1.2230748801386618E-2</v>
      </c>
      <c r="AH24" s="21">
        <v>71711</v>
      </c>
      <c r="AI24" s="15">
        <v>957</v>
      </c>
      <c r="AJ24" s="14">
        <f t="shared" si="4"/>
        <v>1.3345232948919971E-2</v>
      </c>
      <c r="AK24" s="21">
        <v>73320</v>
      </c>
      <c r="AL24" s="15">
        <v>937</v>
      </c>
      <c r="AM24" s="14">
        <f t="shared" si="5"/>
        <v>1.2779596290234589E-2</v>
      </c>
      <c r="AN24" s="21">
        <v>75389</v>
      </c>
      <c r="AO24" s="15">
        <v>997</v>
      </c>
      <c r="AP24" s="14">
        <f t="shared" si="6"/>
        <v>1.3224741009961665E-2</v>
      </c>
      <c r="AQ24" s="21">
        <v>77702</v>
      </c>
      <c r="AR24" s="15">
        <v>1106</v>
      </c>
      <c r="AS24" s="14">
        <f t="shared" si="7"/>
        <v>1.4233867854109289E-2</v>
      </c>
      <c r="AT24" s="21">
        <v>79488</v>
      </c>
      <c r="AU24" s="15">
        <v>1138</v>
      </c>
      <c r="AV24" s="14">
        <f t="shared" si="8"/>
        <v>1.4316626409017713E-2</v>
      </c>
      <c r="AW24" s="21">
        <v>81488</v>
      </c>
      <c r="AX24" s="15">
        <v>1047</v>
      </c>
      <c r="AY24" s="14">
        <f t="shared" si="9"/>
        <v>1.2848517573139604E-2</v>
      </c>
      <c r="AZ24" s="21">
        <v>83951</v>
      </c>
      <c r="BA24" s="15">
        <v>1139</v>
      </c>
      <c r="BB24" s="14">
        <f t="shared" si="10"/>
        <v>1.3567438148443736E-2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2935</v>
      </c>
      <c r="E25" s="34">
        <f t="shared" si="17"/>
        <v>2835</v>
      </c>
      <c r="F25" s="34">
        <f t="shared" si="17"/>
        <v>2571</v>
      </c>
      <c r="G25" s="34">
        <f t="shared" si="17"/>
        <v>2701</v>
      </c>
      <c r="H25" s="34">
        <f t="shared" si="17"/>
        <v>2629</v>
      </c>
      <c r="I25" s="34">
        <f t="shared" si="17"/>
        <v>2650</v>
      </c>
      <c r="J25" s="34">
        <f t="shared" si="17"/>
        <v>2446</v>
      </c>
      <c r="K25" s="34">
        <f t="shared" si="17"/>
        <v>2215</v>
      </c>
      <c r="L25" s="34">
        <f t="shared" si="17"/>
        <v>2047</v>
      </c>
      <c r="M25" s="34">
        <f t="shared" si="17"/>
        <v>1682</v>
      </c>
      <c r="W25" s="10">
        <v>20</v>
      </c>
      <c r="X25" s="12" t="s">
        <v>21</v>
      </c>
      <c r="Y25" s="15">
        <v>61209</v>
      </c>
      <c r="Z25" s="15">
        <v>1000</v>
      </c>
      <c r="AA25" s="14">
        <f t="shared" si="1"/>
        <v>1.6337466712411573E-2</v>
      </c>
      <c r="AB25" s="21">
        <v>61745</v>
      </c>
      <c r="AC25" s="15">
        <v>1026</v>
      </c>
      <c r="AD25" s="14">
        <f t="shared" si="2"/>
        <v>1.6616730099603207E-2</v>
      </c>
      <c r="AE25" s="21">
        <v>62787</v>
      </c>
      <c r="AF25" s="15">
        <v>885</v>
      </c>
      <c r="AG25" s="14">
        <f t="shared" si="3"/>
        <v>1.4095274499498303E-2</v>
      </c>
      <c r="AH25" s="21">
        <v>63611</v>
      </c>
      <c r="AI25" s="15">
        <v>988</v>
      </c>
      <c r="AJ25" s="14">
        <f t="shared" si="4"/>
        <v>1.5531904859222461E-2</v>
      </c>
      <c r="AK25" s="21">
        <v>65694</v>
      </c>
      <c r="AL25" s="15">
        <v>962</v>
      </c>
      <c r="AM25" s="14">
        <f t="shared" si="5"/>
        <v>1.4643650866136938E-2</v>
      </c>
      <c r="AN25" s="21">
        <v>67527</v>
      </c>
      <c r="AO25" s="15">
        <v>1076</v>
      </c>
      <c r="AP25" s="14">
        <f t="shared" si="6"/>
        <v>1.5934366993943162E-2</v>
      </c>
      <c r="AQ25" s="21">
        <v>69438</v>
      </c>
      <c r="AR25" s="15">
        <v>1091</v>
      </c>
      <c r="AS25" s="14">
        <f t="shared" si="7"/>
        <v>1.5711858060428009E-2</v>
      </c>
      <c r="AT25" s="21">
        <v>71660</v>
      </c>
      <c r="AU25" s="15">
        <v>1272</v>
      </c>
      <c r="AV25" s="14">
        <f t="shared" si="8"/>
        <v>1.7750488417527212E-2</v>
      </c>
      <c r="AW25" s="21">
        <v>73222</v>
      </c>
      <c r="AX25" s="15">
        <v>1193</v>
      </c>
      <c r="AY25" s="14">
        <f t="shared" si="9"/>
        <v>1.629291742918795E-2</v>
      </c>
      <c r="AZ25" s="21">
        <v>75928</v>
      </c>
      <c r="BA25" s="15">
        <v>1140</v>
      </c>
      <c r="BB25" s="14">
        <f t="shared" si="10"/>
        <v>1.5014224001685807E-2</v>
      </c>
    </row>
    <row r="26" spans="2:54" x14ac:dyDescent="0.25">
      <c r="B26" s="74">
        <v>10</v>
      </c>
      <c r="C26" s="76" t="s">
        <v>46</v>
      </c>
      <c r="D26" s="34">
        <f t="shared" si="17"/>
        <v>51</v>
      </c>
      <c r="E26" s="34">
        <f t="shared" si="17"/>
        <v>65</v>
      </c>
      <c r="F26" s="34">
        <f t="shared" si="17"/>
        <v>58</v>
      </c>
      <c r="G26" s="34">
        <f t="shared" si="17"/>
        <v>31</v>
      </c>
      <c r="H26" s="34">
        <f t="shared" si="17"/>
        <v>48</v>
      </c>
      <c r="I26" s="34">
        <f t="shared" si="17"/>
        <v>0</v>
      </c>
      <c r="J26" s="34">
        <f t="shared" si="17"/>
        <v>19</v>
      </c>
      <c r="K26" s="34">
        <f t="shared" si="17"/>
        <v>39</v>
      </c>
      <c r="L26" s="34">
        <f t="shared" si="17"/>
        <v>42</v>
      </c>
      <c r="M26" s="34">
        <f t="shared" si="17"/>
        <v>85</v>
      </c>
      <c r="W26" s="10">
        <v>21</v>
      </c>
      <c r="X26" s="12" t="s">
        <v>22</v>
      </c>
      <c r="Y26" s="15">
        <v>8382</v>
      </c>
      <c r="Z26" s="15">
        <v>490</v>
      </c>
      <c r="AA26" s="14">
        <f t="shared" si="1"/>
        <v>5.845860176568838E-2</v>
      </c>
      <c r="AB26" s="21">
        <v>8681</v>
      </c>
      <c r="AC26" s="15">
        <v>645</v>
      </c>
      <c r="AD26" s="14">
        <f t="shared" si="2"/>
        <v>7.4300195829973506E-2</v>
      </c>
      <c r="AE26" s="21">
        <v>8754</v>
      </c>
      <c r="AF26" s="15">
        <v>739</v>
      </c>
      <c r="AG26" s="14">
        <f t="shared" si="3"/>
        <v>8.4418551519305454E-2</v>
      </c>
      <c r="AH26" s="21">
        <v>8100</v>
      </c>
      <c r="AI26" s="15">
        <v>579</v>
      </c>
      <c r="AJ26" s="14">
        <f t="shared" si="4"/>
        <v>7.1481481481481479E-2</v>
      </c>
      <c r="AK26" s="21">
        <v>7626</v>
      </c>
      <c r="AL26" s="15">
        <v>488</v>
      </c>
      <c r="AM26" s="14">
        <f t="shared" si="5"/>
        <v>6.3991607658012067E-2</v>
      </c>
      <c r="AN26" s="21">
        <v>7862</v>
      </c>
      <c r="AO26" s="15">
        <v>624</v>
      </c>
      <c r="AP26" s="14">
        <f t="shared" si="6"/>
        <v>7.9369117272958534E-2</v>
      </c>
      <c r="AQ26" s="21">
        <v>8264</v>
      </c>
      <c r="AR26" s="15">
        <v>524</v>
      </c>
      <c r="AS26" s="14">
        <f t="shared" si="7"/>
        <v>6.3407550822846076E-2</v>
      </c>
      <c r="AT26" s="21">
        <v>7828</v>
      </c>
      <c r="AU26" s="15">
        <v>600</v>
      </c>
      <c r="AV26" s="14">
        <f t="shared" si="8"/>
        <v>7.6647930505876344E-2</v>
      </c>
      <c r="AW26" s="21">
        <v>8266</v>
      </c>
      <c r="AX26" s="15">
        <v>643</v>
      </c>
      <c r="AY26" s="14">
        <f t="shared" si="9"/>
        <v>7.7788531333172026E-2</v>
      </c>
      <c r="AZ26" s="21">
        <v>8023</v>
      </c>
      <c r="BA26" s="15">
        <v>646</v>
      </c>
      <c r="BB26" s="14">
        <f t="shared" si="10"/>
        <v>8.0518509285803314E-2</v>
      </c>
    </row>
    <row r="27" spans="2:54" x14ac:dyDescent="0.25">
      <c r="B27" s="74">
        <v>11</v>
      </c>
      <c r="C27" s="76" t="s">
        <v>47</v>
      </c>
      <c r="D27" s="34">
        <f t="shared" si="17"/>
        <v>62</v>
      </c>
      <c r="E27" s="34">
        <f t="shared" si="17"/>
        <v>71</v>
      </c>
      <c r="F27" s="34">
        <f t="shared" si="17"/>
        <v>95</v>
      </c>
      <c r="G27" s="34">
        <f t="shared" si="17"/>
        <v>96</v>
      </c>
      <c r="H27" s="34">
        <f t="shared" si="17"/>
        <v>106</v>
      </c>
      <c r="I27" s="34">
        <f t="shared" si="17"/>
        <v>122</v>
      </c>
      <c r="J27" s="34">
        <f t="shared" si="17"/>
        <v>116</v>
      </c>
      <c r="K27" s="34">
        <f t="shared" si="17"/>
        <v>122</v>
      </c>
      <c r="L27" s="34">
        <f t="shared" si="17"/>
        <v>82</v>
      </c>
      <c r="M27" s="34">
        <f t="shared" si="17"/>
        <v>1472</v>
      </c>
      <c r="W27" s="10">
        <v>22</v>
      </c>
      <c r="X27" s="12" t="s">
        <v>23</v>
      </c>
      <c r="Y27" s="15">
        <v>6481</v>
      </c>
      <c r="Z27" s="15">
        <v>449</v>
      </c>
      <c r="AA27" s="14">
        <f t="shared" si="1"/>
        <v>6.9279432186390988E-2</v>
      </c>
      <c r="AB27" s="21">
        <v>6502</v>
      </c>
      <c r="AC27" s="15">
        <v>585</v>
      </c>
      <c r="AD27" s="14">
        <f t="shared" si="2"/>
        <v>8.9972316210396808E-2</v>
      </c>
      <c r="AE27" s="21">
        <v>6456</v>
      </c>
      <c r="AF27" s="15">
        <v>608</v>
      </c>
      <c r="AG27" s="14">
        <f t="shared" si="3"/>
        <v>9.4175960346964058E-2</v>
      </c>
      <c r="AH27" s="21">
        <v>6045</v>
      </c>
      <c r="AI27" s="15">
        <v>539</v>
      </c>
      <c r="AJ27" s="14">
        <f t="shared" si="4"/>
        <v>8.9164598842018203E-2</v>
      </c>
      <c r="AK27" s="21">
        <v>5724</v>
      </c>
      <c r="AL27" s="15">
        <v>472</v>
      </c>
      <c r="AM27" s="14">
        <f t="shared" si="5"/>
        <v>8.2459818308874916E-2</v>
      </c>
      <c r="AN27" s="21">
        <v>5711</v>
      </c>
      <c r="AO27" s="15">
        <v>512</v>
      </c>
      <c r="AP27" s="14">
        <f t="shared" si="6"/>
        <v>8.9651549641043604E-2</v>
      </c>
      <c r="AQ27" s="21">
        <v>6139</v>
      </c>
      <c r="AR27" s="15">
        <v>503</v>
      </c>
      <c r="AS27" s="14">
        <f t="shared" si="7"/>
        <v>8.1935168594233582E-2</v>
      </c>
      <c r="AT27" s="21">
        <v>5889</v>
      </c>
      <c r="AU27" s="15">
        <v>505</v>
      </c>
      <c r="AV27" s="14">
        <f t="shared" si="8"/>
        <v>8.5753098998132105E-2</v>
      </c>
      <c r="AW27" s="21">
        <v>6333</v>
      </c>
      <c r="AX27" s="15">
        <v>490</v>
      </c>
      <c r="AY27" s="14">
        <f t="shared" si="9"/>
        <v>7.7372493289120478E-2</v>
      </c>
      <c r="AZ27" s="21">
        <v>6022</v>
      </c>
      <c r="BA27" s="15">
        <v>620</v>
      </c>
      <c r="BB27" s="14">
        <f t="shared" si="10"/>
        <v>0.10295582862836267</v>
      </c>
    </row>
    <row r="28" spans="2:54" x14ac:dyDescent="0.25">
      <c r="B28" s="74">
        <v>12</v>
      </c>
      <c r="C28" s="76" t="s">
        <v>48</v>
      </c>
      <c r="D28" s="34">
        <f t="shared" si="17"/>
        <v>642</v>
      </c>
      <c r="E28" s="34">
        <f t="shared" si="17"/>
        <v>836</v>
      </c>
      <c r="F28" s="34">
        <f t="shared" si="17"/>
        <v>968</v>
      </c>
      <c r="G28" s="34">
        <f t="shared" si="17"/>
        <v>1043</v>
      </c>
      <c r="H28" s="34">
        <f t="shared" si="17"/>
        <v>1000</v>
      </c>
      <c r="I28" s="34">
        <f t="shared" si="17"/>
        <v>1304</v>
      </c>
      <c r="J28" s="34">
        <f t="shared" si="17"/>
        <v>1295</v>
      </c>
      <c r="K28" s="34">
        <f t="shared" si="17"/>
        <v>1509</v>
      </c>
      <c r="L28" s="34">
        <f t="shared" si="17"/>
        <v>1447</v>
      </c>
      <c r="M28" s="34">
        <f t="shared" si="17"/>
        <v>74</v>
      </c>
      <c r="W28" s="10">
        <v>23</v>
      </c>
      <c r="X28" s="12" t="s">
        <v>24</v>
      </c>
      <c r="Y28" s="15">
        <v>830</v>
      </c>
      <c r="Z28" s="15">
        <v>171</v>
      </c>
      <c r="AA28" s="14">
        <f t="shared" si="1"/>
        <v>0.20602409638554217</v>
      </c>
      <c r="AB28" s="21">
        <v>916</v>
      </c>
      <c r="AC28" s="15">
        <v>178</v>
      </c>
      <c r="AD28" s="14">
        <f t="shared" si="2"/>
        <v>0.1943231441048035</v>
      </c>
      <c r="AE28" s="21">
        <v>985</v>
      </c>
      <c r="AF28" s="15">
        <v>187</v>
      </c>
      <c r="AG28" s="14">
        <f t="shared" si="3"/>
        <v>0.18984771573604062</v>
      </c>
      <c r="AH28" s="21">
        <v>879</v>
      </c>
      <c r="AI28" s="15">
        <v>183</v>
      </c>
      <c r="AJ28" s="14">
        <f t="shared" si="4"/>
        <v>0.20819112627986347</v>
      </c>
      <c r="AK28" s="21">
        <v>811</v>
      </c>
      <c r="AL28" s="15">
        <v>181</v>
      </c>
      <c r="AM28" s="14">
        <f t="shared" si="5"/>
        <v>0.22318125770653513</v>
      </c>
      <c r="AN28" s="21">
        <v>953</v>
      </c>
      <c r="AO28" s="15">
        <v>198</v>
      </c>
      <c r="AP28" s="14">
        <f t="shared" si="6"/>
        <v>0.20776495278069254</v>
      </c>
      <c r="AQ28" s="21">
        <v>1021</v>
      </c>
      <c r="AR28" s="15">
        <v>263</v>
      </c>
      <c r="AS28" s="14">
        <f t="shared" si="7"/>
        <v>0.25759059745347701</v>
      </c>
      <c r="AT28" s="21">
        <v>994</v>
      </c>
      <c r="AU28" s="15">
        <v>255</v>
      </c>
      <c r="AV28" s="14">
        <f t="shared" si="8"/>
        <v>0.25653923541247486</v>
      </c>
      <c r="AW28" s="21">
        <v>1087</v>
      </c>
      <c r="AX28" s="15">
        <v>277</v>
      </c>
      <c r="AY28" s="14">
        <f t="shared" si="9"/>
        <v>0.25482980680772771</v>
      </c>
      <c r="AZ28" s="21">
        <v>1033</v>
      </c>
      <c r="BA28" s="15">
        <v>226</v>
      </c>
      <c r="BB28" s="14">
        <f t="shared" si="10"/>
        <v>0.21878025169409487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0</v>
      </c>
      <c r="J29" s="34">
        <f t="shared" si="17"/>
        <v>0</v>
      </c>
      <c r="K29" s="34">
        <f t="shared" si="17"/>
        <v>10</v>
      </c>
      <c r="L29" s="34">
        <f t="shared" si="17"/>
        <v>10</v>
      </c>
      <c r="M29" s="34">
        <f t="shared" si="17"/>
        <v>22</v>
      </c>
      <c r="W29" s="10">
        <v>24</v>
      </c>
      <c r="X29" s="12" t="s">
        <v>25</v>
      </c>
      <c r="Y29" s="15">
        <v>1071</v>
      </c>
      <c r="Z29" s="15">
        <v>270</v>
      </c>
      <c r="AA29" s="14">
        <f t="shared" si="1"/>
        <v>0.25210084033613445</v>
      </c>
      <c r="AB29" s="21">
        <v>1263</v>
      </c>
      <c r="AC29" s="15">
        <v>336</v>
      </c>
      <c r="AD29" s="14">
        <f t="shared" si="2"/>
        <v>0.26603325415676959</v>
      </c>
      <c r="AE29" s="21">
        <v>1313</v>
      </c>
      <c r="AF29" s="15">
        <v>301</v>
      </c>
      <c r="AG29" s="14">
        <f t="shared" si="3"/>
        <v>0.22924600152322924</v>
      </c>
      <c r="AH29" s="21">
        <v>1176</v>
      </c>
      <c r="AI29" s="15">
        <v>291</v>
      </c>
      <c r="AJ29" s="14">
        <f t="shared" si="4"/>
        <v>0.24744897959183673</v>
      </c>
      <c r="AK29" s="21">
        <v>1091</v>
      </c>
      <c r="AL29" s="15">
        <v>235</v>
      </c>
      <c r="AM29" s="14">
        <f t="shared" si="5"/>
        <v>0.2153987167736022</v>
      </c>
      <c r="AN29" s="21">
        <v>1198</v>
      </c>
      <c r="AO29" s="15">
        <v>275</v>
      </c>
      <c r="AP29" s="14">
        <f t="shared" si="6"/>
        <v>0.22954924874791319</v>
      </c>
      <c r="AQ29" s="21">
        <v>1104</v>
      </c>
      <c r="AR29" s="15">
        <v>189</v>
      </c>
      <c r="AS29" s="14">
        <f t="shared" si="7"/>
        <v>0.17119565217391305</v>
      </c>
      <c r="AT29" s="21">
        <v>945</v>
      </c>
      <c r="AU29" s="15">
        <v>198</v>
      </c>
      <c r="AV29" s="14">
        <f t="shared" si="8"/>
        <v>0.20952380952380953</v>
      </c>
      <c r="AW29" s="21">
        <v>846</v>
      </c>
      <c r="AX29" s="15">
        <v>222</v>
      </c>
      <c r="AY29" s="14">
        <f t="shared" si="9"/>
        <v>0.26241134751773049</v>
      </c>
      <c r="AZ29" s="21">
        <v>968</v>
      </c>
      <c r="BA29" s="15">
        <v>231</v>
      </c>
      <c r="BB29" s="14">
        <f t="shared" si="10"/>
        <v>0.23863636363636365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2493</v>
      </c>
      <c r="Z30" s="15">
        <v>483</v>
      </c>
      <c r="AA30" s="14">
        <f t="shared" si="1"/>
        <v>0.19374247894103488</v>
      </c>
      <c r="AB30" s="21">
        <v>2632</v>
      </c>
      <c r="AC30" s="15">
        <v>423</v>
      </c>
      <c r="AD30" s="14">
        <f t="shared" si="2"/>
        <v>0.16071428571428573</v>
      </c>
      <c r="AE30" s="21">
        <v>2529</v>
      </c>
      <c r="AF30" s="15">
        <v>378</v>
      </c>
      <c r="AG30" s="14">
        <f t="shared" si="3"/>
        <v>0.1494661921708185</v>
      </c>
      <c r="AH30" s="21">
        <v>2717</v>
      </c>
      <c r="AI30" s="15">
        <v>358</v>
      </c>
      <c r="AJ30" s="14">
        <f t="shared" si="4"/>
        <v>0.13176297386823702</v>
      </c>
      <c r="AK30" s="21">
        <v>2615</v>
      </c>
      <c r="AL30" s="15">
        <v>331</v>
      </c>
      <c r="AM30" s="14">
        <f t="shared" si="5"/>
        <v>0.12657743785850861</v>
      </c>
      <c r="AN30" s="21">
        <v>3008</v>
      </c>
      <c r="AO30" s="15">
        <v>401</v>
      </c>
      <c r="AP30" s="14">
        <f t="shared" si="6"/>
        <v>0.13331117021276595</v>
      </c>
      <c r="AQ30" s="21">
        <v>2848</v>
      </c>
      <c r="AR30" s="15">
        <v>424</v>
      </c>
      <c r="AS30" s="14">
        <f t="shared" si="7"/>
        <v>0.14887640449438203</v>
      </c>
      <c r="AT30" s="21">
        <v>2977</v>
      </c>
      <c r="AU30" s="15">
        <v>400</v>
      </c>
      <c r="AV30" s="14">
        <f t="shared" si="8"/>
        <v>0.13436345314074571</v>
      </c>
      <c r="AW30" s="21">
        <v>2618</v>
      </c>
      <c r="AX30" s="15">
        <v>324</v>
      </c>
      <c r="AY30" s="14">
        <f t="shared" si="9"/>
        <v>0.12375859434682965</v>
      </c>
      <c r="AZ30" s="21">
        <v>2331</v>
      </c>
      <c r="BA30" s="15">
        <v>337</v>
      </c>
      <c r="BB30" s="14">
        <f t="shared" si="10"/>
        <v>0.14457314457314457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2016</v>
      </c>
      <c r="Z31" s="15">
        <v>464</v>
      </c>
      <c r="AA31" s="14">
        <f t="shared" si="1"/>
        <v>0.23015873015873015</v>
      </c>
      <c r="AB31" s="21">
        <v>2032</v>
      </c>
      <c r="AC31" s="15">
        <v>361</v>
      </c>
      <c r="AD31" s="14">
        <f t="shared" si="2"/>
        <v>0.17765748031496062</v>
      </c>
      <c r="AE31" s="21">
        <v>1840</v>
      </c>
      <c r="AF31" s="15">
        <v>365</v>
      </c>
      <c r="AG31" s="14">
        <f t="shared" si="3"/>
        <v>0.1983695652173913</v>
      </c>
      <c r="AH31" s="21">
        <v>1949</v>
      </c>
      <c r="AI31" s="15">
        <v>350</v>
      </c>
      <c r="AJ31" s="14">
        <f t="shared" si="4"/>
        <v>0.17957927142124167</v>
      </c>
      <c r="AK31" s="21">
        <v>1828</v>
      </c>
      <c r="AL31" s="15">
        <v>277</v>
      </c>
      <c r="AM31" s="14">
        <f t="shared" si="5"/>
        <v>0.15153172866520787</v>
      </c>
      <c r="AN31" s="21">
        <v>1858</v>
      </c>
      <c r="AO31" s="15">
        <v>315</v>
      </c>
      <c r="AP31" s="14">
        <f t="shared" si="6"/>
        <v>0.16953713670613563</v>
      </c>
      <c r="AQ31" s="21">
        <v>1678</v>
      </c>
      <c r="AR31" s="15">
        <v>300</v>
      </c>
      <c r="AS31" s="14">
        <f t="shared" si="7"/>
        <v>0.17878426698450536</v>
      </c>
      <c r="AT31" s="21">
        <v>1615</v>
      </c>
      <c r="AU31" s="15">
        <v>345</v>
      </c>
      <c r="AV31" s="14">
        <f t="shared" si="8"/>
        <v>0.21362229102167182</v>
      </c>
      <c r="AW31" s="21">
        <v>1376</v>
      </c>
      <c r="AX31" s="15">
        <v>213</v>
      </c>
      <c r="AY31" s="14">
        <f t="shared" si="9"/>
        <v>0.15479651162790697</v>
      </c>
      <c r="AZ31" s="21">
        <v>1046</v>
      </c>
      <c r="BA31" s="15">
        <v>207</v>
      </c>
      <c r="BB31" s="14">
        <f t="shared" si="10"/>
        <v>0.19789674952198852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0.99999999999999989</v>
      </c>
      <c r="F32" s="73">
        <f t="shared" si="20"/>
        <v>1</v>
      </c>
      <c r="G32" s="73">
        <f t="shared" si="20"/>
        <v>1</v>
      </c>
      <c r="H32" s="73">
        <f t="shared" si="20"/>
        <v>0.99999999999999989</v>
      </c>
      <c r="I32" s="73">
        <f t="shared" si="20"/>
        <v>1</v>
      </c>
      <c r="J32" s="73">
        <f t="shared" si="20"/>
        <v>1.0000000000000002</v>
      </c>
      <c r="K32" s="73">
        <f t="shared" si="20"/>
        <v>1</v>
      </c>
      <c r="L32" s="73">
        <f t="shared" si="20"/>
        <v>1</v>
      </c>
      <c r="M32" s="73">
        <f t="shared" si="20"/>
        <v>0.99999999999999989</v>
      </c>
      <c r="W32" s="10">
        <v>27</v>
      </c>
      <c r="X32" s="12" t="s">
        <v>28</v>
      </c>
      <c r="Y32" s="15">
        <v>0</v>
      </c>
      <c r="Z32" s="15">
        <v>119</v>
      </c>
      <c r="AA32" s="14">
        <f t="shared" si="1"/>
        <v>0</v>
      </c>
      <c r="AB32" s="21">
        <v>0</v>
      </c>
      <c r="AC32" s="15">
        <v>89</v>
      </c>
      <c r="AD32" s="14">
        <f t="shared" si="2"/>
        <v>0</v>
      </c>
      <c r="AE32" s="21">
        <v>0</v>
      </c>
      <c r="AF32" s="15">
        <v>27</v>
      </c>
      <c r="AG32" s="14">
        <f t="shared" si="3"/>
        <v>0</v>
      </c>
      <c r="AH32" s="21">
        <v>0</v>
      </c>
      <c r="AI32" s="15">
        <v>27</v>
      </c>
      <c r="AJ32" s="14">
        <f t="shared" si="4"/>
        <v>0</v>
      </c>
      <c r="AK32" s="21">
        <v>0</v>
      </c>
      <c r="AL32" s="15">
        <v>27</v>
      </c>
      <c r="AM32" s="14">
        <f t="shared" si="5"/>
        <v>0</v>
      </c>
      <c r="AN32" s="21">
        <v>0</v>
      </c>
      <c r="AO32" s="15">
        <v>26</v>
      </c>
      <c r="AP32" s="14">
        <f t="shared" si="6"/>
        <v>0</v>
      </c>
      <c r="AQ32" s="21">
        <v>19</v>
      </c>
      <c r="AR32" s="15">
        <v>23</v>
      </c>
      <c r="AS32" s="14">
        <f t="shared" si="7"/>
        <v>1.2105263157894737</v>
      </c>
      <c r="AT32" s="21">
        <v>30</v>
      </c>
      <c r="AU32" s="15">
        <v>28</v>
      </c>
      <c r="AV32" s="14">
        <f t="shared" si="8"/>
        <v>0.93333333333333335</v>
      </c>
      <c r="AW32" s="21">
        <v>33</v>
      </c>
      <c r="AX32" s="15">
        <v>32</v>
      </c>
      <c r="AY32" s="14">
        <f t="shared" si="9"/>
        <v>0.96969696969696972</v>
      </c>
      <c r="AZ32" s="21">
        <v>72</v>
      </c>
      <c r="BA32" s="15">
        <v>56</v>
      </c>
      <c r="BB32" s="14">
        <f t="shared" si="10"/>
        <v>0.77777777777777779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0.79090888754669708</v>
      </c>
      <c r="E33" s="39">
        <f t="shared" si="21"/>
        <v>0.78763268400793185</v>
      </c>
      <c r="F33" s="39">
        <f t="shared" si="21"/>
        <v>0.79146328351790129</v>
      </c>
      <c r="G33" s="39">
        <f t="shared" si="21"/>
        <v>0.79797283859419832</v>
      </c>
      <c r="H33" s="39">
        <f t="shared" si="21"/>
        <v>0.80148379104436063</v>
      </c>
      <c r="I33" s="39">
        <f t="shared" si="21"/>
        <v>0.79375653876008234</v>
      </c>
      <c r="J33" s="39">
        <f t="shared" si="21"/>
        <v>0.79286608260325409</v>
      </c>
      <c r="K33" s="39">
        <f t="shared" si="21"/>
        <v>0.79624373956594319</v>
      </c>
      <c r="L33" s="39">
        <f t="shared" si="21"/>
        <v>0.79823513132736235</v>
      </c>
      <c r="M33" s="39">
        <f t="shared" si="21"/>
        <v>0.80515712252271976</v>
      </c>
      <c r="W33" s="10">
        <v>28</v>
      </c>
      <c r="X33" s="12" t="s">
        <v>29</v>
      </c>
      <c r="Y33" s="15">
        <v>47</v>
      </c>
      <c r="Z33" s="15">
        <v>44</v>
      </c>
      <c r="AA33" s="14">
        <f t="shared" si="1"/>
        <v>0.93617021276595747</v>
      </c>
      <c r="AB33" s="21">
        <v>47</v>
      </c>
      <c r="AC33" s="15">
        <v>40</v>
      </c>
      <c r="AD33" s="14">
        <f t="shared" si="2"/>
        <v>0.85106382978723405</v>
      </c>
      <c r="AE33" s="21">
        <v>69</v>
      </c>
      <c r="AF33" s="15">
        <v>47</v>
      </c>
      <c r="AG33" s="14">
        <f t="shared" si="3"/>
        <v>0.6811594202898551</v>
      </c>
      <c r="AH33" s="21">
        <v>57</v>
      </c>
      <c r="AI33" s="15">
        <v>37</v>
      </c>
      <c r="AJ33" s="14">
        <f t="shared" si="4"/>
        <v>0.64912280701754388</v>
      </c>
      <c r="AK33" s="21">
        <v>69</v>
      </c>
      <c r="AL33" s="15">
        <v>60</v>
      </c>
      <c r="AM33" s="14">
        <f t="shared" si="5"/>
        <v>0.86956521739130432</v>
      </c>
      <c r="AN33" s="21">
        <v>86</v>
      </c>
      <c r="AO33" s="15">
        <v>62</v>
      </c>
      <c r="AP33" s="14">
        <f t="shared" si="6"/>
        <v>0.72093023255813948</v>
      </c>
      <c r="AQ33" s="21">
        <v>89</v>
      </c>
      <c r="AR33" s="15">
        <v>61</v>
      </c>
      <c r="AS33" s="14">
        <f t="shared" si="7"/>
        <v>0.6853932584269663</v>
      </c>
      <c r="AT33" s="21">
        <v>89</v>
      </c>
      <c r="AU33" s="15">
        <v>58</v>
      </c>
      <c r="AV33" s="14">
        <f t="shared" si="8"/>
        <v>0.651685393258427</v>
      </c>
      <c r="AW33" s="21">
        <v>73</v>
      </c>
      <c r="AX33" s="15">
        <v>60</v>
      </c>
      <c r="AY33" s="14">
        <f t="shared" si="9"/>
        <v>0.82191780821917804</v>
      </c>
      <c r="AZ33" s="21">
        <v>1152</v>
      </c>
      <c r="BA33" s="15">
        <v>254</v>
      </c>
      <c r="BB33" s="14">
        <f t="shared" si="10"/>
        <v>0.2204861111111111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0.11005972753506477</v>
      </c>
      <c r="E34" s="39">
        <f t="shared" si="21"/>
        <v>0.10751049807535286</v>
      </c>
      <c r="F34" s="39">
        <f t="shared" si="21"/>
        <v>0.10702075045694011</v>
      </c>
      <c r="G34" s="39">
        <f t="shared" si="21"/>
        <v>9.9539733500014202E-2</v>
      </c>
      <c r="H34" s="39">
        <f t="shared" si="21"/>
        <v>9.3599933187645284E-2</v>
      </c>
      <c r="I34" s="39">
        <f t="shared" si="21"/>
        <v>9.3962404238803962E-2</v>
      </c>
      <c r="J34" s="39">
        <f t="shared" si="21"/>
        <v>9.8359791845069489E-2</v>
      </c>
      <c r="K34" s="39">
        <f t="shared" si="21"/>
        <v>9.5023757544625664E-2</v>
      </c>
      <c r="L34" s="39">
        <f t="shared" si="21"/>
        <v>9.5652611452148539E-2</v>
      </c>
      <c r="M34" s="39">
        <f t="shared" si="21"/>
        <v>9.0800150857087245E-2</v>
      </c>
      <c r="W34" s="10">
        <v>29</v>
      </c>
      <c r="X34" s="12" t="s">
        <v>30</v>
      </c>
      <c r="Y34" s="15">
        <v>430</v>
      </c>
      <c r="Z34" s="15">
        <v>124</v>
      </c>
      <c r="AA34" s="14">
        <f t="shared" si="1"/>
        <v>0.28837209302325584</v>
      </c>
      <c r="AB34" s="21">
        <v>553</v>
      </c>
      <c r="AC34" s="15">
        <v>147</v>
      </c>
      <c r="AD34" s="14">
        <f t="shared" si="2"/>
        <v>0.26582278481012656</v>
      </c>
      <c r="AE34" s="21">
        <v>620</v>
      </c>
      <c r="AF34" s="15">
        <v>137</v>
      </c>
      <c r="AG34" s="14">
        <f t="shared" si="3"/>
        <v>0.22096774193548388</v>
      </c>
      <c r="AH34" s="21">
        <v>711</v>
      </c>
      <c r="AI34" s="15">
        <v>185</v>
      </c>
      <c r="AJ34" s="14">
        <f t="shared" si="4"/>
        <v>0.26019690576652604</v>
      </c>
      <c r="AK34" s="21">
        <v>718</v>
      </c>
      <c r="AL34" s="15">
        <v>168</v>
      </c>
      <c r="AM34" s="14">
        <f t="shared" si="5"/>
        <v>0.23398328690807799</v>
      </c>
      <c r="AN34" s="21">
        <v>1064</v>
      </c>
      <c r="AO34" s="15">
        <v>262</v>
      </c>
      <c r="AP34" s="14">
        <f t="shared" si="6"/>
        <v>0.2462406015037594</v>
      </c>
      <c r="AQ34" s="21">
        <v>1062</v>
      </c>
      <c r="AR34" s="15">
        <v>278</v>
      </c>
      <c r="AS34" s="14">
        <f t="shared" si="7"/>
        <v>0.26177024482109229</v>
      </c>
      <c r="AT34" s="21">
        <v>1243</v>
      </c>
      <c r="AU34" s="15">
        <v>273</v>
      </c>
      <c r="AV34" s="14">
        <f t="shared" si="8"/>
        <v>0.21962992759452937</v>
      </c>
      <c r="AW34" s="21">
        <v>1136</v>
      </c>
      <c r="AX34" s="15">
        <v>223</v>
      </c>
      <c r="AY34" s="14">
        <f t="shared" si="9"/>
        <v>0.19630281690140844</v>
      </c>
      <c r="AZ34" s="21">
        <v>55</v>
      </c>
      <c r="BA34" s="15">
        <v>44</v>
      </c>
      <c r="BB34" s="14">
        <f t="shared" si="10"/>
        <v>0.8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2.7514931883766192E-2</v>
      </c>
      <c r="E35" s="39">
        <f t="shared" si="21"/>
        <v>2.7754286714102416E-2</v>
      </c>
      <c r="F35" s="39">
        <f t="shared" si="21"/>
        <v>2.6463104325699746E-2</v>
      </c>
      <c r="G35" s="39">
        <f t="shared" si="21"/>
        <v>2.7495241071682247E-2</v>
      </c>
      <c r="H35" s="39">
        <f t="shared" si="21"/>
        <v>2.6328243531032948E-2</v>
      </c>
      <c r="I35" s="39">
        <f t="shared" si="21"/>
        <v>2.7511727582599305E-2</v>
      </c>
      <c r="J35" s="39">
        <f t="shared" si="21"/>
        <v>2.553191489361702E-2</v>
      </c>
      <c r="K35" s="39">
        <f t="shared" si="21"/>
        <v>2.5009631437010401E-2</v>
      </c>
      <c r="L35" s="39">
        <f t="shared" si="21"/>
        <v>2.2818758176512025E-2</v>
      </c>
      <c r="M35" s="39">
        <f t="shared" si="21"/>
        <v>2.0286628465759092E-2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27</v>
      </c>
      <c r="AG35" s="14">
        <f t="shared" si="3"/>
        <v>0</v>
      </c>
      <c r="AH35" s="21">
        <v>0</v>
      </c>
      <c r="AI35" s="15">
        <v>27</v>
      </c>
      <c r="AJ35" s="14">
        <f t="shared" si="4"/>
        <v>0</v>
      </c>
      <c r="AK35" s="21">
        <v>0</v>
      </c>
      <c r="AL35" s="15">
        <v>27</v>
      </c>
      <c r="AM35" s="14">
        <f t="shared" si="5"/>
        <v>0</v>
      </c>
      <c r="AN35" s="21">
        <v>0</v>
      </c>
      <c r="AO35" s="15">
        <v>26</v>
      </c>
      <c r="AP35" s="14">
        <f t="shared" si="6"/>
        <v>0</v>
      </c>
      <c r="AQ35" s="21">
        <v>0</v>
      </c>
      <c r="AR35" s="15">
        <v>26</v>
      </c>
      <c r="AS35" s="14">
        <f t="shared" si="7"/>
        <v>0</v>
      </c>
      <c r="AT35" s="21">
        <v>0</v>
      </c>
      <c r="AU35" s="15">
        <v>27</v>
      </c>
      <c r="AV35" s="14">
        <f t="shared" si="8"/>
        <v>0</v>
      </c>
      <c r="AW35" s="21">
        <v>0</v>
      </c>
      <c r="AX35" s="15">
        <v>27</v>
      </c>
      <c r="AY35" s="14">
        <f t="shared" si="9"/>
        <v>0</v>
      </c>
      <c r="AZ35" s="21">
        <v>6</v>
      </c>
      <c r="BA35" s="15">
        <v>9</v>
      </c>
      <c r="BB35" s="14">
        <f t="shared" si="10"/>
        <v>1.5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2.2444429531202231E-3</v>
      </c>
      <c r="E36" s="39">
        <f t="shared" si="21"/>
        <v>2.3620669543916949E-3</v>
      </c>
      <c r="F36" s="39">
        <f t="shared" si="21"/>
        <v>2.4513493172777122E-3</v>
      </c>
      <c r="G36" s="39">
        <f t="shared" si="21"/>
        <v>2.9974145523766231E-3</v>
      </c>
      <c r="H36" s="39">
        <f t="shared" si="21"/>
        <v>3.2919003939145082E-3</v>
      </c>
      <c r="I36" s="39">
        <f t="shared" si="21"/>
        <v>4.4682933414329591E-3</v>
      </c>
      <c r="J36" s="39">
        <f t="shared" si="21"/>
        <v>4.7032474804031355E-3</v>
      </c>
      <c r="K36" s="39">
        <f t="shared" si="21"/>
        <v>4.0837292924104278E-3</v>
      </c>
      <c r="L36" s="39">
        <f t="shared" si="21"/>
        <v>3.3963973030089563E-3</v>
      </c>
      <c r="M36" s="39">
        <f t="shared" si="21"/>
        <v>3.9356667518279254E-3</v>
      </c>
      <c r="W36" s="10">
        <v>31</v>
      </c>
      <c r="X36" s="12" t="s">
        <v>32</v>
      </c>
      <c r="Y36" s="15">
        <v>267</v>
      </c>
      <c r="Z36" s="15">
        <v>92</v>
      </c>
      <c r="AA36" s="14">
        <f t="shared" si="1"/>
        <v>0.34456928838951312</v>
      </c>
      <c r="AB36" s="21">
        <v>264</v>
      </c>
      <c r="AC36" s="15">
        <v>84</v>
      </c>
      <c r="AD36" s="14">
        <f t="shared" si="2"/>
        <v>0.31818181818181818</v>
      </c>
      <c r="AE36" s="21">
        <v>289</v>
      </c>
      <c r="AF36" s="15">
        <v>99</v>
      </c>
      <c r="AG36" s="14">
        <f t="shared" si="3"/>
        <v>0.34256055363321797</v>
      </c>
      <c r="AH36" s="21">
        <v>362</v>
      </c>
      <c r="AI36" s="15">
        <v>120</v>
      </c>
      <c r="AJ36" s="14">
        <f t="shared" si="4"/>
        <v>0.33149171270718231</v>
      </c>
      <c r="AK36" s="21">
        <v>402</v>
      </c>
      <c r="AL36" s="15">
        <v>141</v>
      </c>
      <c r="AM36" s="14">
        <f t="shared" si="5"/>
        <v>0.35074626865671643</v>
      </c>
      <c r="AN36" s="21">
        <v>540</v>
      </c>
      <c r="AO36" s="15">
        <v>202</v>
      </c>
      <c r="AP36" s="14">
        <f t="shared" si="6"/>
        <v>0.37407407407407406</v>
      </c>
      <c r="AQ36" s="21">
        <v>588</v>
      </c>
      <c r="AR36" s="15">
        <v>211</v>
      </c>
      <c r="AS36" s="14">
        <f t="shared" si="7"/>
        <v>0.358843537414966</v>
      </c>
      <c r="AT36" s="21">
        <v>491</v>
      </c>
      <c r="AU36" s="15">
        <v>175</v>
      </c>
      <c r="AV36" s="14">
        <f t="shared" si="8"/>
        <v>0.35641547861507128</v>
      </c>
      <c r="AW36" s="21">
        <v>383</v>
      </c>
      <c r="AX36" s="15">
        <v>134</v>
      </c>
      <c r="AY36" s="14">
        <f t="shared" si="9"/>
        <v>0.34986945169712796</v>
      </c>
      <c r="AZ36" s="21">
        <v>390</v>
      </c>
      <c r="BA36" s="15">
        <v>162</v>
      </c>
      <c r="BB36" s="14">
        <f t="shared" si="10"/>
        <v>0.41538461538461541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1.2519666838168951E-2</v>
      </c>
      <c r="E37" s="39">
        <f t="shared" si="21"/>
        <v>1.4850402426221859E-2</v>
      </c>
      <c r="F37" s="39">
        <f t="shared" si="21"/>
        <v>1.4077339354191306E-2</v>
      </c>
      <c r="G37" s="39">
        <f t="shared" si="21"/>
        <v>1.277097479898855E-2</v>
      </c>
      <c r="H37" s="39">
        <f t="shared" si="21"/>
        <v>1.3425107526133373E-2</v>
      </c>
      <c r="I37" s="39">
        <f t="shared" si="21"/>
        <v>1.6098005467247139E-2</v>
      </c>
      <c r="J37" s="39">
        <f t="shared" si="21"/>
        <v>1.5499637705026019E-2</v>
      </c>
      <c r="K37" s="39">
        <f t="shared" si="21"/>
        <v>1.4273789649415693E-2</v>
      </c>
      <c r="L37" s="39">
        <f t="shared" si="21"/>
        <v>1.3227080607829326E-2</v>
      </c>
      <c r="M37" s="39">
        <f t="shared" si="21"/>
        <v>1.2847184203803059E-2</v>
      </c>
      <c r="W37" s="10">
        <v>32</v>
      </c>
      <c r="X37" s="12" t="s">
        <v>33</v>
      </c>
      <c r="Y37" s="15">
        <v>867</v>
      </c>
      <c r="Z37" s="15">
        <v>214</v>
      </c>
      <c r="AA37" s="14">
        <f t="shared" si="1"/>
        <v>0.24682814302191464</v>
      </c>
      <c r="AB37" s="21">
        <v>1146</v>
      </c>
      <c r="AC37" s="15">
        <v>257</v>
      </c>
      <c r="AD37" s="14">
        <f t="shared" si="2"/>
        <v>0.22425828970331588</v>
      </c>
      <c r="AE37" s="21">
        <v>1091</v>
      </c>
      <c r="AF37" s="15">
        <v>230</v>
      </c>
      <c r="AG37" s="14">
        <f t="shared" si="3"/>
        <v>0.21081576535288726</v>
      </c>
      <c r="AH37" s="21">
        <v>1093</v>
      </c>
      <c r="AI37" s="15">
        <v>232</v>
      </c>
      <c r="AJ37" s="14">
        <f t="shared" si="4"/>
        <v>0.21225983531564502</v>
      </c>
      <c r="AK37" s="21">
        <v>1150</v>
      </c>
      <c r="AL37" s="15">
        <v>228</v>
      </c>
      <c r="AM37" s="14">
        <f t="shared" si="5"/>
        <v>0.19826086956521738</v>
      </c>
      <c r="AN37" s="21">
        <v>1338</v>
      </c>
      <c r="AO37" s="15">
        <v>295</v>
      </c>
      <c r="AP37" s="14">
        <f t="shared" si="6"/>
        <v>0.22047832585949179</v>
      </c>
      <c r="AQ37" s="21">
        <v>1184</v>
      </c>
      <c r="AR37" s="15">
        <v>244</v>
      </c>
      <c r="AS37" s="14">
        <f t="shared" si="7"/>
        <v>0.20608108108108109</v>
      </c>
      <c r="AT37" s="21">
        <v>1200</v>
      </c>
      <c r="AU37" s="15">
        <v>252</v>
      </c>
      <c r="AV37" s="14">
        <f t="shared" si="8"/>
        <v>0.21</v>
      </c>
      <c r="AW37" s="21">
        <v>1073</v>
      </c>
      <c r="AX37" s="15">
        <v>252</v>
      </c>
      <c r="AY37" s="14">
        <f t="shared" si="9"/>
        <v>0.23485554520037277</v>
      </c>
      <c r="AZ37" s="21">
        <v>1170</v>
      </c>
      <c r="BA37" s="15">
        <v>280</v>
      </c>
      <c r="BB37" s="14">
        <f t="shared" si="10"/>
        <v>0.23931623931623933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1.2176662267260214E-2</v>
      </c>
      <c r="E38" s="39">
        <f t="shared" si="21"/>
        <v>1.273620669543917E-2</v>
      </c>
      <c r="F38" s="39">
        <f t="shared" si="21"/>
        <v>1.3417912052467477E-2</v>
      </c>
      <c r="G38" s="39">
        <f t="shared" si="21"/>
        <v>1.1932835184816888E-2</v>
      </c>
      <c r="H38" s="39">
        <f t="shared" si="21"/>
        <v>1.2415962585081357E-2</v>
      </c>
      <c r="I38" s="39">
        <f t="shared" si="21"/>
        <v>1.2054942458911276E-2</v>
      </c>
      <c r="J38" s="39">
        <f t="shared" si="21"/>
        <v>1.1040115934391673E-2</v>
      </c>
      <c r="K38" s="39">
        <f t="shared" si="21"/>
        <v>9.8818543726724023E-3</v>
      </c>
      <c r="L38" s="39">
        <f t="shared" si="21"/>
        <v>8.3966488879943652E-3</v>
      </c>
      <c r="M38" s="39">
        <f t="shared" si="21"/>
        <v>8.1146513863036372E-3</v>
      </c>
      <c r="W38" s="10">
        <v>33</v>
      </c>
      <c r="X38" s="12" t="s">
        <v>34</v>
      </c>
      <c r="Y38" s="15">
        <v>1154</v>
      </c>
      <c r="Z38" s="15">
        <v>230</v>
      </c>
      <c r="AA38" s="14">
        <f t="shared" si="1"/>
        <v>0.19930675909878684</v>
      </c>
      <c r="AB38" s="21">
        <v>1150</v>
      </c>
      <c r="AC38" s="15">
        <v>199</v>
      </c>
      <c r="AD38" s="14">
        <f t="shared" si="2"/>
        <v>0.17304347826086958</v>
      </c>
      <c r="AE38" s="21">
        <v>1104</v>
      </c>
      <c r="AF38" s="15">
        <v>252</v>
      </c>
      <c r="AG38" s="14">
        <f t="shared" si="3"/>
        <v>0.22826086956521738</v>
      </c>
      <c r="AH38" s="21">
        <v>1043</v>
      </c>
      <c r="AI38" s="15">
        <v>185</v>
      </c>
      <c r="AJ38" s="14">
        <f t="shared" si="4"/>
        <v>0.17737296260786195</v>
      </c>
      <c r="AK38" s="21">
        <v>1227</v>
      </c>
      <c r="AL38" s="15">
        <v>274</v>
      </c>
      <c r="AM38" s="14">
        <f t="shared" si="5"/>
        <v>0.22330888345558272</v>
      </c>
      <c r="AN38" s="21">
        <v>1164</v>
      </c>
      <c r="AO38" s="15">
        <v>305</v>
      </c>
      <c r="AP38" s="14">
        <f t="shared" si="6"/>
        <v>0.26202749140893472</v>
      </c>
      <c r="AQ38" s="21">
        <v>1110</v>
      </c>
      <c r="AR38" s="15">
        <v>197</v>
      </c>
      <c r="AS38" s="14">
        <f t="shared" si="7"/>
        <v>0.17747747747747747</v>
      </c>
      <c r="AT38" s="21">
        <v>1111</v>
      </c>
      <c r="AU38" s="15">
        <v>226</v>
      </c>
      <c r="AV38" s="14">
        <f t="shared" si="8"/>
        <v>0.20342034203420342</v>
      </c>
      <c r="AW38" s="21">
        <v>1069</v>
      </c>
      <c r="AX38" s="15">
        <v>193</v>
      </c>
      <c r="AY38" s="14">
        <f t="shared" si="9"/>
        <v>0.18054256314312442</v>
      </c>
      <c r="AZ38" s="21">
        <v>917</v>
      </c>
      <c r="BA38" s="15">
        <v>213</v>
      </c>
      <c r="BB38" s="14">
        <f t="shared" si="10"/>
        <v>0.23227917121046893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4.4575680975922571E-2</v>
      </c>
      <c r="E39" s="39">
        <f t="shared" si="21"/>
        <v>4.7153855126560132E-2</v>
      </c>
      <c r="F39" s="39">
        <f t="shared" si="21"/>
        <v>4.5106260975522346E-2</v>
      </c>
      <c r="G39" s="39">
        <f t="shared" si="21"/>
        <v>4.7290962297923116E-2</v>
      </c>
      <c r="H39" s="39">
        <f t="shared" si="21"/>
        <v>4.9455061731831909E-2</v>
      </c>
      <c r="I39" s="39">
        <f t="shared" si="21"/>
        <v>5.2148088150923019E-2</v>
      </c>
      <c r="J39" s="39">
        <f t="shared" si="21"/>
        <v>5.199920953823859E-2</v>
      </c>
      <c r="K39" s="39">
        <f t="shared" si="21"/>
        <v>5.548349813792218E-2</v>
      </c>
      <c r="L39" s="39">
        <f t="shared" si="21"/>
        <v>5.8273372245144409E-2</v>
      </c>
      <c r="M39" s="39">
        <f t="shared" si="21"/>
        <v>5.8858595812499241E-2</v>
      </c>
      <c r="W39" s="16">
        <v>34</v>
      </c>
      <c r="X39" s="17" t="s">
        <v>35</v>
      </c>
      <c r="Y39" s="18">
        <v>2330</v>
      </c>
      <c r="Z39" s="18">
        <v>274</v>
      </c>
      <c r="AA39" s="19">
        <f t="shared" si="1"/>
        <v>0.11759656652360514</v>
      </c>
      <c r="AB39" s="22">
        <v>2540</v>
      </c>
      <c r="AC39" s="18">
        <v>297</v>
      </c>
      <c r="AD39" s="19">
        <f t="shared" si="2"/>
        <v>0.11692913385826771</v>
      </c>
      <c r="AE39" s="22">
        <v>2587</v>
      </c>
      <c r="AF39" s="18">
        <v>323</v>
      </c>
      <c r="AG39" s="19">
        <f t="shared" si="3"/>
        <v>0.1248550444530344</v>
      </c>
      <c r="AH39" s="22">
        <v>2825</v>
      </c>
      <c r="AI39" s="18">
        <v>345</v>
      </c>
      <c r="AJ39" s="19">
        <f t="shared" si="4"/>
        <v>0.12212389380530973</v>
      </c>
      <c r="AK39" s="22">
        <v>2997</v>
      </c>
      <c r="AL39" s="18">
        <v>374</v>
      </c>
      <c r="AM39" s="19">
        <f t="shared" si="5"/>
        <v>0.12479145812479146</v>
      </c>
      <c r="AN39" s="22">
        <v>3179</v>
      </c>
      <c r="AO39" s="18">
        <v>442</v>
      </c>
      <c r="AP39" s="19">
        <f t="shared" si="6"/>
        <v>0.13903743315508021</v>
      </c>
      <c r="AQ39" s="22">
        <v>3373</v>
      </c>
      <c r="AR39" s="18">
        <v>414</v>
      </c>
      <c r="AS39" s="19">
        <f t="shared" si="7"/>
        <v>0.12273940112659354</v>
      </c>
      <c r="AT39" s="22">
        <v>3545</v>
      </c>
      <c r="AU39" s="18">
        <v>428</v>
      </c>
      <c r="AV39" s="19">
        <f t="shared" si="8"/>
        <v>0.12073342736248237</v>
      </c>
      <c r="AW39" s="22">
        <v>4024</v>
      </c>
      <c r="AX39" s="18">
        <v>397</v>
      </c>
      <c r="AY39" s="19">
        <f t="shared" si="9"/>
        <v>9.8658051689860832E-2</v>
      </c>
      <c r="AZ39" s="22">
        <v>4461</v>
      </c>
      <c r="BA39" s="18">
        <v>459</v>
      </c>
      <c r="BB39" s="19">
        <f t="shared" si="10"/>
        <v>0.10289172831203766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57407</v>
      </c>
      <c r="Z40" s="15">
        <v>848</v>
      </c>
      <c r="AA40" s="14">
        <f t="shared" si="1"/>
        <v>1.477171773477102E-2</v>
      </c>
      <c r="AB40" s="21">
        <v>59010</v>
      </c>
      <c r="AC40" s="15">
        <v>905</v>
      </c>
      <c r="AD40" s="14">
        <f t="shared" si="2"/>
        <v>1.5336383663785799E-2</v>
      </c>
      <c r="AE40" s="21">
        <v>60374</v>
      </c>
      <c r="AF40" s="15">
        <v>1026</v>
      </c>
      <c r="AG40" s="14">
        <f t="shared" si="3"/>
        <v>1.6994070295160167E-2</v>
      </c>
      <c r="AH40" s="21">
        <v>61037</v>
      </c>
      <c r="AI40" s="15">
        <v>1048</v>
      </c>
      <c r="AJ40" s="14">
        <f t="shared" si="4"/>
        <v>1.7169913331258089E-2</v>
      </c>
      <c r="AK40" s="21">
        <v>61975</v>
      </c>
      <c r="AL40" s="15">
        <v>1032</v>
      </c>
      <c r="AM40" s="14">
        <f t="shared" si="5"/>
        <v>1.6651875756353369E-2</v>
      </c>
      <c r="AN40" s="21">
        <v>63537</v>
      </c>
      <c r="AO40" s="15">
        <v>1087</v>
      </c>
      <c r="AP40" s="14">
        <f t="shared" si="6"/>
        <v>1.7108141712702835E-2</v>
      </c>
      <c r="AQ40" s="21">
        <v>65005</v>
      </c>
      <c r="AR40" s="15">
        <v>876</v>
      </c>
      <c r="AS40" s="14">
        <f t="shared" si="7"/>
        <v>1.3475886470271517E-2</v>
      </c>
      <c r="AT40" s="21">
        <v>66928</v>
      </c>
      <c r="AU40" s="15">
        <v>1187</v>
      </c>
      <c r="AV40" s="14">
        <f t="shared" si="8"/>
        <v>1.7735476930432703E-2</v>
      </c>
      <c r="AW40" s="21">
        <v>68337</v>
      </c>
      <c r="AX40" s="15">
        <v>1146</v>
      </c>
      <c r="AY40" s="14">
        <f t="shared" si="9"/>
        <v>1.6769831862680541E-2</v>
      </c>
      <c r="AZ40" s="21">
        <v>71174</v>
      </c>
      <c r="BA40" s="15">
        <v>935</v>
      </c>
      <c r="BB40" s="14">
        <f t="shared" si="10"/>
        <v>1.3136819625144014E-2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0.90096861508176185</v>
      </c>
      <c r="E41" s="39">
        <f t="shared" si="22"/>
        <v>0.89514318208328469</v>
      </c>
      <c r="F41" s="39">
        <f t="shared" si="22"/>
        <v>0.89848403397484145</v>
      </c>
      <c r="G41" s="39">
        <f t="shared" si="22"/>
        <v>0.89751257209421254</v>
      </c>
      <c r="H41" s="39">
        <f t="shared" si="22"/>
        <v>0.89508372423200588</v>
      </c>
      <c r="I41" s="39">
        <f t="shared" si="22"/>
        <v>0.88771894299888632</v>
      </c>
      <c r="J41" s="39">
        <f t="shared" si="22"/>
        <v>0.89122587444832357</v>
      </c>
      <c r="K41" s="39">
        <f t="shared" si="22"/>
        <v>0.89126749711056885</v>
      </c>
      <c r="L41" s="39">
        <f t="shared" si="22"/>
        <v>0.89388774277951089</v>
      </c>
      <c r="M41" s="39">
        <f t="shared" si="22"/>
        <v>0.89595727337980702</v>
      </c>
      <c r="W41" s="10">
        <v>36</v>
      </c>
      <c r="X41" s="12" t="s">
        <v>20</v>
      </c>
      <c r="Y41" s="15">
        <v>51237</v>
      </c>
      <c r="Z41" s="15">
        <v>859</v>
      </c>
      <c r="AA41" s="14">
        <f t="shared" si="1"/>
        <v>1.6765228253020278E-2</v>
      </c>
      <c r="AB41" s="21">
        <v>52359</v>
      </c>
      <c r="AC41" s="15">
        <v>1004</v>
      </c>
      <c r="AD41" s="14">
        <f t="shared" si="2"/>
        <v>1.9175308924922172E-2</v>
      </c>
      <c r="AE41" s="21">
        <v>53811</v>
      </c>
      <c r="AF41" s="15">
        <v>1082</v>
      </c>
      <c r="AG41" s="14">
        <f t="shared" si="3"/>
        <v>2.0107412982475703E-2</v>
      </c>
      <c r="AH41" s="21">
        <v>54648</v>
      </c>
      <c r="AI41" s="15">
        <v>982</v>
      </c>
      <c r="AJ41" s="14">
        <f t="shared" si="4"/>
        <v>1.7969550578246229E-2</v>
      </c>
      <c r="AK41" s="21">
        <v>55291</v>
      </c>
      <c r="AL41" s="15">
        <v>1064</v>
      </c>
      <c r="AM41" s="14">
        <f t="shared" si="5"/>
        <v>1.9243638205132842E-2</v>
      </c>
      <c r="AN41" s="21">
        <v>56131</v>
      </c>
      <c r="AO41" s="15">
        <v>1148</v>
      </c>
      <c r="AP41" s="14">
        <f t="shared" si="6"/>
        <v>2.0452156562327413E-2</v>
      </c>
      <c r="AQ41" s="21">
        <v>57595</v>
      </c>
      <c r="AR41" s="15">
        <v>1009</v>
      </c>
      <c r="AS41" s="14">
        <f t="shared" si="7"/>
        <v>1.7518881847382584E-2</v>
      </c>
      <c r="AT41" s="21">
        <v>59318</v>
      </c>
      <c r="AU41" s="15">
        <v>1211</v>
      </c>
      <c r="AV41" s="14">
        <f t="shared" si="8"/>
        <v>2.0415388246400754E-2</v>
      </c>
      <c r="AW41" s="21">
        <v>60633</v>
      </c>
      <c r="AX41" s="15">
        <v>1072</v>
      </c>
      <c r="AY41" s="14">
        <f t="shared" si="9"/>
        <v>1.7680141177246714E-2</v>
      </c>
      <c r="AZ41" s="21">
        <v>63339</v>
      </c>
      <c r="BA41" s="15">
        <v>989</v>
      </c>
      <c r="BB41" s="14">
        <f t="shared" si="10"/>
        <v>1.5614392396469789E-2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0.87784288409971201</v>
      </c>
      <c r="E42" s="39">
        <f t="shared" si="23"/>
        <v>0.87989575273852672</v>
      </c>
      <c r="F42" s="39">
        <f t="shared" si="23"/>
        <v>0.88088742102240092</v>
      </c>
      <c r="G42" s="39">
        <f t="shared" si="23"/>
        <v>0.88909377250532218</v>
      </c>
      <c r="H42" s="39">
        <f t="shared" si="23"/>
        <v>0.89542885134242012</v>
      </c>
      <c r="I42" s="39">
        <f t="shared" si="23"/>
        <v>0.89415298053527981</v>
      </c>
      <c r="J42" s="39">
        <f t="shared" si="23"/>
        <v>0.88963539472419939</v>
      </c>
      <c r="K42" s="39">
        <f t="shared" si="23"/>
        <v>0.89338357131536106</v>
      </c>
      <c r="L42" s="39">
        <f t="shared" si="23"/>
        <v>0.89299259082049798</v>
      </c>
      <c r="M42" s="39">
        <f t="shared" si="23"/>
        <v>0.89865571321881998</v>
      </c>
      <c r="W42" s="10">
        <v>37</v>
      </c>
      <c r="X42" s="12" t="s">
        <v>21</v>
      </c>
      <c r="Y42" s="15">
        <v>44859</v>
      </c>
      <c r="Z42" s="15">
        <v>950</v>
      </c>
      <c r="AA42" s="14">
        <f t="shared" si="1"/>
        <v>2.1177467174925878E-2</v>
      </c>
      <c r="AB42" s="21">
        <v>46293</v>
      </c>
      <c r="AC42" s="15">
        <v>1005</v>
      </c>
      <c r="AD42" s="14">
        <f t="shared" si="2"/>
        <v>2.1709545719655238E-2</v>
      </c>
      <c r="AE42" s="21">
        <v>47634</v>
      </c>
      <c r="AF42" s="15">
        <v>1036</v>
      </c>
      <c r="AG42" s="14">
        <f t="shared" si="3"/>
        <v>2.1749170760381239E-2</v>
      </c>
      <c r="AH42" s="21">
        <v>48734</v>
      </c>
      <c r="AI42" s="15">
        <v>1004</v>
      </c>
      <c r="AJ42" s="14">
        <f t="shared" si="4"/>
        <v>2.0601633356588829E-2</v>
      </c>
      <c r="AK42" s="21">
        <v>49468</v>
      </c>
      <c r="AL42" s="15">
        <v>1171</v>
      </c>
      <c r="AM42" s="14">
        <f t="shared" si="5"/>
        <v>2.3671868682784831E-2</v>
      </c>
      <c r="AN42" s="21">
        <v>50072</v>
      </c>
      <c r="AO42" s="15">
        <v>1243</v>
      </c>
      <c r="AP42" s="14">
        <f t="shared" si="6"/>
        <v>2.4824253075571179E-2</v>
      </c>
      <c r="AQ42" s="21">
        <v>50927</v>
      </c>
      <c r="AR42" s="15">
        <v>1018</v>
      </c>
      <c r="AS42" s="14">
        <f t="shared" si="7"/>
        <v>1.9989396587271977E-2</v>
      </c>
      <c r="AT42" s="21">
        <v>52347</v>
      </c>
      <c r="AU42" s="15">
        <v>1285</v>
      </c>
      <c r="AV42" s="14">
        <f t="shared" si="8"/>
        <v>2.4547729573805566E-2</v>
      </c>
      <c r="AW42" s="21">
        <v>53691</v>
      </c>
      <c r="AX42" s="15">
        <v>1097</v>
      </c>
      <c r="AY42" s="14">
        <f t="shared" si="9"/>
        <v>2.0431729712614779E-2</v>
      </c>
      <c r="AZ42" s="21">
        <v>56435</v>
      </c>
      <c r="BA42" s="15">
        <v>1069</v>
      </c>
      <c r="BB42" s="14">
        <f t="shared" si="10"/>
        <v>1.8942145831487553E-2</v>
      </c>
    </row>
    <row r="43" spans="2:54" x14ac:dyDescent="0.25">
      <c r="B43" s="36"/>
      <c r="C43" s="70" t="str">
        <f>C17</f>
        <v>Carpooled:</v>
      </c>
      <c r="D43" s="39">
        <f t="shared" si="23"/>
        <v>0.12215711590028801</v>
      </c>
      <c r="E43" s="39">
        <f t="shared" si="23"/>
        <v>0.12010424726147331</v>
      </c>
      <c r="F43" s="39">
        <f t="shared" si="23"/>
        <v>0.11911257897759908</v>
      </c>
      <c r="G43" s="39">
        <f t="shared" si="23"/>
        <v>0.11090622749467786</v>
      </c>
      <c r="H43" s="39">
        <f t="shared" si="23"/>
        <v>0.10457114865757984</v>
      </c>
      <c r="I43" s="39">
        <f t="shared" si="23"/>
        <v>0.10584701946472019</v>
      </c>
      <c r="J43" s="39">
        <f t="shared" si="23"/>
        <v>0.11036460527580065</v>
      </c>
      <c r="K43" s="39">
        <f t="shared" si="23"/>
        <v>0.106616428684639</v>
      </c>
      <c r="L43" s="39">
        <f t="shared" si="23"/>
        <v>0.10700740917950198</v>
      </c>
      <c r="M43" s="39">
        <f t="shared" si="23"/>
        <v>0.10134428678117999</v>
      </c>
      <c r="W43" s="10">
        <v>38</v>
      </c>
      <c r="X43" s="12" t="s">
        <v>22</v>
      </c>
      <c r="Y43" s="15">
        <v>6378</v>
      </c>
      <c r="Z43" s="15">
        <v>485</v>
      </c>
      <c r="AA43" s="14">
        <f t="shared" si="1"/>
        <v>7.6042646597679522E-2</v>
      </c>
      <c r="AB43" s="21">
        <v>6066</v>
      </c>
      <c r="AC43" s="15">
        <v>494</v>
      </c>
      <c r="AD43" s="14">
        <f t="shared" si="2"/>
        <v>8.1437520606660069E-2</v>
      </c>
      <c r="AE43" s="21">
        <v>6177</v>
      </c>
      <c r="AF43" s="15">
        <v>597</v>
      </c>
      <c r="AG43" s="14">
        <f t="shared" si="3"/>
        <v>9.6648858669256918E-2</v>
      </c>
      <c r="AH43" s="21">
        <v>5914</v>
      </c>
      <c r="AI43" s="15">
        <v>537</v>
      </c>
      <c r="AJ43" s="14">
        <f t="shared" si="4"/>
        <v>9.0801487994589106E-2</v>
      </c>
      <c r="AK43" s="21">
        <v>5823</v>
      </c>
      <c r="AL43" s="15">
        <v>529</v>
      </c>
      <c r="AM43" s="14">
        <f t="shared" si="5"/>
        <v>9.0846642624076934E-2</v>
      </c>
      <c r="AN43" s="21">
        <v>6059</v>
      </c>
      <c r="AO43" s="15">
        <v>588</v>
      </c>
      <c r="AP43" s="14">
        <f t="shared" si="6"/>
        <v>9.7045717115035485E-2</v>
      </c>
      <c r="AQ43" s="21">
        <v>6668</v>
      </c>
      <c r="AR43" s="15">
        <v>561</v>
      </c>
      <c r="AS43" s="14">
        <f t="shared" si="7"/>
        <v>8.4133173365326941E-2</v>
      </c>
      <c r="AT43" s="21">
        <v>6971</v>
      </c>
      <c r="AU43" s="15">
        <v>485</v>
      </c>
      <c r="AV43" s="14">
        <f t="shared" si="8"/>
        <v>6.9573949218189643E-2</v>
      </c>
      <c r="AW43" s="21">
        <v>6942</v>
      </c>
      <c r="AX43" s="15">
        <v>545</v>
      </c>
      <c r="AY43" s="14">
        <f t="shared" si="9"/>
        <v>7.8507634687409969E-2</v>
      </c>
      <c r="AZ43" s="21">
        <v>6904</v>
      </c>
      <c r="BA43" s="15">
        <v>544</v>
      </c>
      <c r="BB43" s="14">
        <f t="shared" si="10"/>
        <v>7.8794901506373111E-2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4912</v>
      </c>
      <c r="Z44" s="15">
        <v>421</v>
      </c>
      <c r="AA44" s="14">
        <f t="shared" si="1"/>
        <v>8.5708469055374589E-2</v>
      </c>
      <c r="AB44" s="21">
        <v>4822</v>
      </c>
      <c r="AC44" s="15">
        <v>431</v>
      </c>
      <c r="AD44" s="14">
        <f t="shared" si="2"/>
        <v>8.9381999170468684E-2</v>
      </c>
      <c r="AE44" s="21">
        <v>4786</v>
      </c>
      <c r="AF44" s="15">
        <v>510</v>
      </c>
      <c r="AG44" s="14">
        <f t="shared" si="3"/>
        <v>0.1065608023401588</v>
      </c>
      <c r="AH44" s="21">
        <v>4556</v>
      </c>
      <c r="AI44" s="15">
        <v>472</v>
      </c>
      <c r="AJ44" s="14">
        <f t="shared" si="4"/>
        <v>0.10359964881474978</v>
      </c>
      <c r="AK44" s="21">
        <v>4435</v>
      </c>
      <c r="AL44" s="15">
        <v>460</v>
      </c>
      <c r="AM44" s="14">
        <f t="shared" si="5"/>
        <v>0.10372040586245772</v>
      </c>
      <c r="AN44" s="21">
        <v>4571</v>
      </c>
      <c r="AO44" s="15">
        <v>510</v>
      </c>
      <c r="AP44" s="14">
        <f t="shared" si="6"/>
        <v>0.11157295996499672</v>
      </c>
      <c r="AQ44" s="21">
        <v>5076</v>
      </c>
      <c r="AR44" s="15">
        <v>509</v>
      </c>
      <c r="AS44" s="14">
        <f t="shared" si="7"/>
        <v>0.10027580772261624</v>
      </c>
      <c r="AT44" s="21">
        <v>5190</v>
      </c>
      <c r="AU44" s="15">
        <v>435</v>
      </c>
      <c r="AV44" s="14">
        <f t="shared" si="8"/>
        <v>8.3815028901734104E-2</v>
      </c>
      <c r="AW44" s="21">
        <v>5327</v>
      </c>
      <c r="AX44" s="15">
        <v>528</v>
      </c>
      <c r="AY44" s="14">
        <f t="shared" si="9"/>
        <v>9.9117702271447339E-2</v>
      </c>
      <c r="AZ44" s="21">
        <v>5267</v>
      </c>
      <c r="BA44" s="15">
        <v>471</v>
      </c>
      <c r="BB44" s="14">
        <f t="shared" si="10"/>
        <v>8.9424719954433268E-2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0.11005972753506477</v>
      </c>
      <c r="E45" s="39">
        <f t="shared" si="24"/>
        <v>0.10751049807535286</v>
      </c>
      <c r="F45" s="39">
        <f t="shared" si="24"/>
        <v>0.10702075045694011</v>
      </c>
      <c r="G45" s="39">
        <f t="shared" si="24"/>
        <v>9.9539733500014202E-2</v>
      </c>
      <c r="H45" s="39">
        <f t="shared" si="24"/>
        <v>9.3599933187645284E-2</v>
      </c>
      <c r="I45" s="39">
        <f t="shared" si="24"/>
        <v>9.3962404238803962E-2</v>
      </c>
      <c r="J45" s="39">
        <f t="shared" si="24"/>
        <v>9.8359791845069489E-2</v>
      </c>
      <c r="K45" s="39">
        <f t="shared" si="24"/>
        <v>9.5023757544625664E-2</v>
      </c>
      <c r="L45" s="39">
        <f t="shared" si="24"/>
        <v>9.5652611452148539E-2</v>
      </c>
      <c r="M45" s="39">
        <f t="shared" si="24"/>
        <v>9.0800150857087245E-2</v>
      </c>
      <c r="W45" s="10">
        <v>40</v>
      </c>
      <c r="X45" s="12" t="s">
        <v>24</v>
      </c>
      <c r="Y45" s="15">
        <v>943</v>
      </c>
      <c r="Z45" s="15">
        <v>242</v>
      </c>
      <c r="AA45" s="14">
        <f t="shared" si="1"/>
        <v>0.25662778366914102</v>
      </c>
      <c r="AB45" s="21">
        <v>820</v>
      </c>
      <c r="AC45" s="15">
        <v>182</v>
      </c>
      <c r="AD45" s="14">
        <f t="shared" si="2"/>
        <v>0.22195121951219512</v>
      </c>
      <c r="AE45" s="21">
        <v>934</v>
      </c>
      <c r="AF45" s="15">
        <v>179</v>
      </c>
      <c r="AG45" s="14">
        <f t="shared" si="3"/>
        <v>0.19164882226980728</v>
      </c>
      <c r="AH45" s="21">
        <v>895</v>
      </c>
      <c r="AI45" s="15">
        <v>208</v>
      </c>
      <c r="AJ45" s="14">
        <f t="shared" si="4"/>
        <v>0.23240223463687151</v>
      </c>
      <c r="AK45" s="21">
        <v>898</v>
      </c>
      <c r="AL45" s="15">
        <v>206</v>
      </c>
      <c r="AM45" s="14">
        <f t="shared" si="5"/>
        <v>0.22939866369710468</v>
      </c>
      <c r="AN45" s="21">
        <v>807</v>
      </c>
      <c r="AO45" s="15">
        <v>181</v>
      </c>
      <c r="AP45" s="14">
        <f t="shared" si="6"/>
        <v>0.22428748451053285</v>
      </c>
      <c r="AQ45" s="21">
        <v>857</v>
      </c>
      <c r="AR45" s="15">
        <v>179</v>
      </c>
      <c r="AS45" s="14">
        <f t="shared" si="7"/>
        <v>0.2088681446907818</v>
      </c>
      <c r="AT45" s="21">
        <v>1015</v>
      </c>
      <c r="AU45" s="15">
        <v>217</v>
      </c>
      <c r="AV45" s="14">
        <f t="shared" si="8"/>
        <v>0.21379310344827587</v>
      </c>
      <c r="AW45" s="21">
        <v>984</v>
      </c>
      <c r="AX45" s="15">
        <v>217</v>
      </c>
      <c r="AY45" s="14">
        <f t="shared" si="9"/>
        <v>0.22052845528455284</v>
      </c>
      <c r="AZ45" s="21">
        <v>978</v>
      </c>
      <c r="BA45" s="15">
        <v>209</v>
      </c>
      <c r="BB45" s="14">
        <f t="shared" si="10"/>
        <v>0.21370143149284254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0.77188346883468839</v>
      </c>
      <c r="E46" s="39">
        <f t="shared" si="25"/>
        <v>0.76788499355801176</v>
      </c>
      <c r="F46" s="39">
        <f t="shared" si="25"/>
        <v>0.75293014533520863</v>
      </c>
      <c r="G46" s="39">
        <f t="shared" si="25"/>
        <v>0.75645782788639937</v>
      </c>
      <c r="H46" s="39">
        <f t="shared" si="25"/>
        <v>0.75537214662800212</v>
      </c>
      <c r="I46" s="39">
        <f t="shared" si="25"/>
        <v>0.73859636520364913</v>
      </c>
      <c r="J46" s="39">
        <f t="shared" si="25"/>
        <v>0.75107152424323598</v>
      </c>
      <c r="K46" s="39">
        <f t="shared" si="25"/>
        <v>0.74863166430164196</v>
      </c>
      <c r="L46" s="39">
        <f t="shared" si="25"/>
        <v>0.76670173592845869</v>
      </c>
      <c r="M46" s="39">
        <f t="shared" si="25"/>
        <v>0.75628056541836941</v>
      </c>
      <c r="W46" s="10">
        <v>41</v>
      </c>
      <c r="X46" s="12" t="s">
        <v>25</v>
      </c>
      <c r="Y46" s="15">
        <v>523</v>
      </c>
      <c r="Z46" s="15">
        <v>133</v>
      </c>
      <c r="AA46" s="14">
        <f t="shared" si="1"/>
        <v>0.25430210325047803</v>
      </c>
      <c r="AB46" s="21">
        <v>424</v>
      </c>
      <c r="AC46" s="15">
        <v>111</v>
      </c>
      <c r="AD46" s="14">
        <f t="shared" si="2"/>
        <v>0.2617924528301887</v>
      </c>
      <c r="AE46" s="21">
        <v>457</v>
      </c>
      <c r="AF46" s="15">
        <v>137</v>
      </c>
      <c r="AG46" s="14">
        <f t="shared" si="3"/>
        <v>0.29978118161925604</v>
      </c>
      <c r="AH46" s="21">
        <v>463</v>
      </c>
      <c r="AI46" s="15">
        <v>149</v>
      </c>
      <c r="AJ46" s="14">
        <f t="shared" si="4"/>
        <v>0.32181425485961124</v>
      </c>
      <c r="AK46" s="21">
        <v>490</v>
      </c>
      <c r="AL46" s="15">
        <v>143</v>
      </c>
      <c r="AM46" s="14">
        <f t="shared" si="5"/>
        <v>0.29183673469387755</v>
      </c>
      <c r="AN46" s="21">
        <v>681</v>
      </c>
      <c r="AO46" s="15">
        <v>187</v>
      </c>
      <c r="AP46" s="14">
        <f t="shared" si="6"/>
        <v>0.27459618208516889</v>
      </c>
      <c r="AQ46" s="21">
        <v>735</v>
      </c>
      <c r="AR46" s="15">
        <v>199</v>
      </c>
      <c r="AS46" s="14">
        <f t="shared" si="7"/>
        <v>0.27074829931972788</v>
      </c>
      <c r="AT46" s="21">
        <v>766</v>
      </c>
      <c r="AU46" s="15">
        <v>184</v>
      </c>
      <c r="AV46" s="14">
        <f t="shared" si="8"/>
        <v>0.24020887728459531</v>
      </c>
      <c r="AW46" s="21">
        <v>631</v>
      </c>
      <c r="AX46" s="15">
        <v>171</v>
      </c>
      <c r="AY46" s="14">
        <f t="shared" si="9"/>
        <v>0.27099841521394613</v>
      </c>
      <c r="AZ46" s="21">
        <v>659</v>
      </c>
      <c r="BA46" s="15">
        <v>172</v>
      </c>
      <c r="BB46" s="14">
        <f t="shared" si="10"/>
        <v>0.26100151745068284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0.12012195121951219</v>
      </c>
      <c r="E47" s="39">
        <f t="shared" si="25"/>
        <v>0.11771885807282838</v>
      </c>
      <c r="F47" s="39">
        <f t="shared" si="25"/>
        <v>0.12852454624606524</v>
      </c>
      <c r="G47" s="39">
        <f t="shared" si="25"/>
        <v>0.12658769801626946</v>
      </c>
      <c r="H47" s="39">
        <f t="shared" si="25"/>
        <v>0.12707264480630531</v>
      </c>
      <c r="I47" s="39">
        <f t="shared" si="25"/>
        <v>0.12642769915954313</v>
      </c>
      <c r="J47" s="39">
        <f t="shared" si="25"/>
        <v>0.12577015804982589</v>
      </c>
      <c r="K47" s="39">
        <f t="shared" si="25"/>
        <v>0.13575241570376376</v>
      </c>
      <c r="L47" s="39">
        <f t="shared" si="25"/>
        <v>0.13617832719621251</v>
      </c>
      <c r="M47" s="39">
        <f t="shared" si="25"/>
        <v>0.13472231526763584</v>
      </c>
      <c r="W47" s="10">
        <v>42</v>
      </c>
      <c r="X47" s="12" t="s">
        <v>26</v>
      </c>
      <c r="Y47" s="15">
        <v>1197</v>
      </c>
      <c r="Z47" s="15">
        <v>281</v>
      </c>
      <c r="AA47" s="14">
        <f t="shared" si="1"/>
        <v>0.23475355054302421</v>
      </c>
      <c r="AB47" s="21">
        <v>1175</v>
      </c>
      <c r="AC47" s="15">
        <v>272</v>
      </c>
      <c r="AD47" s="14">
        <f t="shared" si="2"/>
        <v>0.23148936170212767</v>
      </c>
      <c r="AE47" s="21">
        <v>1163</v>
      </c>
      <c r="AF47" s="15">
        <v>246</v>
      </c>
      <c r="AG47" s="14">
        <f t="shared" si="3"/>
        <v>0.21152192605331041</v>
      </c>
      <c r="AH47" s="21">
        <v>1154</v>
      </c>
      <c r="AI47" s="15">
        <v>223</v>
      </c>
      <c r="AJ47" s="14">
        <f t="shared" si="4"/>
        <v>0.19324090121317158</v>
      </c>
      <c r="AK47" s="21">
        <v>1168</v>
      </c>
      <c r="AL47" s="15">
        <v>237</v>
      </c>
      <c r="AM47" s="14">
        <f t="shared" si="5"/>
        <v>0.2029109589041096</v>
      </c>
      <c r="AN47" s="21">
        <v>1068</v>
      </c>
      <c r="AO47" s="15">
        <v>242</v>
      </c>
      <c r="AP47" s="14">
        <f t="shared" si="6"/>
        <v>0.22659176029962547</v>
      </c>
      <c r="AQ47" s="21">
        <v>1028</v>
      </c>
      <c r="AR47" s="15">
        <v>258</v>
      </c>
      <c r="AS47" s="14">
        <f t="shared" si="7"/>
        <v>0.25097276264591439</v>
      </c>
      <c r="AT47" s="21">
        <v>918</v>
      </c>
      <c r="AU47" s="15">
        <v>220</v>
      </c>
      <c r="AV47" s="14">
        <f t="shared" si="8"/>
        <v>0.23965141612200436</v>
      </c>
      <c r="AW47" s="21">
        <v>1010</v>
      </c>
      <c r="AX47" s="15">
        <v>222</v>
      </c>
      <c r="AY47" s="14">
        <f t="shared" si="9"/>
        <v>0.2198019801980198</v>
      </c>
      <c r="AZ47" s="21">
        <v>1004</v>
      </c>
      <c r="BA47" s="15">
        <v>213</v>
      </c>
      <c r="BB47" s="14">
        <f t="shared" si="10"/>
        <v>0.21215139442231076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0.10799457994579946</v>
      </c>
      <c r="E48" s="39">
        <f t="shared" si="25"/>
        <v>0.11439614836915983</v>
      </c>
      <c r="F48" s="39">
        <f t="shared" si="25"/>
        <v>0.11854530841872614</v>
      </c>
      <c r="G48" s="39">
        <f t="shared" si="25"/>
        <v>0.11695447409733124</v>
      </c>
      <c r="H48" s="39">
        <f t="shared" si="25"/>
        <v>0.11755520856569261</v>
      </c>
      <c r="I48" s="39">
        <f t="shared" si="25"/>
        <v>0.13497593563680771</v>
      </c>
      <c r="J48" s="39">
        <f t="shared" si="25"/>
        <v>0.12315831770693812</v>
      </c>
      <c r="K48" s="39">
        <f t="shared" si="25"/>
        <v>0.11561591999459422</v>
      </c>
      <c r="L48" s="39">
        <f t="shared" si="25"/>
        <v>9.7119936875328772E-2</v>
      </c>
      <c r="M48" s="39">
        <f t="shared" si="25"/>
        <v>0.10899711931399478</v>
      </c>
      <c r="W48" s="10">
        <v>43</v>
      </c>
      <c r="X48" s="12" t="s">
        <v>27</v>
      </c>
      <c r="Y48" s="15">
        <v>919</v>
      </c>
      <c r="Z48" s="15">
        <v>212</v>
      </c>
      <c r="AA48" s="14">
        <f t="shared" si="1"/>
        <v>0.23068552774755169</v>
      </c>
      <c r="AB48" s="21">
        <v>803</v>
      </c>
      <c r="AC48" s="15">
        <v>217</v>
      </c>
      <c r="AD48" s="14">
        <f t="shared" si="2"/>
        <v>0.27023661270236615</v>
      </c>
      <c r="AE48" s="21">
        <v>731</v>
      </c>
      <c r="AF48" s="15">
        <v>202</v>
      </c>
      <c r="AG48" s="14">
        <f t="shared" si="3"/>
        <v>0.27633378932968539</v>
      </c>
      <c r="AH48" s="21">
        <v>752</v>
      </c>
      <c r="AI48" s="15">
        <v>207</v>
      </c>
      <c r="AJ48" s="14">
        <f t="shared" si="4"/>
        <v>0.27526595744680848</v>
      </c>
      <c r="AK48" s="21">
        <v>801</v>
      </c>
      <c r="AL48" s="15">
        <v>213</v>
      </c>
      <c r="AM48" s="14">
        <f t="shared" si="5"/>
        <v>0.26591760299625467</v>
      </c>
      <c r="AN48" s="21">
        <v>792</v>
      </c>
      <c r="AO48" s="15">
        <v>182</v>
      </c>
      <c r="AP48" s="14">
        <f t="shared" si="6"/>
        <v>0.22979797979797981</v>
      </c>
      <c r="AQ48" s="21">
        <v>768</v>
      </c>
      <c r="AR48" s="15">
        <v>225</v>
      </c>
      <c r="AS48" s="14">
        <f t="shared" si="7"/>
        <v>0.29296875</v>
      </c>
      <c r="AT48" s="21">
        <v>600</v>
      </c>
      <c r="AU48" s="15">
        <v>189</v>
      </c>
      <c r="AV48" s="14">
        <f t="shared" si="8"/>
        <v>0.315</v>
      </c>
      <c r="AW48" s="21">
        <v>671</v>
      </c>
      <c r="AX48" s="15">
        <v>172</v>
      </c>
      <c r="AY48" s="14">
        <f t="shared" si="9"/>
        <v>0.25633383010432192</v>
      </c>
      <c r="AZ48" s="21">
        <v>636</v>
      </c>
      <c r="BA48" s="15">
        <v>188</v>
      </c>
      <c r="BB48" s="14">
        <f t="shared" si="10"/>
        <v>0.29559748427672955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51</v>
      </c>
      <c r="Z49" s="15">
        <v>64</v>
      </c>
      <c r="AA49" s="14">
        <f t="shared" si="1"/>
        <v>1.2549019607843137</v>
      </c>
      <c r="AB49" s="21">
        <v>65</v>
      </c>
      <c r="AC49" s="15">
        <v>70</v>
      </c>
      <c r="AD49" s="14">
        <f t="shared" si="2"/>
        <v>1.0769230769230769</v>
      </c>
      <c r="AE49" s="21">
        <v>58</v>
      </c>
      <c r="AF49" s="15">
        <v>63</v>
      </c>
      <c r="AG49" s="14">
        <f t="shared" si="3"/>
        <v>1.0862068965517242</v>
      </c>
      <c r="AH49" s="21">
        <v>31</v>
      </c>
      <c r="AI49" s="15">
        <v>36</v>
      </c>
      <c r="AJ49" s="14">
        <f t="shared" si="4"/>
        <v>1.1612903225806452</v>
      </c>
      <c r="AK49" s="21">
        <v>48</v>
      </c>
      <c r="AL49" s="15">
        <v>71</v>
      </c>
      <c r="AM49" s="14">
        <f t="shared" si="5"/>
        <v>1.4791666666666667</v>
      </c>
      <c r="AN49" s="21">
        <v>0</v>
      </c>
      <c r="AO49" s="15">
        <v>26</v>
      </c>
      <c r="AP49" s="14">
        <f t="shared" si="6"/>
        <v>0</v>
      </c>
      <c r="AQ49" s="21">
        <v>0</v>
      </c>
      <c r="AR49" s="15">
        <v>26</v>
      </c>
      <c r="AS49" s="14">
        <f t="shared" si="7"/>
        <v>0</v>
      </c>
      <c r="AT49" s="21">
        <v>9</v>
      </c>
      <c r="AU49" s="15">
        <v>14</v>
      </c>
      <c r="AV49" s="14">
        <f t="shared" si="8"/>
        <v>1.5555555555555556</v>
      </c>
      <c r="AW49" s="21">
        <v>9</v>
      </c>
      <c r="AX49" s="15">
        <v>15</v>
      </c>
      <c r="AY49" s="14">
        <f t="shared" si="9"/>
        <v>1.6666666666666667</v>
      </c>
      <c r="AZ49" s="21">
        <v>13</v>
      </c>
      <c r="BA49" s="15">
        <v>17</v>
      </c>
      <c r="BB49" s="14">
        <f t="shared" si="10"/>
        <v>1.3076923076923077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2.7514931883766192E-2</v>
      </c>
      <c r="E50" s="39">
        <f t="shared" si="27"/>
        <v>2.7754286714102416E-2</v>
      </c>
      <c r="F50" s="39">
        <f t="shared" si="27"/>
        <v>2.6463104325699746E-2</v>
      </c>
      <c r="G50" s="39">
        <f t="shared" si="27"/>
        <v>2.7495241071682247E-2</v>
      </c>
      <c r="H50" s="39">
        <f t="shared" si="27"/>
        <v>2.6328243531032948E-2</v>
      </c>
      <c r="I50" s="39">
        <f t="shared" si="27"/>
        <v>2.7511727582599305E-2</v>
      </c>
      <c r="J50" s="39">
        <f t="shared" si="27"/>
        <v>2.553191489361702E-2</v>
      </c>
      <c r="K50" s="39">
        <f t="shared" si="27"/>
        <v>2.5009631437010401E-2</v>
      </c>
      <c r="L50" s="39">
        <f t="shared" si="27"/>
        <v>2.2818758176512025E-2</v>
      </c>
      <c r="M50" s="39">
        <f t="shared" si="27"/>
        <v>2.0286628465759092E-2</v>
      </c>
      <c r="W50" s="10">
        <v>45</v>
      </c>
      <c r="X50" s="12" t="s">
        <v>29</v>
      </c>
      <c r="Y50" s="15">
        <v>15</v>
      </c>
      <c r="Z50" s="15">
        <v>19</v>
      </c>
      <c r="AA50" s="14">
        <f t="shared" si="1"/>
        <v>1.2666666666666666</v>
      </c>
      <c r="AB50" s="21">
        <v>24</v>
      </c>
      <c r="AC50" s="15">
        <v>22</v>
      </c>
      <c r="AD50" s="14">
        <f t="shared" si="2"/>
        <v>0.91666666666666663</v>
      </c>
      <c r="AE50" s="21">
        <v>26</v>
      </c>
      <c r="AF50" s="15">
        <v>28</v>
      </c>
      <c r="AG50" s="14">
        <f t="shared" si="3"/>
        <v>1.0769230769230769</v>
      </c>
      <c r="AH50" s="21">
        <v>39</v>
      </c>
      <c r="AI50" s="15">
        <v>34</v>
      </c>
      <c r="AJ50" s="14">
        <f t="shared" si="4"/>
        <v>0.87179487179487181</v>
      </c>
      <c r="AK50" s="21">
        <v>37</v>
      </c>
      <c r="AL50" s="15">
        <v>30</v>
      </c>
      <c r="AM50" s="14">
        <f t="shared" si="5"/>
        <v>0.81081081081081086</v>
      </c>
      <c r="AN50" s="21">
        <v>36</v>
      </c>
      <c r="AO50" s="15">
        <v>38</v>
      </c>
      <c r="AP50" s="14">
        <f t="shared" si="6"/>
        <v>1.0555555555555556</v>
      </c>
      <c r="AQ50" s="21">
        <v>27</v>
      </c>
      <c r="AR50" s="15">
        <v>33</v>
      </c>
      <c r="AS50" s="14">
        <f t="shared" si="7"/>
        <v>1.2222222222222223</v>
      </c>
      <c r="AT50" s="21">
        <v>33</v>
      </c>
      <c r="AU50" s="15">
        <v>42</v>
      </c>
      <c r="AV50" s="14">
        <f t="shared" si="8"/>
        <v>1.2727272727272727</v>
      </c>
      <c r="AW50" s="21">
        <v>9</v>
      </c>
      <c r="AX50" s="15">
        <v>15</v>
      </c>
      <c r="AY50" s="14">
        <f t="shared" si="9"/>
        <v>1.6666666666666667</v>
      </c>
      <c r="AZ50" s="21">
        <v>320</v>
      </c>
      <c r="BA50" s="15">
        <v>109</v>
      </c>
      <c r="BB50" s="14">
        <f t="shared" si="10"/>
        <v>0.34062500000000001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0.79539295392953935</v>
      </c>
      <c r="E51" s="39">
        <f t="shared" si="28"/>
        <v>0.74468085106382975</v>
      </c>
      <c r="F51" s="39">
        <f t="shared" si="28"/>
        <v>0.69637053087757317</v>
      </c>
      <c r="G51" s="39">
        <f t="shared" si="28"/>
        <v>0.69775251872901056</v>
      </c>
      <c r="H51" s="39">
        <f t="shared" si="28"/>
        <v>0.69495109701295266</v>
      </c>
      <c r="I51" s="39">
        <f t="shared" si="28"/>
        <v>0.6501472031403337</v>
      </c>
      <c r="J51" s="39">
        <f t="shared" si="28"/>
        <v>0.63106295149638802</v>
      </c>
      <c r="K51" s="39">
        <f t="shared" si="28"/>
        <v>0.56867779204107827</v>
      </c>
      <c r="L51" s="39">
        <f t="shared" si="28"/>
        <v>0.56422271223814779</v>
      </c>
      <c r="M51" s="39">
        <f t="shared" si="28"/>
        <v>0.5043478260869565</v>
      </c>
      <c r="W51" s="10">
        <v>46</v>
      </c>
      <c r="X51" s="12" t="s">
        <v>30</v>
      </c>
      <c r="Y51" s="15">
        <v>212</v>
      </c>
      <c r="Z51" s="15">
        <v>106</v>
      </c>
      <c r="AA51" s="14">
        <f t="shared" si="1"/>
        <v>0.5</v>
      </c>
      <c r="AB51" s="21">
        <v>283</v>
      </c>
      <c r="AC51" s="15">
        <v>120</v>
      </c>
      <c r="AD51" s="14">
        <f t="shared" si="2"/>
        <v>0.42402826855123676</v>
      </c>
      <c r="AE51" s="21">
        <v>348</v>
      </c>
      <c r="AF51" s="15">
        <v>120</v>
      </c>
      <c r="AG51" s="14">
        <f t="shared" si="3"/>
        <v>0.34482758620689657</v>
      </c>
      <c r="AH51" s="21">
        <v>332</v>
      </c>
      <c r="AI51" s="15">
        <v>134</v>
      </c>
      <c r="AJ51" s="14">
        <f t="shared" si="4"/>
        <v>0.40361445783132532</v>
      </c>
      <c r="AK51" s="21">
        <v>282</v>
      </c>
      <c r="AL51" s="15">
        <v>147</v>
      </c>
      <c r="AM51" s="14">
        <f t="shared" si="5"/>
        <v>0.52127659574468088</v>
      </c>
      <c r="AN51" s="21">
        <v>240</v>
      </c>
      <c r="AO51" s="15">
        <v>136</v>
      </c>
      <c r="AP51" s="14">
        <f t="shared" si="6"/>
        <v>0.56666666666666665</v>
      </c>
      <c r="AQ51" s="21">
        <v>233</v>
      </c>
      <c r="AR51" s="15">
        <v>119</v>
      </c>
      <c r="AS51" s="14">
        <f t="shared" si="7"/>
        <v>0.51072961373390557</v>
      </c>
      <c r="AT51" s="21">
        <v>266</v>
      </c>
      <c r="AU51" s="15">
        <v>120</v>
      </c>
      <c r="AV51" s="14">
        <f t="shared" si="8"/>
        <v>0.45112781954887216</v>
      </c>
      <c r="AW51" s="21">
        <v>311</v>
      </c>
      <c r="AX51" s="15">
        <v>136</v>
      </c>
      <c r="AY51" s="14">
        <f t="shared" si="9"/>
        <v>0.43729903536977494</v>
      </c>
      <c r="AZ51" s="21">
        <v>19</v>
      </c>
      <c r="BA51" s="15">
        <v>21</v>
      </c>
      <c r="BB51" s="14">
        <f t="shared" si="10"/>
        <v>1.1052631578947369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1.3821138211382113E-2</v>
      </c>
      <c r="E52" s="39">
        <f t="shared" si="28"/>
        <v>1.7073811400052534E-2</v>
      </c>
      <c r="F52" s="39">
        <f t="shared" si="28"/>
        <v>1.5709642470205849E-2</v>
      </c>
      <c r="G52" s="39">
        <f t="shared" si="28"/>
        <v>8.0082665977783511E-3</v>
      </c>
      <c r="H52" s="39">
        <f t="shared" si="28"/>
        <v>1.2688342585249802E-2</v>
      </c>
      <c r="I52" s="39">
        <f t="shared" si="28"/>
        <v>0</v>
      </c>
      <c r="J52" s="39">
        <f t="shared" si="28"/>
        <v>4.9019607843137254E-3</v>
      </c>
      <c r="K52" s="39">
        <f t="shared" si="28"/>
        <v>1.0012836970474968E-2</v>
      </c>
      <c r="L52" s="39">
        <f t="shared" si="28"/>
        <v>1.1576626240352812E-2</v>
      </c>
      <c r="M52" s="39">
        <f t="shared" si="28"/>
        <v>2.5487256371814093E-2</v>
      </c>
      <c r="W52" s="10">
        <v>47</v>
      </c>
      <c r="X52" s="12" t="s">
        <v>31</v>
      </c>
      <c r="Y52" s="15">
        <v>0</v>
      </c>
      <c r="Z52" s="15">
        <v>119</v>
      </c>
      <c r="AA52" s="14">
        <f t="shared" si="1"/>
        <v>0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27</v>
      </c>
      <c r="AG52" s="14">
        <f t="shared" si="3"/>
        <v>0</v>
      </c>
      <c r="AH52" s="21">
        <v>0</v>
      </c>
      <c r="AI52" s="15">
        <v>27</v>
      </c>
      <c r="AJ52" s="14">
        <f t="shared" si="4"/>
        <v>0</v>
      </c>
      <c r="AK52" s="21">
        <v>0</v>
      </c>
      <c r="AL52" s="15">
        <v>27</v>
      </c>
      <c r="AM52" s="14">
        <f t="shared" si="5"/>
        <v>0</v>
      </c>
      <c r="AN52" s="21">
        <v>0</v>
      </c>
      <c r="AO52" s="15">
        <v>26</v>
      </c>
      <c r="AP52" s="14">
        <f t="shared" si="6"/>
        <v>0</v>
      </c>
      <c r="AQ52" s="21">
        <v>0</v>
      </c>
      <c r="AR52" s="15">
        <v>26</v>
      </c>
      <c r="AS52" s="14">
        <f t="shared" si="7"/>
        <v>0</v>
      </c>
      <c r="AT52" s="21">
        <v>10</v>
      </c>
      <c r="AU52" s="15">
        <v>15</v>
      </c>
      <c r="AV52" s="14">
        <f t="shared" si="8"/>
        <v>1.5</v>
      </c>
      <c r="AW52" s="21">
        <v>10</v>
      </c>
      <c r="AX52" s="15">
        <v>15</v>
      </c>
      <c r="AY52" s="14">
        <f t="shared" si="9"/>
        <v>1.5</v>
      </c>
      <c r="AZ52" s="21">
        <v>16</v>
      </c>
      <c r="BA52" s="15">
        <v>18</v>
      </c>
      <c r="BB52" s="14">
        <f t="shared" si="10"/>
        <v>1.125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1.6802168021680216E-2</v>
      </c>
      <c r="E53" s="39">
        <f t="shared" si="28"/>
        <v>1.8649855529288155E-2</v>
      </c>
      <c r="F53" s="39">
        <f t="shared" si="28"/>
        <v>2.5731310942578547E-2</v>
      </c>
      <c r="G53" s="39">
        <f t="shared" si="28"/>
        <v>2.4799793335055543E-2</v>
      </c>
      <c r="H53" s="39">
        <f t="shared" si="28"/>
        <v>2.802008987575998E-2</v>
      </c>
      <c r="I53" s="39">
        <f t="shared" si="28"/>
        <v>2.9931305201177625E-2</v>
      </c>
      <c r="J53" s="39">
        <f t="shared" si="28"/>
        <v>2.9927760577915376E-2</v>
      </c>
      <c r="K53" s="39">
        <f t="shared" si="28"/>
        <v>3.1322207958921697E-2</v>
      </c>
      <c r="L53" s="39">
        <f t="shared" si="28"/>
        <v>2.2601984564498346E-2</v>
      </c>
      <c r="M53" s="39">
        <f t="shared" si="28"/>
        <v>0.44137931034482758</v>
      </c>
      <c r="W53" s="10">
        <v>48</v>
      </c>
      <c r="X53" s="12" t="s">
        <v>32</v>
      </c>
      <c r="Y53" s="15">
        <v>34</v>
      </c>
      <c r="Z53" s="15">
        <v>27</v>
      </c>
      <c r="AA53" s="14">
        <f t="shared" si="1"/>
        <v>0.79411764705882348</v>
      </c>
      <c r="AB53" s="21">
        <v>60</v>
      </c>
      <c r="AC53" s="15">
        <v>39</v>
      </c>
      <c r="AD53" s="14">
        <f t="shared" si="2"/>
        <v>0.65</v>
      </c>
      <c r="AE53" s="21">
        <v>53</v>
      </c>
      <c r="AF53" s="15">
        <v>42</v>
      </c>
      <c r="AG53" s="14">
        <f t="shared" si="3"/>
        <v>0.79245283018867929</v>
      </c>
      <c r="AH53" s="21">
        <v>60</v>
      </c>
      <c r="AI53" s="15">
        <v>50</v>
      </c>
      <c r="AJ53" s="14">
        <f t="shared" si="4"/>
        <v>0.83333333333333337</v>
      </c>
      <c r="AK53" s="21">
        <v>71</v>
      </c>
      <c r="AL53" s="15">
        <v>50</v>
      </c>
      <c r="AM53" s="14">
        <f t="shared" si="5"/>
        <v>0.70422535211267601</v>
      </c>
      <c r="AN53" s="21">
        <v>122</v>
      </c>
      <c r="AO53" s="15">
        <v>77</v>
      </c>
      <c r="AP53" s="14">
        <f t="shared" si="6"/>
        <v>0.63114754098360659</v>
      </c>
      <c r="AQ53" s="21">
        <v>126</v>
      </c>
      <c r="AR53" s="15">
        <v>88</v>
      </c>
      <c r="AS53" s="14">
        <f t="shared" si="7"/>
        <v>0.69841269841269837</v>
      </c>
      <c r="AT53" s="21">
        <v>145</v>
      </c>
      <c r="AU53" s="15">
        <v>89</v>
      </c>
      <c r="AV53" s="14">
        <f t="shared" si="8"/>
        <v>0.61379310344827587</v>
      </c>
      <c r="AW53" s="21">
        <v>157</v>
      </c>
      <c r="AX53" s="15">
        <v>98</v>
      </c>
      <c r="AY53" s="14">
        <f t="shared" si="9"/>
        <v>0.62420382165605093</v>
      </c>
      <c r="AZ53" s="21">
        <v>257</v>
      </c>
      <c r="BA53" s="15">
        <v>146</v>
      </c>
      <c r="BB53" s="14">
        <f t="shared" si="10"/>
        <v>0.56809338521400776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0.17398373983739837</v>
      </c>
      <c r="E54" s="39">
        <f t="shared" si="28"/>
        <v>0.21959548200682952</v>
      </c>
      <c r="F54" s="39">
        <f t="shared" si="28"/>
        <v>0.26218851570964247</v>
      </c>
      <c r="G54" s="39">
        <f t="shared" si="28"/>
        <v>0.26943942133815552</v>
      </c>
      <c r="H54" s="39">
        <f t="shared" si="28"/>
        <v>0.26434047052603754</v>
      </c>
      <c r="I54" s="39">
        <f t="shared" si="28"/>
        <v>0.31992149165848871</v>
      </c>
      <c r="J54" s="39">
        <f t="shared" si="28"/>
        <v>0.33410732714138286</v>
      </c>
      <c r="K54" s="39">
        <f t="shared" si="28"/>
        <v>0.38741976893453145</v>
      </c>
      <c r="L54" s="39">
        <f t="shared" si="28"/>
        <v>0.3988423373759647</v>
      </c>
      <c r="M54" s="39">
        <f t="shared" si="28"/>
        <v>2.2188905547226388E-2</v>
      </c>
      <c r="W54" s="10">
        <v>49</v>
      </c>
      <c r="X54" s="12" t="s">
        <v>33</v>
      </c>
      <c r="Y54" s="15">
        <v>812</v>
      </c>
      <c r="Z54" s="15">
        <v>189</v>
      </c>
      <c r="AA54" s="14">
        <f t="shared" si="1"/>
        <v>0.23275862068965517</v>
      </c>
      <c r="AB54" s="21">
        <v>891</v>
      </c>
      <c r="AC54" s="15">
        <v>219</v>
      </c>
      <c r="AD54" s="14">
        <f t="shared" si="2"/>
        <v>0.24579124579124578</v>
      </c>
      <c r="AE54" s="21">
        <v>873</v>
      </c>
      <c r="AF54" s="15">
        <v>217</v>
      </c>
      <c r="AG54" s="14">
        <f t="shared" si="3"/>
        <v>0.24856815578465064</v>
      </c>
      <c r="AH54" s="21">
        <v>705</v>
      </c>
      <c r="AI54" s="15">
        <v>184</v>
      </c>
      <c r="AJ54" s="14">
        <f t="shared" si="4"/>
        <v>0.26099290780141843</v>
      </c>
      <c r="AK54" s="21">
        <v>779</v>
      </c>
      <c r="AL54" s="15">
        <v>216</v>
      </c>
      <c r="AM54" s="14">
        <f t="shared" si="5"/>
        <v>0.2772785622593068</v>
      </c>
      <c r="AN54" s="21">
        <v>1047</v>
      </c>
      <c r="AO54" s="15">
        <v>269</v>
      </c>
      <c r="AP54" s="14">
        <f t="shared" si="6"/>
        <v>0.25692454632282713</v>
      </c>
      <c r="AQ54" s="21">
        <v>1169</v>
      </c>
      <c r="AR54" s="15">
        <v>249</v>
      </c>
      <c r="AS54" s="14">
        <f t="shared" si="7"/>
        <v>0.21300256629597947</v>
      </c>
      <c r="AT54" s="21">
        <v>1023</v>
      </c>
      <c r="AU54" s="15">
        <v>220</v>
      </c>
      <c r="AV54" s="14">
        <f t="shared" si="8"/>
        <v>0.21505376344086022</v>
      </c>
      <c r="AW54" s="21">
        <v>1030</v>
      </c>
      <c r="AX54" s="15">
        <v>214</v>
      </c>
      <c r="AY54" s="14">
        <f t="shared" si="9"/>
        <v>0.20776699029126214</v>
      </c>
      <c r="AZ54" s="21">
        <v>942</v>
      </c>
      <c r="BA54" s="15">
        <v>229</v>
      </c>
      <c r="BB54" s="14">
        <f t="shared" si="10"/>
        <v>0.24309978768577495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0</v>
      </c>
      <c r="E55" s="39">
        <f t="shared" si="28"/>
        <v>0</v>
      </c>
      <c r="F55" s="39">
        <f t="shared" si="28"/>
        <v>0</v>
      </c>
      <c r="G55" s="39">
        <f t="shared" si="28"/>
        <v>0</v>
      </c>
      <c r="H55" s="39">
        <f t="shared" si="28"/>
        <v>0</v>
      </c>
      <c r="I55" s="39">
        <f t="shared" si="28"/>
        <v>0</v>
      </c>
      <c r="J55" s="39">
        <f t="shared" si="28"/>
        <v>0</v>
      </c>
      <c r="K55" s="39">
        <f t="shared" si="28"/>
        <v>2.5673940949935813E-3</v>
      </c>
      <c r="L55" s="39">
        <f t="shared" si="28"/>
        <v>2.7563395810363835E-3</v>
      </c>
      <c r="M55" s="39">
        <f t="shared" si="28"/>
        <v>6.5967016491754122E-3</v>
      </c>
      <c r="W55" s="10">
        <v>50</v>
      </c>
      <c r="X55" s="12" t="s">
        <v>34</v>
      </c>
      <c r="Y55" s="15">
        <v>479</v>
      </c>
      <c r="Z55" s="15">
        <v>179</v>
      </c>
      <c r="AA55" s="14">
        <f t="shared" si="1"/>
        <v>0.37369519832985387</v>
      </c>
      <c r="AB55" s="21">
        <v>597</v>
      </c>
      <c r="AC55" s="15">
        <v>191</v>
      </c>
      <c r="AD55" s="14">
        <f t="shared" si="2"/>
        <v>0.31993299832495814</v>
      </c>
      <c r="AE55" s="21">
        <v>768</v>
      </c>
      <c r="AF55" s="15">
        <v>229</v>
      </c>
      <c r="AG55" s="14">
        <f t="shared" si="3"/>
        <v>0.29817708333333331</v>
      </c>
      <c r="AH55" s="21">
        <v>637</v>
      </c>
      <c r="AI55" s="15">
        <v>218</v>
      </c>
      <c r="AJ55" s="14">
        <f t="shared" si="4"/>
        <v>0.34222919937205654</v>
      </c>
      <c r="AK55" s="21">
        <v>557</v>
      </c>
      <c r="AL55" s="15">
        <v>169</v>
      </c>
      <c r="AM55" s="14">
        <f t="shared" si="5"/>
        <v>0.30341113105924594</v>
      </c>
      <c r="AN55" s="21">
        <v>622</v>
      </c>
      <c r="AO55" s="15">
        <v>209</v>
      </c>
      <c r="AP55" s="14">
        <f t="shared" si="6"/>
        <v>0.33601286173633438</v>
      </c>
      <c r="AQ55" s="21">
        <v>566</v>
      </c>
      <c r="AR55" s="15">
        <v>202</v>
      </c>
      <c r="AS55" s="14">
        <f t="shared" si="7"/>
        <v>0.35689045936395758</v>
      </c>
      <c r="AT55" s="21">
        <v>428</v>
      </c>
      <c r="AU55" s="15">
        <v>160</v>
      </c>
      <c r="AV55" s="14">
        <f t="shared" si="8"/>
        <v>0.37383177570093457</v>
      </c>
      <c r="AW55" s="21">
        <v>266</v>
      </c>
      <c r="AX55" s="15">
        <v>112</v>
      </c>
      <c r="AY55" s="14">
        <f t="shared" si="9"/>
        <v>0.42105263157894735</v>
      </c>
      <c r="AZ55" s="21">
        <v>417</v>
      </c>
      <c r="BA55" s="15">
        <v>139</v>
      </c>
      <c r="BB55" s="14">
        <f t="shared" si="10"/>
        <v>0.33333333333333331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3648</v>
      </c>
      <c r="Z56" s="15">
        <v>351</v>
      </c>
      <c r="AA56" s="14">
        <f t="shared" si="1"/>
        <v>9.6217105263157895E-2</v>
      </c>
      <c r="AB56" s="21">
        <v>3928</v>
      </c>
      <c r="AC56" s="15">
        <v>393</v>
      </c>
      <c r="AD56" s="14">
        <f t="shared" si="2"/>
        <v>0.10005091649694502</v>
      </c>
      <c r="AE56" s="21">
        <v>3706</v>
      </c>
      <c r="AF56" s="15">
        <v>353</v>
      </c>
      <c r="AG56" s="14">
        <f t="shared" si="3"/>
        <v>9.5250944414463037E-2</v>
      </c>
      <c r="AH56" s="21">
        <v>3833</v>
      </c>
      <c r="AI56" s="15">
        <v>347</v>
      </c>
      <c r="AJ56" s="14">
        <f t="shared" si="4"/>
        <v>9.0529611270545263E-2</v>
      </c>
      <c r="AK56" s="21">
        <v>4109</v>
      </c>
      <c r="AL56" s="15">
        <v>375</v>
      </c>
      <c r="AM56" s="14">
        <f t="shared" si="5"/>
        <v>9.126308104161597E-2</v>
      </c>
      <c r="AN56" s="21">
        <v>4547</v>
      </c>
      <c r="AO56" s="15">
        <v>411</v>
      </c>
      <c r="AP56" s="14">
        <f t="shared" si="6"/>
        <v>9.0389267648999336E-2</v>
      </c>
      <c r="AQ56" s="21">
        <v>4521</v>
      </c>
      <c r="AR56" s="15">
        <v>447</v>
      </c>
      <c r="AS56" s="14">
        <f t="shared" si="7"/>
        <v>9.8871930988719312E-2</v>
      </c>
      <c r="AT56" s="21">
        <v>5096</v>
      </c>
      <c r="AU56" s="15">
        <v>504</v>
      </c>
      <c r="AV56" s="14">
        <f t="shared" si="8"/>
        <v>9.8901098901098897E-2</v>
      </c>
      <c r="AW56" s="21">
        <v>5241</v>
      </c>
      <c r="AX56" s="15">
        <v>448</v>
      </c>
      <c r="AY56" s="14">
        <f t="shared" si="9"/>
        <v>8.5479870253768367E-2</v>
      </c>
      <c r="AZ56" s="21">
        <v>5215</v>
      </c>
      <c r="BA56" s="15">
        <v>500</v>
      </c>
      <c r="BB56" s="14">
        <f t="shared" si="10"/>
        <v>9.5877277085330781E-2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1934</v>
      </c>
      <c r="E57" s="49">
        <f t="shared" si="29"/>
        <v>2071</v>
      </c>
      <c r="F57" s="49">
        <f t="shared" si="29"/>
        <v>2214</v>
      </c>
      <c r="G57" s="49">
        <f t="shared" si="29"/>
        <v>2102</v>
      </c>
      <c r="H57" s="49">
        <f t="shared" si="29"/>
        <v>2257</v>
      </c>
      <c r="I57" s="49">
        <f t="shared" si="29"/>
        <v>2448</v>
      </c>
      <c r="J57" s="49">
        <f t="shared" si="29"/>
        <v>2390</v>
      </c>
      <c r="K57" s="49">
        <f t="shared" si="29"/>
        <v>2175</v>
      </c>
      <c r="L57" s="49">
        <f t="shared" si="29"/>
        <v>1875</v>
      </c>
      <c r="M57" s="49">
        <f t="shared" si="29"/>
        <v>1981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0.15563598759048605</v>
      </c>
      <c r="E58" s="50">
        <f t="shared" si="30"/>
        <v>0.1564461612747465</v>
      </c>
      <c r="F58" s="50">
        <f t="shared" si="30"/>
        <v>0.15447154471544716</v>
      </c>
      <c r="G58" s="50">
        <f t="shared" si="30"/>
        <v>0.20076117982873454</v>
      </c>
      <c r="H58" s="50">
        <f t="shared" si="30"/>
        <v>0.20957022596366859</v>
      </c>
      <c r="I58" s="50">
        <f t="shared" si="30"/>
        <v>0.27042483660130717</v>
      </c>
      <c r="J58" s="50">
        <f t="shared" si="30"/>
        <v>0.29874476987447701</v>
      </c>
      <c r="K58" s="50">
        <f t="shared" si="30"/>
        <v>0.29241379310344828</v>
      </c>
      <c r="L58" s="50">
        <f t="shared" si="30"/>
        <v>0.28799999999999998</v>
      </c>
      <c r="M58" s="50">
        <f t="shared" si="30"/>
        <v>0.32660272589601214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0.84436401240951398</v>
      </c>
      <c r="E59" s="50">
        <f t="shared" si="31"/>
        <v>0.84355383872525347</v>
      </c>
      <c r="F59" s="50">
        <f t="shared" si="31"/>
        <v>0.84552845528455289</v>
      </c>
      <c r="G59" s="50">
        <f t="shared" si="31"/>
        <v>0.79923882017126546</v>
      </c>
      <c r="H59" s="50">
        <f t="shared" si="31"/>
        <v>0.79042977403633141</v>
      </c>
      <c r="I59" s="50">
        <f t="shared" si="31"/>
        <v>0.72957516339869277</v>
      </c>
      <c r="J59" s="50">
        <f t="shared" si="31"/>
        <v>0.70125523012552304</v>
      </c>
      <c r="K59" s="50">
        <f t="shared" si="31"/>
        <v>0.70758620689655172</v>
      </c>
      <c r="L59" s="50">
        <f t="shared" si="31"/>
        <v>0.71199999999999997</v>
      </c>
      <c r="M59" s="50">
        <f t="shared" si="31"/>
        <v>0.67339727410398786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0.22582377021676397</v>
      </c>
      <c r="E64" s="59">
        <f>(M6/D6)^(1/(M$5-D$5)) - 1</f>
        <v>2.2881532178742114E-2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0.24790700305464419</v>
      </c>
      <c r="E67" s="39">
        <f>(M7/D7)^(1/(M$5-D$5)) - 1</f>
        <v>2.4912791821329439E-2</v>
      </c>
    </row>
    <row r="68" spans="2:13" x14ac:dyDescent="0.25">
      <c r="C68" s="60" t="s">
        <v>54</v>
      </c>
      <c r="D68" s="39">
        <f>(M9-D9) / D9</f>
        <v>-9.6205962059620592E-2</v>
      </c>
      <c r="E68" s="39">
        <f>(M9/D9)^(1/(M$5-D$5)) - 1</f>
        <v>-1.1176383677633406E-2</v>
      </c>
    </row>
    <row r="69" spans="2:13" x14ac:dyDescent="0.25">
      <c r="C69" s="60" t="s">
        <v>55</v>
      </c>
      <c r="D69" s="39">
        <f>(M10-D10) / D10</f>
        <v>1.1495016611295681</v>
      </c>
      <c r="E69" s="39">
        <f>(M10/D10)^(1/(M$5-D$5)) - 1</f>
        <v>8.8745619252719843E-2</v>
      </c>
    </row>
    <row r="70" spans="2:13" x14ac:dyDescent="0.25">
      <c r="C70" s="60" t="s">
        <v>56</v>
      </c>
      <c r="D70" s="39">
        <f>(M11-D11) / D11</f>
        <v>0.25789160214413342</v>
      </c>
      <c r="E70" s="39">
        <f>(M11/D11)^(1/(M$5-D$5)) - 1</f>
        <v>2.5820724103819082E-2</v>
      </c>
    </row>
    <row r="71" spans="2:13" x14ac:dyDescent="0.25">
      <c r="C71" s="60" t="s">
        <v>57</v>
      </c>
      <c r="D71" s="39">
        <f>(M12-D12) / D12</f>
        <v>-0.18309859154929578</v>
      </c>
      <c r="E71" s="39">
        <f>(M12/D12)^(1/(M$5-D$5)) - 1</f>
        <v>-2.2220175820970245E-2</v>
      </c>
    </row>
    <row r="72" spans="2:13" x14ac:dyDescent="0.25">
      <c r="C72" s="60" t="s">
        <v>42</v>
      </c>
      <c r="D72" s="59">
        <f>(M13-D13) / D13</f>
        <v>0.61860153897624626</v>
      </c>
      <c r="E72" s="59">
        <f>(M13/D13)^(1/(M$5-D$5)) - 1</f>
        <v>5.4964321269220351E-2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8.6123973782520191E-3</v>
      </c>
      <c r="E79" s="66">
        <f t="shared" si="35"/>
        <v>8.872331739181151E-3</v>
      </c>
      <c r="F79" s="66">
        <f t="shared" si="35"/>
        <v>8.7875855642762426E-3</v>
      </c>
      <c r="G79" s="66">
        <f t="shared" si="35"/>
        <v>1.0384407762025172E-2</v>
      </c>
      <c r="H79" s="66">
        <f t="shared" si="35"/>
        <v>9.3258911793772537E-3</v>
      </c>
      <c r="I79" s="66">
        <f t="shared" si="35"/>
        <v>9.1323276298471198E-3</v>
      </c>
      <c r="J79" s="66">
        <f t="shared" si="35"/>
        <v>8.5435742045978525E-3</v>
      </c>
      <c r="K79" s="66">
        <f t="shared" si="35"/>
        <v>1.0241428021060742E-2</v>
      </c>
      <c r="L79" s="66">
        <f t="shared" si="35"/>
        <v>1.022692965683808E-2</v>
      </c>
      <c r="M79" s="66">
        <f t="shared" si="35"/>
        <v>8.5282917868048716E-3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1.5301504695101257E-2</v>
      </c>
      <c r="E80" s="66">
        <f t="shared" si="35"/>
        <v>1.4680019992965438E-2</v>
      </c>
      <c r="F80" s="66">
        <f t="shared" si="35"/>
        <v>1.1854629101348475E-2</v>
      </c>
      <c r="G80" s="66">
        <f t="shared" si="35"/>
        <v>1.4304152387734212E-2</v>
      </c>
      <c r="H80" s="66">
        <f t="shared" si="35"/>
        <v>1.4501311196401591E-2</v>
      </c>
      <c r="I80" s="66">
        <f t="shared" si="35"/>
        <v>1.4864071973401134E-2</v>
      </c>
      <c r="J80" s="66">
        <f t="shared" si="35"/>
        <v>1.2619947659203257E-2</v>
      </c>
      <c r="K80" s="66">
        <f t="shared" si="35"/>
        <v>1.5273331344198312E-2</v>
      </c>
      <c r="L80" s="66">
        <f t="shared" si="35"/>
        <v>1.3741697068070253E-2</v>
      </c>
      <c r="M80" s="66">
        <f t="shared" si="35"/>
        <v>1.2080415221776478E-2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4.9864498644986453E-2</v>
      </c>
      <c r="E81" s="66">
        <f t="shared" si="35"/>
        <v>6.3809588390859151E-2</v>
      </c>
      <c r="F81" s="66">
        <f t="shared" si="35"/>
        <v>7.2399705311097712E-2</v>
      </c>
      <c r="G81" s="66">
        <f t="shared" si="35"/>
        <v>5.7513914656771803E-2</v>
      </c>
      <c r="H81" s="66">
        <f t="shared" si="35"/>
        <v>5.6138002825488885E-2</v>
      </c>
      <c r="I81" s="66">
        <f t="shared" si="35"/>
        <v>6.7236549098484311E-2</v>
      </c>
      <c r="J81" s="66">
        <f t="shared" si="35"/>
        <v>5.578623091347442E-2</v>
      </c>
      <c r="K81" s="66">
        <f t="shared" si="35"/>
        <v>5.7030880464896273E-2</v>
      </c>
      <c r="L81" s="66">
        <f t="shared" si="35"/>
        <v>6.1678064176749078E-2</v>
      </c>
      <c r="M81" s="66">
        <f t="shared" si="35"/>
        <v>6.1700274670060964E-2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0.15799457994579946</v>
      </c>
      <c r="E82" s="66">
        <f t="shared" si="36"/>
        <v>0.13448909902810613</v>
      </c>
      <c r="F82" s="66">
        <f t="shared" si="36"/>
        <v>0.12946912242686889</v>
      </c>
      <c r="G82" s="66">
        <f t="shared" si="36"/>
        <v>0.10953242056316197</v>
      </c>
      <c r="H82" s="66">
        <f t="shared" si="36"/>
        <v>0.10837959291567539</v>
      </c>
      <c r="I82" s="66">
        <f t="shared" si="36"/>
        <v>0.10598626104023552</v>
      </c>
      <c r="J82" s="66">
        <f t="shared" si="36"/>
        <v>0.13106295149638802</v>
      </c>
      <c r="K82" s="66">
        <f t="shared" si="36"/>
        <v>0.12554557124518614</v>
      </c>
      <c r="L82" s="66">
        <f t="shared" si="36"/>
        <v>0.1113561190738699</v>
      </c>
      <c r="M82" s="66">
        <f t="shared" si="36"/>
        <v>0.11664167916041979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0.3122923588039867</v>
      </c>
      <c r="E83" s="66">
        <f t="shared" si="37"/>
        <v>0.26851851851851855</v>
      </c>
      <c r="F83" s="66">
        <f t="shared" si="37"/>
        <v>0.31871345029239767</v>
      </c>
      <c r="G83" s="66">
        <f t="shared" si="37"/>
        <v>0.29857819905213268</v>
      </c>
      <c r="H83" s="66">
        <f t="shared" si="37"/>
        <v>0.33192389006342493</v>
      </c>
      <c r="I83" s="66">
        <f t="shared" si="37"/>
        <v>0.33383685800604229</v>
      </c>
      <c r="J83" s="66">
        <f t="shared" si="37"/>
        <v>0.34033613445378152</v>
      </c>
      <c r="K83" s="66">
        <f t="shared" si="37"/>
        <v>0.30188679245283018</v>
      </c>
      <c r="L83" s="66">
        <f t="shared" si="37"/>
        <v>0.35185185185185186</v>
      </c>
      <c r="M83" s="66">
        <f t="shared" si="37"/>
        <v>0.37403400309119011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0.17212626563430614</v>
      </c>
      <c r="E84" s="66">
        <f t="shared" si="38"/>
        <v>0.16593028964162984</v>
      </c>
      <c r="F84" s="66">
        <f t="shared" si="38"/>
        <v>0.16089613034623218</v>
      </c>
      <c r="G84" s="66">
        <f t="shared" si="38"/>
        <v>0.1646273637374861</v>
      </c>
      <c r="H84" s="66">
        <f t="shared" si="38"/>
        <v>0.16277864178330742</v>
      </c>
      <c r="I84" s="66">
        <f t="shared" si="38"/>
        <v>0.17693920335429769</v>
      </c>
      <c r="J84" s="66">
        <f t="shared" si="38"/>
        <v>0.15299617509562261</v>
      </c>
      <c r="K84" s="66">
        <f t="shared" si="38"/>
        <v>0.15879442195231669</v>
      </c>
      <c r="L84" s="66">
        <f t="shared" si="38"/>
        <v>0.15644317641464575</v>
      </c>
      <c r="M84" s="66">
        <f t="shared" si="38"/>
        <v>0.16382575757575757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0.16105327617881202</v>
      </c>
      <c r="E85" s="66">
        <f t="shared" si="39"/>
        <v>0.15684029765311963</v>
      </c>
      <c r="F85" s="66">
        <f t="shared" si="39"/>
        <v>0.18536324786324787</v>
      </c>
      <c r="G85" s="66">
        <f t="shared" si="39"/>
        <v>0.18392857142857144</v>
      </c>
      <c r="H85" s="66">
        <f t="shared" si="39"/>
        <v>0.18553811659192826</v>
      </c>
      <c r="I85" s="66">
        <f t="shared" si="39"/>
        <v>0.20156774916013437</v>
      </c>
      <c r="J85" s="66">
        <f t="shared" si="39"/>
        <v>0.17124105011933174</v>
      </c>
      <c r="K85" s="66">
        <f t="shared" si="39"/>
        <v>0.16439246263807666</v>
      </c>
      <c r="L85" s="66">
        <f t="shared" si="39"/>
        <v>0.16704119850187266</v>
      </c>
      <c r="M85" s="66">
        <f t="shared" si="39"/>
        <v>0.19415292353823088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6.5908330545332891E-2</v>
      </c>
      <c r="E86" s="66">
        <f t="shared" si="40"/>
        <v>8.7662337662337664E-2</v>
      </c>
      <c r="F86" s="66">
        <f t="shared" si="40"/>
        <v>8.0406801207691087E-2</v>
      </c>
      <c r="G86" s="66">
        <f t="shared" si="40"/>
        <v>7.2243917092219889E-2</v>
      </c>
      <c r="H86" s="66">
        <f t="shared" si="40"/>
        <v>7.1348156487475375E-2</v>
      </c>
      <c r="I86" s="66">
        <f t="shared" si="40"/>
        <v>7.662438519285529E-2</v>
      </c>
      <c r="J86" s="66">
        <f t="shared" si="40"/>
        <v>7.4360273625538389E-2</v>
      </c>
      <c r="K86" s="66">
        <f t="shared" si="40"/>
        <v>7.6727230644601324E-2</v>
      </c>
      <c r="L86" s="66">
        <f t="shared" si="40"/>
        <v>6.799784133837021E-2</v>
      </c>
      <c r="M86" s="66">
        <f t="shared" si="40"/>
        <v>7.3480777180653156E-2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1.1057039758996259E-2</v>
      </c>
      <c r="E88" s="66">
        <f t="shared" si="41"/>
        <v>1.2078022559758927E-2</v>
      </c>
      <c r="F88" s="66">
        <f t="shared" si="41"/>
        <v>1.175090943901972E-2</v>
      </c>
      <c r="G88" s="66">
        <f t="shared" si="41"/>
        <v>1.1554380772244162E-2</v>
      </c>
      <c r="H88" s="66">
        <f t="shared" si="41"/>
        <v>1.1554221645115893E-2</v>
      </c>
      <c r="I88" s="66">
        <f t="shared" si="41"/>
        <v>1.2066605839416059E-2</v>
      </c>
      <c r="J88" s="66">
        <f t="shared" si="41"/>
        <v>1.1833226161703512E-2</v>
      </c>
      <c r="K88" s="66">
        <f t="shared" si="41"/>
        <v>1.2938921948618936E-2</v>
      </c>
      <c r="L88" s="66">
        <f t="shared" si="41"/>
        <v>1.1708333040155923E-2</v>
      </c>
      <c r="M88" s="66">
        <f t="shared" si="41"/>
        <v>1.0177201439337362E-2</v>
      </c>
    </row>
    <row r="89" spans="2:13" x14ac:dyDescent="0.25">
      <c r="B89" s="36"/>
      <c r="C89" s="69" t="str">
        <f>C16</f>
        <v>Drove alone</v>
      </c>
      <c r="D89" s="39">
        <f>D80</f>
        <v>1.5301504695101257E-2</v>
      </c>
      <c r="E89" s="39">
        <f t="shared" ref="E89:M89" si="42">E80</f>
        <v>1.4680019992965438E-2</v>
      </c>
      <c r="F89" s="39">
        <f t="shared" si="42"/>
        <v>1.1854629101348475E-2</v>
      </c>
      <c r="G89" s="39">
        <f t="shared" si="42"/>
        <v>1.4304152387734212E-2</v>
      </c>
      <c r="H89" s="39">
        <f t="shared" si="42"/>
        <v>1.4501311196401591E-2</v>
      </c>
      <c r="I89" s="39">
        <f t="shared" si="42"/>
        <v>1.4864071973401134E-2</v>
      </c>
      <c r="J89" s="39">
        <f t="shared" si="42"/>
        <v>1.2619947659203257E-2</v>
      </c>
      <c r="K89" s="39">
        <f t="shared" si="42"/>
        <v>1.5273331344198312E-2</v>
      </c>
      <c r="L89" s="39">
        <f t="shared" si="42"/>
        <v>1.3741697068070253E-2</v>
      </c>
      <c r="M89" s="39">
        <f t="shared" si="42"/>
        <v>1.2080415221776478E-2</v>
      </c>
    </row>
    <row r="90" spans="2:13" x14ac:dyDescent="0.25">
      <c r="B90" s="36"/>
      <c r="C90" s="69" t="str">
        <f>C17</f>
        <v>Carpooled:</v>
      </c>
      <c r="D90" s="39">
        <f>D81</f>
        <v>4.9864498644986453E-2</v>
      </c>
      <c r="E90" s="39">
        <f t="shared" ref="E90:M90" si="43">E81</f>
        <v>6.3809588390859151E-2</v>
      </c>
      <c r="F90" s="39">
        <f t="shared" si="43"/>
        <v>7.2399705311097712E-2</v>
      </c>
      <c r="G90" s="39">
        <f t="shared" si="43"/>
        <v>5.7513914656771803E-2</v>
      </c>
      <c r="H90" s="39">
        <f t="shared" si="43"/>
        <v>5.6138002825488885E-2</v>
      </c>
      <c r="I90" s="39">
        <f t="shared" si="43"/>
        <v>6.7236549098484311E-2</v>
      </c>
      <c r="J90" s="39">
        <f t="shared" si="43"/>
        <v>5.578623091347442E-2</v>
      </c>
      <c r="K90" s="39">
        <f t="shared" si="43"/>
        <v>5.7030880464896273E-2</v>
      </c>
      <c r="L90" s="39">
        <f t="shared" si="43"/>
        <v>6.1678064176749078E-2</v>
      </c>
      <c r="M90" s="39">
        <f t="shared" si="43"/>
        <v>6.1700274670060964E-2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4.9864498644986453E-2</v>
      </c>
      <c r="E92" s="39">
        <f t="shared" ref="E92:M92" si="44">E90</f>
        <v>6.3809588390859151E-2</v>
      </c>
      <c r="F92" s="39">
        <f t="shared" si="44"/>
        <v>7.2399705311097712E-2</v>
      </c>
      <c r="G92" s="39">
        <f t="shared" si="44"/>
        <v>5.7513914656771803E-2</v>
      </c>
      <c r="H92" s="39">
        <f t="shared" si="44"/>
        <v>5.6138002825488885E-2</v>
      </c>
      <c r="I92" s="39">
        <f t="shared" si="44"/>
        <v>6.7236549098484311E-2</v>
      </c>
      <c r="J92" s="39">
        <f t="shared" si="44"/>
        <v>5.578623091347442E-2</v>
      </c>
      <c r="K92" s="39">
        <f t="shared" si="44"/>
        <v>5.7030880464896273E-2</v>
      </c>
      <c r="L92" s="39">
        <f t="shared" si="44"/>
        <v>6.1678064176749078E-2</v>
      </c>
      <c r="M92" s="39">
        <f t="shared" si="44"/>
        <v>6.1700274670060964E-2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6.0212411129641007E-2</v>
      </c>
      <c r="E93" s="66">
        <f t="shared" si="45"/>
        <v>7.4531967502649246E-2</v>
      </c>
      <c r="F93" s="66">
        <f t="shared" si="45"/>
        <v>8.0768546521971185E-2</v>
      </c>
      <c r="G93" s="66">
        <f t="shared" si="45"/>
        <v>7.0559381190453727E-2</v>
      </c>
      <c r="H93" s="66">
        <f t="shared" si="45"/>
        <v>6.8313810414410869E-2</v>
      </c>
      <c r="I93" s="66">
        <f t="shared" si="45"/>
        <v>7.4596382026843031E-2</v>
      </c>
      <c r="J93" s="66">
        <f t="shared" si="45"/>
        <v>7.0887204636647341E-2</v>
      </c>
      <c r="K93" s="66">
        <f t="shared" si="45"/>
        <v>6.4807293076992512E-2</v>
      </c>
      <c r="L93" s="66">
        <f t="shared" si="45"/>
        <v>6.9039451114922809E-2</v>
      </c>
      <c r="M93" s="66">
        <f t="shared" si="45"/>
        <v>7.9900788378067147E-2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0.17315284827975183</v>
      </c>
      <c r="E94" s="66">
        <f t="shared" si="46"/>
        <v>0.16071428571428573</v>
      </c>
      <c r="F94" s="66">
        <f t="shared" si="46"/>
        <v>0.1532047941636269</v>
      </c>
      <c r="G94" s="66">
        <f t="shared" si="46"/>
        <v>0.15670800450958286</v>
      </c>
      <c r="H94" s="66">
        <f t="shared" si="46"/>
        <v>0.173785839672323</v>
      </c>
      <c r="I94" s="66">
        <f t="shared" si="46"/>
        <v>0.16306818181818181</v>
      </c>
      <c r="J94" s="66">
        <f t="shared" si="46"/>
        <v>0.18317358892438765</v>
      </c>
      <c r="K94" s="66">
        <f t="shared" si="46"/>
        <v>0.17670482827277254</v>
      </c>
      <c r="L94" s="66">
        <f t="shared" si="46"/>
        <v>0.18107194591984549</v>
      </c>
      <c r="M94" s="66">
        <f t="shared" si="46"/>
        <v>0.17155643958229735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0.19259723964868256</v>
      </c>
      <c r="E95" s="66">
        <f t="shared" si="47"/>
        <v>0.21161825726141079</v>
      </c>
      <c r="F95" s="66">
        <f t="shared" si="47"/>
        <v>0.20225988700564973</v>
      </c>
      <c r="G95" s="66">
        <f t="shared" si="47"/>
        <v>0.21171446003660768</v>
      </c>
      <c r="H95" s="66">
        <f t="shared" si="47"/>
        <v>0.18089816571790007</v>
      </c>
      <c r="I95" s="66">
        <f t="shared" si="47"/>
        <v>0.17243214475784993</v>
      </c>
      <c r="J95" s="66">
        <f t="shared" si="47"/>
        <v>0.1658510059815117</v>
      </c>
      <c r="K95" s="66">
        <f t="shared" si="47"/>
        <v>0.17592051431911163</v>
      </c>
      <c r="L95" s="66">
        <f t="shared" si="47"/>
        <v>0.18280297901150983</v>
      </c>
      <c r="M95" s="66">
        <f t="shared" si="47"/>
        <v>0.16963736939151813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0.15799457994579946</v>
      </c>
      <c r="E97" s="39">
        <f t="shared" ref="E97:M97" si="50">E82</f>
        <v>0.13448909902810613</v>
      </c>
      <c r="F97" s="39">
        <f t="shared" si="50"/>
        <v>0.12946912242686889</v>
      </c>
      <c r="G97" s="39">
        <f t="shared" si="50"/>
        <v>0.10953242056316197</v>
      </c>
      <c r="H97" s="39">
        <f t="shared" si="50"/>
        <v>0.10837959291567539</v>
      </c>
      <c r="I97" s="39">
        <f t="shared" si="50"/>
        <v>0.10598626104023552</v>
      </c>
      <c r="J97" s="39">
        <f t="shared" si="50"/>
        <v>0.13106295149638802</v>
      </c>
      <c r="K97" s="39">
        <f t="shared" si="50"/>
        <v>0.12554557124518614</v>
      </c>
      <c r="L97" s="39">
        <f t="shared" si="50"/>
        <v>0.1113561190738699</v>
      </c>
      <c r="M97" s="39">
        <f t="shared" si="50"/>
        <v>0.11664167916041979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0.18023850085178875</v>
      </c>
      <c r="E98" s="66">
        <f t="shared" si="51"/>
        <v>0.13968253968253969</v>
      </c>
      <c r="F98" s="66">
        <f t="shared" si="51"/>
        <v>0.16725009723842862</v>
      </c>
      <c r="G98" s="66">
        <f t="shared" si="51"/>
        <v>0.14883376527212144</v>
      </c>
      <c r="H98" s="66">
        <f t="shared" si="51"/>
        <v>0.1293267402054013</v>
      </c>
      <c r="I98" s="66">
        <f t="shared" si="51"/>
        <v>0.12867924528301886</v>
      </c>
      <c r="J98" s="66">
        <f t="shared" si="51"/>
        <v>0.14840556009811937</v>
      </c>
      <c r="K98" s="66">
        <f t="shared" si="51"/>
        <v>0.19503386004514672</v>
      </c>
      <c r="L98" s="66">
        <f t="shared" si="51"/>
        <v>0.12799218368343918</v>
      </c>
      <c r="M98" s="66">
        <f t="shared" si="51"/>
        <v>0.16527942925089179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1.2549019607843137</v>
      </c>
      <c r="E99" s="66">
        <f t="shared" si="52"/>
        <v>1.0769230769230769</v>
      </c>
      <c r="F99" s="66">
        <f t="shared" si="52"/>
        <v>1.0862068965517242</v>
      </c>
      <c r="G99" s="66">
        <f t="shared" si="52"/>
        <v>1.1612903225806452</v>
      </c>
      <c r="H99" s="66">
        <f t="shared" si="52"/>
        <v>1.4791666666666667</v>
      </c>
      <c r="I99" s="66">
        <f t="shared" si="52"/>
        <v>0</v>
      </c>
      <c r="J99" s="66">
        <f t="shared" si="52"/>
        <v>1.2105263157894737</v>
      </c>
      <c r="K99" s="66">
        <f t="shared" si="52"/>
        <v>0.92307692307692313</v>
      </c>
      <c r="L99" s="66">
        <f t="shared" si="52"/>
        <v>1</v>
      </c>
      <c r="M99" s="66">
        <f t="shared" si="52"/>
        <v>0.68235294117647061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0.72580645161290325</v>
      </c>
      <c r="E100" s="66">
        <f t="shared" si="53"/>
        <v>0.647887323943662</v>
      </c>
      <c r="F100" s="66">
        <f t="shared" si="53"/>
        <v>0.50526315789473686</v>
      </c>
      <c r="G100" s="66">
        <f t="shared" si="53"/>
        <v>0.5625</v>
      </c>
      <c r="H100" s="66">
        <f t="shared" si="53"/>
        <v>0.60377358490566035</v>
      </c>
      <c r="I100" s="66">
        <f t="shared" si="53"/>
        <v>0.62295081967213117</v>
      </c>
      <c r="J100" s="66">
        <f t="shared" si="53"/>
        <v>0.61206896551724133</v>
      </c>
      <c r="K100" s="66">
        <f t="shared" si="53"/>
        <v>0.56557377049180324</v>
      </c>
      <c r="L100" s="66">
        <f t="shared" si="53"/>
        <v>0.74390243902439024</v>
      </c>
      <c r="M100" s="66">
        <f t="shared" si="53"/>
        <v>0.19769021739130435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0.24454828660436137</v>
      </c>
      <c r="E101" s="66">
        <f t="shared" si="54"/>
        <v>0.24760765550239233</v>
      </c>
      <c r="F101" s="66">
        <f t="shared" si="54"/>
        <v>0.17665289256198347</v>
      </c>
      <c r="G101" s="66">
        <f t="shared" si="54"/>
        <v>0.21572387344199426</v>
      </c>
      <c r="H101" s="66">
        <f t="shared" si="54"/>
        <v>0.23699999999999999</v>
      </c>
      <c r="I101" s="66">
        <f t="shared" si="54"/>
        <v>0.21319018404907975</v>
      </c>
      <c r="J101" s="66">
        <f t="shared" si="54"/>
        <v>0.22548262548262549</v>
      </c>
      <c r="K101" s="66">
        <f t="shared" si="54"/>
        <v>0.19880715705765409</v>
      </c>
      <c r="L101" s="66">
        <f t="shared" si="54"/>
        <v>0.19073946095369732</v>
      </c>
      <c r="M101" s="66">
        <f t="shared" si="54"/>
        <v>0.66216216216216217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0</v>
      </c>
      <c r="E102" s="66">
        <f t="shared" si="55"/>
        <v>0</v>
      </c>
      <c r="F102" s="66">
        <f t="shared" si="55"/>
        <v>0</v>
      </c>
      <c r="G102" s="66">
        <f t="shared" si="55"/>
        <v>0</v>
      </c>
      <c r="H102" s="66">
        <f t="shared" si="55"/>
        <v>0</v>
      </c>
      <c r="I102" s="66">
        <f t="shared" si="55"/>
        <v>0</v>
      </c>
      <c r="J102" s="66">
        <f t="shared" si="55"/>
        <v>0</v>
      </c>
      <c r="K102" s="66">
        <f t="shared" si="55"/>
        <v>1.5</v>
      </c>
      <c r="L102" s="66">
        <f t="shared" si="55"/>
        <v>1.5</v>
      </c>
      <c r="M102" s="66">
        <f t="shared" si="55"/>
        <v>1.0909090909090908</v>
      </c>
    </row>
  </sheetData>
  <mergeCells count="1">
    <mergeCell ref="D62:E62"/>
  </mergeCells>
  <hyperlinks>
    <hyperlink ref="W3" r:id="rId1" xr:uid="{ECDE84B1-C7CC-497E-A870-6676A6971EA7}"/>
  </hyperlinks>
  <pageMargins left="0.7" right="0.7" top="0.75" bottom="0.75" header="0.3" footer="0.3"/>
  <pageSetup orientation="portrait" horizontalDpi="300" verticalDpi="3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4AD9-4818-4930-8BDC-14BED09B9E39}">
  <sheetPr codeName="Sheet6">
    <tabColor rgb="FF00B0F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60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490265</v>
      </c>
      <c r="E6" s="34">
        <f t="shared" si="0"/>
        <v>494348</v>
      </c>
      <c r="F6" s="34">
        <f t="shared" si="0"/>
        <v>499823</v>
      </c>
      <c r="G6" s="34">
        <f t="shared" si="0"/>
        <v>504160</v>
      </c>
      <c r="H6" s="34">
        <f t="shared" si="0"/>
        <v>513504</v>
      </c>
      <c r="I6" s="34">
        <f t="shared" si="0"/>
        <v>528726</v>
      </c>
      <c r="J6" s="34">
        <f t="shared" si="0"/>
        <v>542042</v>
      </c>
      <c r="K6" s="34">
        <f t="shared" si="0"/>
        <v>556953</v>
      </c>
      <c r="L6" s="34">
        <f t="shared" si="0"/>
        <v>569309</v>
      </c>
      <c r="M6" s="34">
        <f t="shared" si="0"/>
        <v>582982</v>
      </c>
      <c r="W6" s="10">
        <v>1</v>
      </c>
      <c r="X6" s="12" t="s">
        <v>2</v>
      </c>
      <c r="Y6" s="15">
        <v>490265</v>
      </c>
      <c r="Z6" s="15">
        <v>2158</v>
      </c>
      <c r="AA6" s="14">
        <f>IFERROR(Z6/Y6, 0)</f>
        <v>4.401701120822412E-3</v>
      </c>
      <c r="AB6" s="21">
        <v>494348</v>
      </c>
      <c r="AC6" s="15">
        <v>2382</v>
      </c>
      <c r="AD6" s="14">
        <f>IFERROR(AC6/AB6, 0)</f>
        <v>4.8184679618406469E-3</v>
      </c>
      <c r="AE6" s="21">
        <v>499823</v>
      </c>
      <c r="AF6" s="15">
        <v>2723</v>
      </c>
      <c r="AG6" s="14">
        <f>IFERROR(AF6/AE6, 0)</f>
        <v>5.4479285667126164E-3</v>
      </c>
      <c r="AH6" s="21">
        <v>504160</v>
      </c>
      <c r="AI6" s="15">
        <v>2689</v>
      </c>
      <c r="AJ6" s="14">
        <f>IFERROR(AI6/AH6, 0)</f>
        <v>5.3336242462710248E-3</v>
      </c>
      <c r="AK6" s="21">
        <v>513504</v>
      </c>
      <c r="AL6" s="15">
        <v>2498</v>
      </c>
      <c r="AM6" s="14">
        <f>IFERROR(AL6/AK6, 0)</f>
        <v>4.8646164392098208E-3</v>
      </c>
      <c r="AN6" s="21">
        <v>528726</v>
      </c>
      <c r="AO6" s="15">
        <v>2451</v>
      </c>
      <c r="AP6" s="14">
        <f>IFERROR(AO6/AN6, 0)</f>
        <v>4.6356714063617074E-3</v>
      </c>
      <c r="AQ6" s="21">
        <v>542042</v>
      </c>
      <c r="AR6" s="15">
        <v>3013</v>
      </c>
      <c r="AS6" s="14">
        <f>IFERROR(AR6/AQ6, 0)</f>
        <v>5.5586098494212624E-3</v>
      </c>
      <c r="AT6" s="21">
        <v>556953</v>
      </c>
      <c r="AU6" s="15">
        <v>2987</v>
      </c>
      <c r="AV6" s="14">
        <f>IFERROR(AU6/AT6, 0)</f>
        <v>5.3631096340265695E-3</v>
      </c>
      <c r="AW6" s="21">
        <v>569309</v>
      </c>
      <c r="AX6" s="15">
        <v>2929</v>
      </c>
      <c r="AY6" s="14">
        <f>IFERROR(AX6/AW6, 0)</f>
        <v>5.1448334735618093E-3</v>
      </c>
      <c r="AZ6" s="21">
        <v>582982</v>
      </c>
      <c r="BA6" s="15">
        <v>2886</v>
      </c>
      <c r="BB6" s="14">
        <f>IFERROR(BA6/AZ6, 0)</f>
        <v>4.9504101327313707E-3</v>
      </c>
    </row>
    <row r="7" spans="1:54" x14ac:dyDescent="0.25">
      <c r="B7" s="74">
        <v>3</v>
      </c>
      <c r="C7" s="76" t="s">
        <v>43</v>
      </c>
      <c r="D7" s="34">
        <f t="shared" si="0"/>
        <v>374908</v>
      </c>
      <c r="E7" s="34">
        <f t="shared" si="0"/>
        <v>378228</v>
      </c>
      <c r="F7" s="34">
        <f t="shared" si="0"/>
        <v>381598</v>
      </c>
      <c r="G7" s="34">
        <f t="shared" si="0"/>
        <v>384435</v>
      </c>
      <c r="H7" s="34">
        <f t="shared" si="0"/>
        <v>390356</v>
      </c>
      <c r="I7" s="34">
        <f t="shared" si="0"/>
        <v>398302</v>
      </c>
      <c r="J7" s="34">
        <f t="shared" si="0"/>
        <v>407164</v>
      </c>
      <c r="K7" s="34">
        <f t="shared" si="0"/>
        <v>418591</v>
      </c>
      <c r="L7" s="34">
        <f t="shared" si="0"/>
        <v>426192</v>
      </c>
      <c r="M7" s="34">
        <f t="shared" si="0"/>
        <v>439421</v>
      </c>
      <c r="W7" s="10">
        <v>2</v>
      </c>
      <c r="X7" s="12" t="s">
        <v>3</v>
      </c>
      <c r="Y7" s="15">
        <v>432640</v>
      </c>
      <c r="Z7" s="15">
        <v>2534</v>
      </c>
      <c r="AA7" s="14">
        <f t="shared" ref="AA7:AA56" si="1">IFERROR(Z7/Y7, 0)</f>
        <v>5.8570636094674557E-3</v>
      </c>
      <c r="AB7" s="21">
        <v>436021</v>
      </c>
      <c r="AC7" s="15">
        <v>2722</v>
      </c>
      <c r="AD7" s="14">
        <f t="shared" ref="AD7:AD56" si="2">IFERROR(AC7/AB7, 0)</f>
        <v>6.2428185798390446E-3</v>
      </c>
      <c r="AE7" s="21">
        <v>439697</v>
      </c>
      <c r="AF7" s="15">
        <v>2968</v>
      </c>
      <c r="AG7" s="14">
        <f t="shared" ref="AG7:AG56" si="3">IFERROR(AF7/AE7, 0)</f>
        <v>6.7501029117778832E-3</v>
      </c>
      <c r="AH7" s="21">
        <v>443138</v>
      </c>
      <c r="AI7" s="15">
        <v>2927</v>
      </c>
      <c r="AJ7" s="14">
        <f t="shared" ref="AJ7:AJ56" si="4">IFERROR(AI7/AH7, 0)</f>
        <v>6.6051658851193082E-3</v>
      </c>
      <c r="AK7" s="21">
        <v>451070</v>
      </c>
      <c r="AL7" s="15">
        <v>2732</v>
      </c>
      <c r="AM7" s="14">
        <f t="shared" ref="AM7:AM56" si="5">IFERROR(AL7/AK7, 0)</f>
        <v>6.0567096016139405E-3</v>
      </c>
      <c r="AN7" s="21">
        <v>461623</v>
      </c>
      <c r="AO7" s="15">
        <v>2664</v>
      </c>
      <c r="AP7" s="14">
        <f t="shared" ref="AP7:AP56" si="6">IFERROR(AO7/AN7, 0)</f>
        <v>5.7709429556152964E-3</v>
      </c>
      <c r="AQ7" s="21">
        <v>470585</v>
      </c>
      <c r="AR7" s="15">
        <v>3510</v>
      </c>
      <c r="AS7" s="14">
        <f t="shared" ref="AS7:AS56" si="7">IFERROR(AR7/AQ7, 0)</f>
        <v>7.4588012792587951E-3</v>
      </c>
      <c r="AT7" s="21">
        <v>482378</v>
      </c>
      <c r="AU7" s="15">
        <v>2907</v>
      </c>
      <c r="AV7" s="14">
        <f t="shared" ref="AV7:AV56" si="8">IFERROR(AU7/AT7, 0)</f>
        <v>6.0263942385432173E-3</v>
      </c>
      <c r="AW7" s="21">
        <v>491407</v>
      </c>
      <c r="AX7" s="15">
        <v>3173</v>
      </c>
      <c r="AY7" s="14">
        <f t="shared" ref="AY7:AY56" si="9">IFERROR(AX7/AW7, 0)</f>
        <v>6.4569694774392712E-3</v>
      </c>
      <c r="AZ7" s="21">
        <v>503027</v>
      </c>
      <c r="BA7" s="15">
        <v>3755</v>
      </c>
      <c r="BB7" s="14">
        <f t="shared" ref="BB7:BB56" si="10">IFERROR(BA7/AZ7, 0)</f>
        <v>7.4648080520528723E-3</v>
      </c>
    </row>
    <row r="8" spans="1:54" x14ac:dyDescent="0.25">
      <c r="B8" s="74">
        <v>4</v>
      </c>
      <c r="C8" s="76" t="s">
        <v>44</v>
      </c>
      <c r="D8" s="34">
        <f t="shared" si="0"/>
        <v>57732</v>
      </c>
      <c r="E8" s="34">
        <f t="shared" si="0"/>
        <v>57793</v>
      </c>
      <c r="F8" s="34">
        <f t="shared" si="0"/>
        <v>58099</v>
      </c>
      <c r="G8" s="34">
        <f t="shared" si="0"/>
        <v>58703</v>
      </c>
      <c r="H8" s="34">
        <f t="shared" si="0"/>
        <v>60714</v>
      </c>
      <c r="I8" s="34">
        <f t="shared" si="0"/>
        <v>63321</v>
      </c>
      <c r="J8" s="34">
        <f t="shared" si="0"/>
        <v>63421</v>
      </c>
      <c r="K8" s="34">
        <f t="shared" si="0"/>
        <v>63787</v>
      </c>
      <c r="L8" s="34">
        <f t="shared" si="0"/>
        <v>65215</v>
      </c>
      <c r="M8" s="34">
        <f t="shared" si="0"/>
        <v>63606</v>
      </c>
      <c r="W8" s="10">
        <v>3</v>
      </c>
      <c r="X8" s="12" t="s">
        <v>4</v>
      </c>
      <c r="Y8" s="15">
        <v>374908</v>
      </c>
      <c r="Z8" s="15">
        <v>2561</v>
      </c>
      <c r="AA8" s="14">
        <f t="shared" si="1"/>
        <v>6.8310092075922627E-3</v>
      </c>
      <c r="AB8" s="21">
        <v>378228</v>
      </c>
      <c r="AC8" s="15">
        <v>3128</v>
      </c>
      <c r="AD8" s="14">
        <f t="shared" si="2"/>
        <v>8.2701439343464793E-3</v>
      </c>
      <c r="AE8" s="21">
        <v>381598</v>
      </c>
      <c r="AF8" s="15">
        <v>3125</v>
      </c>
      <c r="AG8" s="14">
        <f t="shared" si="3"/>
        <v>8.1892462748756542E-3</v>
      </c>
      <c r="AH8" s="21">
        <v>384435</v>
      </c>
      <c r="AI8" s="15">
        <v>3324</v>
      </c>
      <c r="AJ8" s="14">
        <f t="shared" si="4"/>
        <v>8.6464551874829293E-3</v>
      </c>
      <c r="AK8" s="21">
        <v>390356</v>
      </c>
      <c r="AL8" s="15">
        <v>2922</v>
      </c>
      <c r="AM8" s="14">
        <f t="shared" si="5"/>
        <v>7.4854747973644572E-3</v>
      </c>
      <c r="AN8" s="21">
        <v>398302</v>
      </c>
      <c r="AO8" s="15">
        <v>3038</v>
      </c>
      <c r="AP8" s="14">
        <f t="shared" si="6"/>
        <v>7.6273782205462191E-3</v>
      </c>
      <c r="AQ8" s="21">
        <v>407164</v>
      </c>
      <c r="AR8" s="15">
        <v>3442</v>
      </c>
      <c r="AS8" s="14">
        <f t="shared" si="7"/>
        <v>8.4535960939572264E-3</v>
      </c>
      <c r="AT8" s="21">
        <v>418591</v>
      </c>
      <c r="AU8" s="15">
        <v>3296</v>
      </c>
      <c r="AV8" s="14">
        <f t="shared" si="8"/>
        <v>7.8740345587936678E-3</v>
      </c>
      <c r="AW8" s="21">
        <v>426192</v>
      </c>
      <c r="AX8" s="15">
        <v>3685</v>
      </c>
      <c r="AY8" s="14">
        <f t="shared" si="9"/>
        <v>8.6463378008033945E-3</v>
      </c>
      <c r="AZ8" s="21">
        <v>439421</v>
      </c>
      <c r="BA8" s="15">
        <v>3580</v>
      </c>
      <c r="BB8" s="14">
        <f t="shared" si="10"/>
        <v>8.1470844588674637E-3</v>
      </c>
    </row>
    <row r="9" spans="1:54" x14ac:dyDescent="0.25">
      <c r="B9" s="74">
        <v>8</v>
      </c>
      <c r="C9" s="76" t="s">
        <v>54</v>
      </c>
      <c r="D9" s="34">
        <f t="shared" si="0"/>
        <v>16484</v>
      </c>
      <c r="E9" s="34">
        <f t="shared" si="0"/>
        <v>16132</v>
      </c>
      <c r="F9" s="34">
        <f t="shared" si="0"/>
        <v>17202</v>
      </c>
      <c r="G9" s="34">
        <f t="shared" si="0"/>
        <v>17311</v>
      </c>
      <c r="H9" s="34">
        <f t="shared" si="0"/>
        <v>18217</v>
      </c>
      <c r="I9" s="34">
        <f t="shared" si="0"/>
        <v>19581</v>
      </c>
      <c r="J9" s="34">
        <f t="shared" si="0"/>
        <v>21334</v>
      </c>
      <c r="K9" s="34">
        <f t="shared" si="0"/>
        <v>21047</v>
      </c>
      <c r="L9" s="34">
        <f t="shared" si="0"/>
        <v>21486</v>
      </c>
      <c r="M9" s="34">
        <f t="shared" si="0"/>
        <v>21435</v>
      </c>
      <c r="W9" s="10">
        <v>4</v>
      </c>
      <c r="X9" s="12" t="s">
        <v>5</v>
      </c>
      <c r="Y9" s="15">
        <v>57732</v>
      </c>
      <c r="Z9" s="15">
        <v>1846</v>
      </c>
      <c r="AA9" s="14">
        <f t="shared" si="1"/>
        <v>3.1975334303332638E-2</v>
      </c>
      <c r="AB9" s="21">
        <v>57793</v>
      </c>
      <c r="AC9" s="15">
        <v>2064</v>
      </c>
      <c r="AD9" s="14">
        <f t="shared" si="2"/>
        <v>3.5713667745228661E-2</v>
      </c>
      <c r="AE9" s="21">
        <v>58099</v>
      </c>
      <c r="AF9" s="15">
        <v>1876</v>
      </c>
      <c r="AG9" s="14">
        <f t="shared" si="3"/>
        <v>3.2289712387476549E-2</v>
      </c>
      <c r="AH9" s="21">
        <v>58703</v>
      </c>
      <c r="AI9" s="15">
        <v>1884</v>
      </c>
      <c r="AJ9" s="14">
        <f t="shared" si="4"/>
        <v>3.2093760114474561E-2</v>
      </c>
      <c r="AK9" s="21">
        <v>60714</v>
      </c>
      <c r="AL9" s="15">
        <v>2114</v>
      </c>
      <c r="AM9" s="14">
        <f t="shared" si="5"/>
        <v>3.4818987383470043E-2</v>
      </c>
      <c r="AN9" s="21">
        <v>63321</v>
      </c>
      <c r="AO9" s="15">
        <v>2119</v>
      </c>
      <c r="AP9" s="14">
        <f t="shared" si="6"/>
        <v>3.3464411490658708E-2</v>
      </c>
      <c r="AQ9" s="21">
        <v>63421</v>
      </c>
      <c r="AR9" s="15">
        <v>1923</v>
      </c>
      <c r="AS9" s="14">
        <f t="shared" si="7"/>
        <v>3.0321186988536919E-2</v>
      </c>
      <c r="AT9" s="21">
        <v>63787</v>
      </c>
      <c r="AU9" s="15">
        <v>2094</v>
      </c>
      <c r="AV9" s="14">
        <f t="shared" si="8"/>
        <v>3.2828005706491921E-2</v>
      </c>
      <c r="AW9" s="21">
        <v>65215</v>
      </c>
      <c r="AX9" s="15">
        <v>2020</v>
      </c>
      <c r="AY9" s="14">
        <f t="shared" si="9"/>
        <v>3.0974469063865674E-2</v>
      </c>
      <c r="AZ9" s="21">
        <v>63606</v>
      </c>
      <c r="BA9" s="15">
        <v>2016</v>
      </c>
      <c r="BB9" s="14">
        <f t="shared" si="10"/>
        <v>3.169512310159419E-2</v>
      </c>
    </row>
    <row r="10" spans="1:54" x14ac:dyDescent="0.25">
      <c r="B10" s="74">
        <v>14</v>
      </c>
      <c r="C10" s="76" t="s">
        <v>55</v>
      </c>
      <c r="D10" s="34">
        <f t="shared" si="0"/>
        <v>3891</v>
      </c>
      <c r="E10" s="34">
        <f t="shared" si="0"/>
        <v>3754</v>
      </c>
      <c r="F10" s="34">
        <f t="shared" si="0"/>
        <v>3993</v>
      </c>
      <c r="G10" s="34">
        <f t="shared" si="0"/>
        <v>4103</v>
      </c>
      <c r="H10" s="34">
        <f t="shared" si="0"/>
        <v>4219</v>
      </c>
      <c r="I10" s="34">
        <f t="shared" si="0"/>
        <v>4579</v>
      </c>
      <c r="J10" s="34">
        <f t="shared" si="0"/>
        <v>4738</v>
      </c>
      <c r="K10" s="34">
        <f t="shared" si="0"/>
        <v>4716</v>
      </c>
      <c r="L10" s="34">
        <f t="shared" si="0"/>
        <v>4726</v>
      </c>
      <c r="M10" s="34">
        <f t="shared" si="0"/>
        <v>4602</v>
      </c>
      <c r="W10" s="10">
        <v>5</v>
      </c>
      <c r="X10" s="12" t="s">
        <v>6</v>
      </c>
      <c r="Y10" s="15">
        <v>44756</v>
      </c>
      <c r="Z10" s="15">
        <v>1632</v>
      </c>
      <c r="AA10" s="14">
        <f t="shared" si="1"/>
        <v>3.6464384663508806E-2</v>
      </c>
      <c r="AB10" s="21">
        <v>44793</v>
      </c>
      <c r="AC10" s="15">
        <v>1747</v>
      </c>
      <c r="AD10" s="14">
        <f t="shared" si="2"/>
        <v>3.9001629718929294E-2</v>
      </c>
      <c r="AE10" s="21">
        <v>44643</v>
      </c>
      <c r="AF10" s="15">
        <v>1676</v>
      </c>
      <c r="AG10" s="14">
        <f t="shared" si="3"/>
        <v>3.7542279864704431E-2</v>
      </c>
      <c r="AH10" s="21">
        <v>44473</v>
      </c>
      <c r="AI10" s="15">
        <v>1720</v>
      </c>
      <c r="AJ10" s="14">
        <f t="shared" si="4"/>
        <v>3.8675151215344143E-2</v>
      </c>
      <c r="AK10" s="21">
        <v>46342</v>
      </c>
      <c r="AL10" s="15">
        <v>1714</v>
      </c>
      <c r="AM10" s="14">
        <f t="shared" si="5"/>
        <v>3.6985887531828576E-2</v>
      </c>
      <c r="AN10" s="21">
        <v>47866</v>
      </c>
      <c r="AO10" s="15">
        <v>1788</v>
      </c>
      <c r="AP10" s="14">
        <f t="shared" si="6"/>
        <v>3.7354280700288303E-2</v>
      </c>
      <c r="AQ10" s="21">
        <v>47767</v>
      </c>
      <c r="AR10" s="15">
        <v>1711</v>
      </c>
      <c r="AS10" s="14">
        <f t="shared" si="7"/>
        <v>3.5819708166725979E-2</v>
      </c>
      <c r="AT10" s="21">
        <v>48619</v>
      </c>
      <c r="AU10" s="15">
        <v>1667</v>
      </c>
      <c r="AV10" s="14">
        <f t="shared" si="8"/>
        <v>3.4287007137127463E-2</v>
      </c>
      <c r="AW10" s="21">
        <v>49846</v>
      </c>
      <c r="AX10" s="15">
        <v>1821</v>
      </c>
      <c r="AY10" s="14">
        <f t="shared" si="9"/>
        <v>3.6532520162099263E-2</v>
      </c>
      <c r="AZ10" s="21">
        <v>48879</v>
      </c>
      <c r="BA10" s="15">
        <v>1958</v>
      </c>
      <c r="BB10" s="14">
        <f t="shared" si="10"/>
        <v>4.0058102661674748E-2</v>
      </c>
    </row>
    <row r="11" spans="1:54" x14ac:dyDescent="0.25">
      <c r="B11" s="74">
        <v>15</v>
      </c>
      <c r="C11" s="76" t="s">
        <v>56</v>
      </c>
      <c r="D11" s="34">
        <f t="shared" si="0"/>
        <v>11072</v>
      </c>
      <c r="E11" s="34">
        <f t="shared" si="0"/>
        <v>11277</v>
      </c>
      <c r="F11" s="34">
        <f t="shared" si="0"/>
        <v>11379</v>
      </c>
      <c r="G11" s="34">
        <f t="shared" si="0"/>
        <v>10851</v>
      </c>
      <c r="H11" s="34">
        <f t="shared" si="0"/>
        <v>10622</v>
      </c>
      <c r="I11" s="34">
        <f t="shared" si="0"/>
        <v>11252</v>
      </c>
      <c r="J11" s="34">
        <f t="shared" si="0"/>
        <v>12008</v>
      </c>
      <c r="K11" s="34">
        <f t="shared" si="0"/>
        <v>12421</v>
      </c>
      <c r="L11" s="34">
        <f t="shared" si="0"/>
        <v>13139</v>
      </c>
      <c r="M11" s="34">
        <f t="shared" si="0"/>
        <v>12653</v>
      </c>
      <c r="W11" s="10">
        <v>6</v>
      </c>
      <c r="X11" s="12" t="s">
        <v>7</v>
      </c>
      <c r="Y11" s="15">
        <v>7490</v>
      </c>
      <c r="Z11" s="15">
        <v>839</v>
      </c>
      <c r="AA11" s="14">
        <f t="shared" si="1"/>
        <v>0.11201602136181575</v>
      </c>
      <c r="AB11" s="21">
        <v>7329</v>
      </c>
      <c r="AC11" s="15">
        <v>779</v>
      </c>
      <c r="AD11" s="14">
        <f t="shared" si="2"/>
        <v>0.10629008050211489</v>
      </c>
      <c r="AE11" s="21">
        <v>7671</v>
      </c>
      <c r="AF11" s="15">
        <v>711</v>
      </c>
      <c r="AG11" s="14">
        <f t="shared" si="3"/>
        <v>9.2686742276104808E-2</v>
      </c>
      <c r="AH11" s="21">
        <v>8123</v>
      </c>
      <c r="AI11" s="15">
        <v>767</v>
      </c>
      <c r="AJ11" s="14">
        <f t="shared" si="4"/>
        <v>9.4423242644343222E-2</v>
      </c>
      <c r="AK11" s="21">
        <v>8456</v>
      </c>
      <c r="AL11" s="15">
        <v>844</v>
      </c>
      <c r="AM11" s="14">
        <f t="shared" si="5"/>
        <v>9.9810785241248812E-2</v>
      </c>
      <c r="AN11" s="21">
        <v>9178</v>
      </c>
      <c r="AO11" s="15">
        <v>868</v>
      </c>
      <c r="AP11" s="14">
        <f t="shared" si="6"/>
        <v>9.4573981259533674E-2</v>
      </c>
      <c r="AQ11" s="21">
        <v>9046</v>
      </c>
      <c r="AR11" s="15">
        <v>790</v>
      </c>
      <c r="AS11" s="14">
        <f t="shared" si="7"/>
        <v>8.7331417200972802E-2</v>
      </c>
      <c r="AT11" s="21">
        <v>8577</v>
      </c>
      <c r="AU11" s="15">
        <v>825</v>
      </c>
      <c r="AV11" s="14">
        <f t="shared" si="8"/>
        <v>9.6187478139209512E-2</v>
      </c>
      <c r="AW11" s="21">
        <v>8715</v>
      </c>
      <c r="AX11" s="15">
        <v>946</v>
      </c>
      <c r="AY11" s="14">
        <f t="shared" si="9"/>
        <v>0.10854847963281698</v>
      </c>
      <c r="AZ11" s="21">
        <v>8087</v>
      </c>
      <c r="BA11" s="15">
        <v>751</v>
      </c>
      <c r="BB11" s="14">
        <f t="shared" si="10"/>
        <v>9.2865092123160631E-2</v>
      </c>
    </row>
    <row r="12" spans="1:54" x14ac:dyDescent="0.25">
      <c r="B12" s="74">
        <v>16</v>
      </c>
      <c r="C12" s="76" t="s">
        <v>57</v>
      </c>
      <c r="D12" s="34">
        <f t="shared" si="0"/>
        <v>5130</v>
      </c>
      <c r="E12" s="34">
        <f t="shared" si="0"/>
        <v>5656</v>
      </c>
      <c r="F12" s="34">
        <f t="shared" si="0"/>
        <v>5832</v>
      </c>
      <c r="G12" s="34">
        <f t="shared" si="0"/>
        <v>6171</v>
      </c>
      <c r="H12" s="34">
        <f t="shared" si="0"/>
        <v>5615</v>
      </c>
      <c r="I12" s="34">
        <f t="shared" si="0"/>
        <v>5554</v>
      </c>
      <c r="J12" s="34">
        <f t="shared" si="0"/>
        <v>5560</v>
      </c>
      <c r="K12" s="34">
        <f t="shared" si="0"/>
        <v>5394</v>
      </c>
      <c r="L12" s="34">
        <f t="shared" si="0"/>
        <v>4855</v>
      </c>
      <c r="M12" s="34">
        <f t="shared" si="0"/>
        <v>5086</v>
      </c>
      <c r="W12" s="10">
        <v>7</v>
      </c>
      <c r="X12" s="12" t="s">
        <v>8</v>
      </c>
      <c r="Y12" s="15">
        <v>5486</v>
      </c>
      <c r="Z12" s="15">
        <v>660</v>
      </c>
      <c r="AA12" s="14">
        <f t="shared" si="1"/>
        <v>0.12030623405030988</v>
      </c>
      <c r="AB12" s="21">
        <v>5671</v>
      </c>
      <c r="AC12" s="15">
        <v>615</v>
      </c>
      <c r="AD12" s="14">
        <f t="shared" si="2"/>
        <v>0.10844648210192206</v>
      </c>
      <c r="AE12" s="21">
        <v>5785</v>
      </c>
      <c r="AF12" s="15">
        <v>687</v>
      </c>
      <c r="AG12" s="14">
        <f t="shared" si="3"/>
        <v>0.11875540190146931</v>
      </c>
      <c r="AH12" s="21">
        <v>6107</v>
      </c>
      <c r="AI12" s="15">
        <v>717</v>
      </c>
      <c r="AJ12" s="14">
        <f t="shared" si="4"/>
        <v>0.11740625511707876</v>
      </c>
      <c r="AK12" s="21">
        <v>5916</v>
      </c>
      <c r="AL12" s="15">
        <v>749</v>
      </c>
      <c r="AM12" s="14">
        <f t="shared" si="5"/>
        <v>0.12660581473968899</v>
      </c>
      <c r="AN12" s="21">
        <v>6277</v>
      </c>
      <c r="AO12" s="15">
        <v>885</v>
      </c>
      <c r="AP12" s="14">
        <f t="shared" si="6"/>
        <v>0.14099091922893101</v>
      </c>
      <c r="AQ12" s="21">
        <v>6608</v>
      </c>
      <c r="AR12" s="15">
        <v>760</v>
      </c>
      <c r="AS12" s="14">
        <f t="shared" si="7"/>
        <v>0.11501210653753027</v>
      </c>
      <c r="AT12" s="21">
        <v>6591</v>
      </c>
      <c r="AU12" s="15">
        <v>701</v>
      </c>
      <c r="AV12" s="14">
        <f t="shared" si="8"/>
        <v>0.1063571536944318</v>
      </c>
      <c r="AW12" s="21">
        <v>6654</v>
      </c>
      <c r="AX12" s="15">
        <v>731</v>
      </c>
      <c r="AY12" s="14">
        <f t="shared" si="9"/>
        <v>0.10985873159002103</v>
      </c>
      <c r="AZ12" s="21">
        <v>6640</v>
      </c>
      <c r="BA12" s="15">
        <v>744</v>
      </c>
      <c r="BB12" s="14">
        <f t="shared" si="10"/>
        <v>0.11204819277108434</v>
      </c>
    </row>
    <row r="13" spans="1:54" x14ac:dyDescent="0.25">
      <c r="B13" s="74">
        <v>17</v>
      </c>
      <c r="C13" s="76" t="s">
        <v>42</v>
      </c>
      <c r="D13" s="34">
        <f t="shared" si="0"/>
        <v>21048</v>
      </c>
      <c r="E13" s="34">
        <f t="shared" si="0"/>
        <v>21508</v>
      </c>
      <c r="F13" s="34">
        <f t="shared" si="0"/>
        <v>21720</v>
      </c>
      <c r="G13" s="34">
        <f t="shared" si="0"/>
        <v>22586</v>
      </c>
      <c r="H13" s="34">
        <f t="shared" si="0"/>
        <v>23761</v>
      </c>
      <c r="I13" s="34">
        <f t="shared" si="0"/>
        <v>26137</v>
      </c>
      <c r="J13" s="34">
        <f t="shared" si="0"/>
        <v>27817</v>
      </c>
      <c r="K13" s="34">
        <f t="shared" si="0"/>
        <v>30997</v>
      </c>
      <c r="L13" s="34">
        <f t="shared" si="0"/>
        <v>33696</v>
      </c>
      <c r="M13" s="34">
        <f t="shared" si="0"/>
        <v>36179</v>
      </c>
      <c r="W13" s="10">
        <v>8</v>
      </c>
      <c r="X13" s="12" t="s">
        <v>9</v>
      </c>
      <c r="Y13" s="15">
        <v>16484</v>
      </c>
      <c r="Z13" s="15">
        <v>934</v>
      </c>
      <c r="AA13" s="14">
        <f t="shared" si="1"/>
        <v>5.6661004610531425E-2</v>
      </c>
      <c r="AB13" s="21">
        <v>16132</v>
      </c>
      <c r="AC13" s="15">
        <v>859</v>
      </c>
      <c r="AD13" s="14">
        <f t="shared" si="2"/>
        <v>5.3248202330771141E-2</v>
      </c>
      <c r="AE13" s="21">
        <v>17202</v>
      </c>
      <c r="AF13" s="15">
        <v>1000</v>
      </c>
      <c r="AG13" s="14">
        <f t="shared" si="3"/>
        <v>5.8132775258690851E-2</v>
      </c>
      <c r="AH13" s="21">
        <v>17311</v>
      </c>
      <c r="AI13" s="15">
        <v>1043</v>
      </c>
      <c r="AJ13" s="14">
        <f t="shared" si="4"/>
        <v>6.0250707642539425E-2</v>
      </c>
      <c r="AK13" s="21">
        <v>18217</v>
      </c>
      <c r="AL13" s="15">
        <v>1068</v>
      </c>
      <c r="AM13" s="14">
        <f t="shared" si="5"/>
        <v>5.8626557611022673E-2</v>
      </c>
      <c r="AN13" s="21">
        <v>19581</v>
      </c>
      <c r="AO13" s="15">
        <v>965</v>
      </c>
      <c r="AP13" s="14">
        <f t="shared" si="6"/>
        <v>4.9282467698278945E-2</v>
      </c>
      <c r="AQ13" s="21">
        <v>21334</v>
      </c>
      <c r="AR13" s="15">
        <v>1077</v>
      </c>
      <c r="AS13" s="14">
        <f t="shared" si="7"/>
        <v>5.0482797412580854E-2</v>
      </c>
      <c r="AT13" s="21">
        <v>21047</v>
      </c>
      <c r="AU13" s="15">
        <v>1099</v>
      </c>
      <c r="AV13" s="14">
        <f t="shared" si="8"/>
        <v>5.2216467905164633E-2</v>
      </c>
      <c r="AW13" s="21">
        <v>21486</v>
      </c>
      <c r="AX13" s="15">
        <v>1295</v>
      </c>
      <c r="AY13" s="14">
        <f t="shared" si="9"/>
        <v>6.0271804896211485E-2</v>
      </c>
      <c r="AZ13" s="21">
        <v>21435</v>
      </c>
      <c r="BA13" s="15">
        <v>1248</v>
      </c>
      <c r="BB13" s="14">
        <f t="shared" si="10"/>
        <v>5.822253324002799E-2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13250</v>
      </c>
      <c r="Z14" s="15">
        <v>883</v>
      </c>
      <c r="AA14" s="14">
        <f t="shared" si="1"/>
        <v>6.664150943396227E-2</v>
      </c>
      <c r="AB14" s="21">
        <v>12726</v>
      </c>
      <c r="AC14" s="15">
        <v>832</v>
      </c>
      <c r="AD14" s="14">
        <f t="shared" si="2"/>
        <v>6.5377966368065379E-2</v>
      </c>
      <c r="AE14" s="21">
        <v>12905</v>
      </c>
      <c r="AF14" s="15">
        <v>885</v>
      </c>
      <c r="AG14" s="14">
        <f t="shared" si="3"/>
        <v>6.8578070515304151E-2</v>
      </c>
      <c r="AH14" s="21">
        <v>12387</v>
      </c>
      <c r="AI14" s="15">
        <v>916</v>
      </c>
      <c r="AJ14" s="14">
        <f t="shared" si="4"/>
        <v>7.3948494389279085E-2</v>
      </c>
      <c r="AK14" s="21">
        <v>12422</v>
      </c>
      <c r="AL14" s="15">
        <v>926</v>
      </c>
      <c r="AM14" s="14">
        <f t="shared" si="5"/>
        <v>7.4545161809692478E-2</v>
      </c>
      <c r="AN14" s="21">
        <v>12585</v>
      </c>
      <c r="AO14" s="15">
        <v>869</v>
      </c>
      <c r="AP14" s="14">
        <f t="shared" si="6"/>
        <v>6.9050456893126735E-2</v>
      </c>
      <c r="AQ14" s="21">
        <v>13025</v>
      </c>
      <c r="AR14" s="15">
        <v>843</v>
      </c>
      <c r="AS14" s="14">
        <f t="shared" si="7"/>
        <v>6.4721689059500959E-2</v>
      </c>
      <c r="AT14" s="21">
        <v>12812</v>
      </c>
      <c r="AU14" s="15">
        <v>896</v>
      </c>
      <c r="AV14" s="14">
        <f t="shared" si="8"/>
        <v>6.9934436465813293E-2</v>
      </c>
      <c r="AW14" s="21">
        <v>12823</v>
      </c>
      <c r="AX14" s="15">
        <v>951</v>
      </c>
      <c r="AY14" s="14">
        <f t="shared" si="9"/>
        <v>7.4163612259221717E-2</v>
      </c>
      <c r="AZ14" s="21">
        <v>12229</v>
      </c>
      <c r="BA14" s="15">
        <v>1007</v>
      </c>
      <c r="BB14" s="14">
        <f t="shared" si="10"/>
        <v>8.2345244909641013E-2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432640</v>
      </c>
      <c r="E15" s="34">
        <f t="shared" si="11"/>
        <v>436021</v>
      </c>
      <c r="F15" s="34">
        <f t="shared" si="11"/>
        <v>439697</v>
      </c>
      <c r="G15" s="34">
        <f t="shared" si="11"/>
        <v>443138</v>
      </c>
      <c r="H15" s="34">
        <f t="shared" si="11"/>
        <v>451070</v>
      </c>
      <c r="I15" s="34">
        <f t="shared" si="11"/>
        <v>461623</v>
      </c>
      <c r="J15" s="34">
        <f t="shared" si="11"/>
        <v>470585</v>
      </c>
      <c r="K15" s="34">
        <f t="shared" si="11"/>
        <v>482378</v>
      </c>
      <c r="L15" s="34">
        <f t="shared" si="11"/>
        <v>491407</v>
      </c>
      <c r="M15" s="34">
        <f t="shared" si="11"/>
        <v>503027</v>
      </c>
      <c r="W15" s="10">
        <v>10</v>
      </c>
      <c r="X15" s="12" t="s">
        <v>11</v>
      </c>
      <c r="Y15" s="15">
        <v>1238</v>
      </c>
      <c r="Z15" s="15">
        <v>256</v>
      </c>
      <c r="AA15" s="14">
        <f t="shared" si="1"/>
        <v>0.20678513731825526</v>
      </c>
      <c r="AB15" s="21">
        <v>1362</v>
      </c>
      <c r="AC15" s="15">
        <v>271</v>
      </c>
      <c r="AD15" s="14">
        <f t="shared" si="2"/>
        <v>0.19897209985315711</v>
      </c>
      <c r="AE15" s="21">
        <v>1804</v>
      </c>
      <c r="AF15" s="15">
        <v>386</v>
      </c>
      <c r="AG15" s="14">
        <f t="shared" si="3"/>
        <v>0.21396895787139689</v>
      </c>
      <c r="AH15" s="21">
        <v>1948</v>
      </c>
      <c r="AI15" s="15">
        <v>395</v>
      </c>
      <c r="AJ15" s="14">
        <f t="shared" si="4"/>
        <v>0.20277207392197125</v>
      </c>
      <c r="AK15" s="21">
        <v>2203</v>
      </c>
      <c r="AL15" s="15">
        <v>373</v>
      </c>
      <c r="AM15" s="14">
        <f t="shared" si="5"/>
        <v>0.1693145710394916</v>
      </c>
      <c r="AN15" s="21">
        <v>2496</v>
      </c>
      <c r="AO15" s="15">
        <v>386</v>
      </c>
      <c r="AP15" s="14">
        <f t="shared" si="6"/>
        <v>0.1546474358974359</v>
      </c>
      <c r="AQ15" s="21">
        <v>2987</v>
      </c>
      <c r="AR15" s="15">
        <v>351</v>
      </c>
      <c r="AS15" s="14">
        <f t="shared" si="7"/>
        <v>0.11750920656176767</v>
      </c>
      <c r="AT15" s="21">
        <v>2881</v>
      </c>
      <c r="AU15" s="15">
        <v>398</v>
      </c>
      <c r="AV15" s="14">
        <f t="shared" si="8"/>
        <v>0.1381464769177369</v>
      </c>
      <c r="AW15" s="21">
        <v>3207</v>
      </c>
      <c r="AX15" s="15">
        <v>401</v>
      </c>
      <c r="AY15" s="14">
        <f t="shared" si="9"/>
        <v>0.12503897723729343</v>
      </c>
      <c r="AZ15" s="21">
        <v>2013</v>
      </c>
      <c r="BA15" s="15">
        <v>300</v>
      </c>
      <c r="BB15" s="14">
        <f t="shared" si="10"/>
        <v>0.14903129657228018</v>
      </c>
    </row>
    <row r="16" spans="1:54" x14ac:dyDescent="0.25">
      <c r="B16" s="74"/>
      <c r="C16" s="76" t="s">
        <v>43</v>
      </c>
      <c r="D16" s="37">
        <f>D7</f>
        <v>374908</v>
      </c>
      <c r="E16" s="37">
        <f t="shared" ref="E16:M16" si="12">E7</f>
        <v>378228</v>
      </c>
      <c r="F16" s="37">
        <f t="shared" si="12"/>
        <v>381598</v>
      </c>
      <c r="G16" s="37">
        <f t="shared" si="12"/>
        <v>384435</v>
      </c>
      <c r="H16" s="37">
        <f t="shared" si="12"/>
        <v>390356</v>
      </c>
      <c r="I16" s="37">
        <f t="shared" si="12"/>
        <v>398302</v>
      </c>
      <c r="J16" s="37">
        <f t="shared" si="12"/>
        <v>407164</v>
      </c>
      <c r="K16" s="37">
        <f t="shared" si="12"/>
        <v>418591</v>
      </c>
      <c r="L16" s="37">
        <f t="shared" si="12"/>
        <v>426192</v>
      </c>
      <c r="M16" s="37">
        <f t="shared" si="12"/>
        <v>439421</v>
      </c>
      <c r="W16" s="10">
        <v>11</v>
      </c>
      <c r="X16" s="12" t="s">
        <v>12</v>
      </c>
      <c r="Y16" s="15">
        <v>868</v>
      </c>
      <c r="Z16" s="15">
        <v>169</v>
      </c>
      <c r="AA16" s="14">
        <f t="shared" si="1"/>
        <v>0.19470046082949308</v>
      </c>
      <c r="AB16" s="21">
        <v>858</v>
      </c>
      <c r="AC16" s="15">
        <v>188</v>
      </c>
      <c r="AD16" s="14">
        <f t="shared" si="2"/>
        <v>0.21911421911421911</v>
      </c>
      <c r="AE16" s="21">
        <v>1124</v>
      </c>
      <c r="AF16" s="15">
        <v>217</v>
      </c>
      <c r="AG16" s="14">
        <f t="shared" si="3"/>
        <v>0.19306049822064056</v>
      </c>
      <c r="AH16" s="21">
        <v>1151</v>
      </c>
      <c r="AI16" s="15">
        <v>226</v>
      </c>
      <c r="AJ16" s="14">
        <f t="shared" si="4"/>
        <v>0.19635099913119028</v>
      </c>
      <c r="AK16" s="21">
        <v>1419</v>
      </c>
      <c r="AL16" s="15">
        <v>249</v>
      </c>
      <c r="AM16" s="14">
        <f t="shared" si="5"/>
        <v>0.17547568710359407</v>
      </c>
      <c r="AN16" s="21">
        <v>1683</v>
      </c>
      <c r="AO16" s="15">
        <v>233</v>
      </c>
      <c r="AP16" s="14">
        <f t="shared" si="6"/>
        <v>0.13844325609031491</v>
      </c>
      <c r="AQ16" s="21">
        <v>2135</v>
      </c>
      <c r="AR16" s="15">
        <v>317</v>
      </c>
      <c r="AS16" s="14">
        <f t="shared" si="7"/>
        <v>0.14847775175644029</v>
      </c>
      <c r="AT16" s="21">
        <v>2079</v>
      </c>
      <c r="AU16" s="15">
        <v>273</v>
      </c>
      <c r="AV16" s="14">
        <f t="shared" si="8"/>
        <v>0.13131313131313133</v>
      </c>
      <c r="AW16" s="21">
        <v>2303</v>
      </c>
      <c r="AX16" s="15">
        <v>417</v>
      </c>
      <c r="AY16" s="14">
        <f t="shared" si="9"/>
        <v>0.18106817194963093</v>
      </c>
      <c r="AZ16" s="21">
        <v>3114</v>
      </c>
      <c r="BA16" s="15">
        <v>374</v>
      </c>
      <c r="BB16" s="14">
        <f t="shared" si="10"/>
        <v>0.12010276172125883</v>
      </c>
    </row>
    <row r="17" spans="2:54" x14ac:dyDescent="0.25">
      <c r="B17" s="74"/>
      <c r="C17" s="76" t="s">
        <v>44</v>
      </c>
      <c r="D17" s="37">
        <f>D8</f>
        <v>57732</v>
      </c>
      <c r="E17" s="37">
        <f t="shared" ref="E17:M17" si="13">E8</f>
        <v>57793</v>
      </c>
      <c r="F17" s="37">
        <f t="shared" si="13"/>
        <v>58099</v>
      </c>
      <c r="G17" s="37">
        <f t="shared" si="13"/>
        <v>58703</v>
      </c>
      <c r="H17" s="37">
        <f t="shared" si="13"/>
        <v>60714</v>
      </c>
      <c r="I17" s="37">
        <f t="shared" si="13"/>
        <v>63321</v>
      </c>
      <c r="J17" s="37">
        <f t="shared" si="13"/>
        <v>63421</v>
      </c>
      <c r="K17" s="37">
        <f t="shared" si="13"/>
        <v>63787</v>
      </c>
      <c r="L17" s="37">
        <f t="shared" si="13"/>
        <v>65215</v>
      </c>
      <c r="M17" s="37">
        <f t="shared" si="13"/>
        <v>63606</v>
      </c>
      <c r="W17" s="10">
        <v>12</v>
      </c>
      <c r="X17" s="12" t="s">
        <v>13</v>
      </c>
      <c r="Y17" s="15">
        <v>1128</v>
      </c>
      <c r="Z17" s="15">
        <v>211</v>
      </c>
      <c r="AA17" s="14">
        <f t="shared" si="1"/>
        <v>0.18705673758865249</v>
      </c>
      <c r="AB17" s="21">
        <v>1186</v>
      </c>
      <c r="AC17" s="15">
        <v>210</v>
      </c>
      <c r="AD17" s="14">
        <f t="shared" si="2"/>
        <v>0.17706576728499157</v>
      </c>
      <c r="AE17" s="21">
        <v>1369</v>
      </c>
      <c r="AF17" s="15">
        <v>230</v>
      </c>
      <c r="AG17" s="14">
        <f t="shared" si="3"/>
        <v>0.16800584368151936</v>
      </c>
      <c r="AH17" s="21">
        <v>1825</v>
      </c>
      <c r="AI17" s="15">
        <v>305</v>
      </c>
      <c r="AJ17" s="14">
        <f t="shared" si="4"/>
        <v>0.16712328767123288</v>
      </c>
      <c r="AK17" s="21">
        <v>2173</v>
      </c>
      <c r="AL17" s="15">
        <v>320</v>
      </c>
      <c r="AM17" s="14">
        <f t="shared" si="5"/>
        <v>0.14726184997699032</v>
      </c>
      <c r="AN17" s="21">
        <v>2817</v>
      </c>
      <c r="AO17" s="15">
        <v>392</v>
      </c>
      <c r="AP17" s="14">
        <f t="shared" si="6"/>
        <v>0.13915512957046502</v>
      </c>
      <c r="AQ17" s="21">
        <v>3133</v>
      </c>
      <c r="AR17" s="15">
        <v>413</v>
      </c>
      <c r="AS17" s="14">
        <f t="shared" si="7"/>
        <v>0.13182253431216087</v>
      </c>
      <c r="AT17" s="21">
        <v>3227</v>
      </c>
      <c r="AU17" s="15">
        <v>427</v>
      </c>
      <c r="AV17" s="14">
        <f t="shared" si="8"/>
        <v>0.13232104121475055</v>
      </c>
      <c r="AW17" s="21">
        <v>3087</v>
      </c>
      <c r="AX17" s="15">
        <v>449</v>
      </c>
      <c r="AY17" s="14">
        <f t="shared" si="9"/>
        <v>0.14544865565273729</v>
      </c>
      <c r="AZ17" s="21">
        <v>4038</v>
      </c>
      <c r="BA17" s="15">
        <v>503</v>
      </c>
      <c r="BB17" s="14">
        <f t="shared" si="10"/>
        <v>0.12456661713719663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0</v>
      </c>
      <c r="Z18" s="15">
        <v>119</v>
      </c>
      <c r="AA18" s="14">
        <f t="shared" si="1"/>
        <v>0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27</v>
      </c>
      <c r="AG18" s="14">
        <f t="shared" si="3"/>
        <v>0</v>
      </c>
      <c r="AH18" s="21">
        <v>0</v>
      </c>
      <c r="AI18" s="15">
        <v>27</v>
      </c>
      <c r="AJ18" s="14">
        <f t="shared" si="4"/>
        <v>0</v>
      </c>
      <c r="AK18" s="21">
        <v>0</v>
      </c>
      <c r="AL18" s="15">
        <v>27</v>
      </c>
      <c r="AM18" s="14">
        <f t="shared" si="5"/>
        <v>0</v>
      </c>
      <c r="AN18" s="21">
        <v>0</v>
      </c>
      <c r="AO18" s="15">
        <v>26</v>
      </c>
      <c r="AP18" s="14">
        <f t="shared" si="6"/>
        <v>0</v>
      </c>
      <c r="AQ18" s="21">
        <v>54</v>
      </c>
      <c r="AR18" s="15">
        <v>52</v>
      </c>
      <c r="AS18" s="14">
        <f t="shared" si="7"/>
        <v>0.96296296296296291</v>
      </c>
      <c r="AT18" s="21">
        <v>48</v>
      </c>
      <c r="AU18" s="15">
        <v>57</v>
      </c>
      <c r="AV18" s="14">
        <f t="shared" si="8"/>
        <v>1.1875</v>
      </c>
      <c r="AW18" s="21">
        <v>66</v>
      </c>
      <c r="AX18" s="15">
        <v>53</v>
      </c>
      <c r="AY18" s="14">
        <f t="shared" si="9"/>
        <v>0.80303030303030298</v>
      </c>
      <c r="AZ18" s="21">
        <v>41</v>
      </c>
      <c r="BA18" s="15">
        <v>51</v>
      </c>
      <c r="BB18" s="14">
        <f t="shared" si="10"/>
        <v>1.2439024390243902</v>
      </c>
    </row>
    <row r="19" spans="2:54" x14ac:dyDescent="0.25">
      <c r="B19" s="74"/>
      <c r="C19" s="77" t="s">
        <v>44</v>
      </c>
      <c r="D19" s="37">
        <f>SUM(D20:D22)</f>
        <v>57732</v>
      </c>
      <c r="E19" s="37">
        <f t="shared" ref="E19:M19" si="14">SUM(E20:E22)</f>
        <v>57793</v>
      </c>
      <c r="F19" s="37">
        <f t="shared" si="14"/>
        <v>58099</v>
      </c>
      <c r="G19" s="37">
        <f t="shared" si="14"/>
        <v>58703</v>
      </c>
      <c r="H19" s="37">
        <f t="shared" si="14"/>
        <v>60714</v>
      </c>
      <c r="I19" s="37">
        <f t="shared" si="14"/>
        <v>63321</v>
      </c>
      <c r="J19" s="37">
        <f t="shared" si="14"/>
        <v>63421</v>
      </c>
      <c r="K19" s="37">
        <f t="shared" si="14"/>
        <v>63787</v>
      </c>
      <c r="L19" s="37">
        <f t="shared" si="14"/>
        <v>65215</v>
      </c>
      <c r="M19" s="37">
        <f t="shared" si="14"/>
        <v>63606</v>
      </c>
      <c r="W19" s="10">
        <v>14</v>
      </c>
      <c r="X19" s="12" t="s">
        <v>15</v>
      </c>
      <c r="Y19" s="15">
        <v>3891</v>
      </c>
      <c r="Z19" s="15">
        <v>469</v>
      </c>
      <c r="AA19" s="14">
        <f t="shared" si="1"/>
        <v>0.12053456694937034</v>
      </c>
      <c r="AB19" s="21">
        <v>3754</v>
      </c>
      <c r="AC19" s="15">
        <v>496</v>
      </c>
      <c r="AD19" s="14">
        <f t="shared" si="2"/>
        <v>0.1321257325519446</v>
      </c>
      <c r="AE19" s="21">
        <v>3993</v>
      </c>
      <c r="AF19" s="15">
        <v>393</v>
      </c>
      <c r="AG19" s="14">
        <f t="shared" si="3"/>
        <v>9.8422238918106683E-2</v>
      </c>
      <c r="AH19" s="21">
        <v>4103</v>
      </c>
      <c r="AI19" s="15">
        <v>497</v>
      </c>
      <c r="AJ19" s="14">
        <f t="shared" si="4"/>
        <v>0.12113087984401658</v>
      </c>
      <c r="AK19" s="21">
        <v>4219</v>
      </c>
      <c r="AL19" s="15">
        <v>457</v>
      </c>
      <c r="AM19" s="14">
        <f t="shared" si="5"/>
        <v>0.10831950699217824</v>
      </c>
      <c r="AN19" s="21">
        <v>4579</v>
      </c>
      <c r="AO19" s="15">
        <v>421</v>
      </c>
      <c r="AP19" s="14">
        <f t="shared" si="6"/>
        <v>9.1941471937104169E-2</v>
      </c>
      <c r="AQ19" s="21">
        <v>4738</v>
      </c>
      <c r="AR19" s="15">
        <v>462</v>
      </c>
      <c r="AS19" s="14">
        <f t="shared" si="7"/>
        <v>9.7509497678345297E-2</v>
      </c>
      <c r="AT19" s="21">
        <v>4716</v>
      </c>
      <c r="AU19" s="15">
        <v>435</v>
      </c>
      <c r="AV19" s="14">
        <f t="shared" si="8"/>
        <v>9.2239185750636138E-2</v>
      </c>
      <c r="AW19" s="21">
        <v>4726</v>
      </c>
      <c r="AX19" s="15">
        <v>459</v>
      </c>
      <c r="AY19" s="14">
        <f t="shared" si="9"/>
        <v>9.7122302158273388E-2</v>
      </c>
      <c r="AZ19" s="21">
        <v>4602</v>
      </c>
      <c r="BA19" s="15">
        <v>483</v>
      </c>
      <c r="BB19" s="14">
        <f t="shared" si="10"/>
        <v>0.10495436766623208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44756</v>
      </c>
      <c r="E20" s="34">
        <f t="shared" si="15"/>
        <v>44793</v>
      </c>
      <c r="F20" s="34">
        <f t="shared" si="15"/>
        <v>44643</v>
      </c>
      <c r="G20" s="34">
        <f t="shared" si="15"/>
        <v>44473</v>
      </c>
      <c r="H20" s="34">
        <f t="shared" si="15"/>
        <v>46342</v>
      </c>
      <c r="I20" s="34">
        <f t="shared" si="15"/>
        <v>47866</v>
      </c>
      <c r="J20" s="34">
        <f t="shared" si="15"/>
        <v>47767</v>
      </c>
      <c r="K20" s="34">
        <f t="shared" si="15"/>
        <v>48619</v>
      </c>
      <c r="L20" s="34">
        <f t="shared" si="15"/>
        <v>49846</v>
      </c>
      <c r="M20" s="34">
        <f t="shared" si="15"/>
        <v>48879</v>
      </c>
      <c r="W20" s="10">
        <v>15</v>
      </c>
      <c r="X20" s="12" t="s">
        <v>16</v>
      </c>
      <c r="Y20" s="15">
        <v>11072</v>
      </c>
      <c r="Z20" s="15">
        <v>970</v>
      </c>
      <c r="AA20" s="14">
        <f t="shared" si="1"/>
        <v>8.7608381502890173E-2</v>
      </c>
      <c r="AB20" s="21">
        <v>11277</v>
      </c>
      <c r="AC20" s="15">
        <v>775</v>
      </c>
      <c r="AD20" s="14">
        <f t="shared" si="2"/>
        <v>6.8723951405515654E-2</v>
      </c>
      <c r="AE20" s="21">
        <v>11379</v>
      </c>
      <c r="AF20" s="15">
        <v>946</v>
      </c>
      <c r="AG20" s="14">
        <f t="shared" si="3"/>
        <v>8.3135600667897006E-2</v>
      </c>
      <c r="AH20" s="21">
        <v>10851</v>
      </c>
      <c r="AI20" s="15">
        <v>768</v>
      </c>
      <c r="AJ20" s="14">
        <f t="shared" si="4"/>
        <v>7.0776886922864254E-2</v>
      </c>
      <c r="AK20" s="21">
        <v>10622</v>
      </c>
      <c r="AL20" s="15">
        <v>892</v>
      </c>
      <c r="AM20" s="14">
        <f t="shared" si="5"/>
        <v>8.3976652231218224E-2</v>
      </c>
      <c r="AN20" s="21">
        <v>11252</v>
      </c>
      <c r="AO20" s="15">
        <v>796</v>
      </c>
      <c r="AP20" s="14">
        <f t="shared" si="6"/>
        <v>7.0742979025950947E-2</v>
      </c>
      <c r="AQ20" s="21">
        <v>12008</v>
      </c>
      <c r="AR20" s="15">
        <v>1003</v>
      </c>
      <c r="AS20" s="14">
        <f t="shared" si="7"/>
        <v>8.3527648234510324E-2</v>
      </c>
      <c r="AT20" s="21">
        <v>12421</v>
      </c>
      <c r="AU20" s="15">
        <v>937</v>
      </c>
      <c r="AV20" s="14">
        <f t="shared" si="8"/>
        <v>7.543676032525562E-2</v>
      </c>
      <c r="AW20" s="21">
        <v>13139</v>
      </c>
      <c r="AX20" s="15">
        <v>875</v>
      </c>
      <c r="AY20" s="14">
        <f t="shared" si="9"/>
        <v>6.659563132658497E-2</v>
      </c>
      <c r="AZ20" s="21">
        <v>12653</v>
      </c>
      <c r="BA20" s="15">
        <v>1010</v>
      </c>
      <c r="BB20" s="14">
        <f t="shared" si="10"/>
        <v>7.9822966885323643E-2</v>
      </c>
    </row>
    <row r="21" spans="2:54" x14ac:dyDescent="0.25">
      <c r="B21" s="74">
        <v>6</v>
      </c>
      <c r="C21" s="76" t="s">
        <v>52</v>
      </c>
      <c r="D21" s="34">
        <f t="shared" si="15"/>
        <v>7490</v>
      </c>
      <c r="E21" s="34">
        <f t="shared" si="15"/>
        <v>7329</v>
      </c>
      <c r="F21" s="34">
        <f t="shared" si="15"/>
        <v>7671</v>
      </c>
      <c r="G21" s="34">
        <f t="shared" si="15"/>
        <v>8123</v>
      </c>
      <c r="H21" s="34">
        <f t="shared" si="15"/>
        <v>8456</v>
      </c>
      <c r="I21" s="34">
        <f t="shared" si="15"/>
        <v>9178</v>
      </c>
      <c r="J21" s="34">
        <f t="shared" si="15"/>
        <v>9046</v>
      </c>
      <c r="K21" s="34">
        <f t="shared" si="15"/>
        <v>8577</v>
      </c>
      <c r="L21" s="34">
        <f t="shared" si="15"/>
        <v>8715</v>
      </c>
      <c r="M21" s="34">
        <f t="shared" si="15"/>
        <v>8087</v>
      </c>
      <c r="W21" s="10">
        <v>16</v>
      </c>
      <c r="X21" s="12" t="s">
        <v>17</v>
      </c>
      <c r="Y21" s="15">
        <v>5130</v>
      </c>
      <c r="Z21" s="15">
        <v>526</v>
      </c>
      <c r="AA21" s="14">
        <f t="shared" si="1"/>
        <v>0.10253411306042885</v>
      </c>
      <c r="AB21" s="21">
        <v>5656</v>
      </c>
      <c r="AC21" s="15">
        <v>546</v>
      </c>
      <c r="AD21" s="14">
        <f t="shared" si="2"/>
        <v>9.6534653465346537E-2</v>
      </c>
      <c r="AE21" s="21">
        <v>5832</v>
      </c>
      <c r="AF21" s="15">
        <v>607</v>
      </c>
      <c r="AG21" s="14">
        <f t="shared" si="3"/>
        <v>0.10408093278463648</v>
      </c>
      <c r="AH21" s="21">
        <v>6171</v>
      </c>
      <c r="AI21" s="15">
        <v>679</v>
      </c>
      <c r="AJ21" s="14">
        <f t="shared" si="4"/>
        <v>0.1100307891751742</v>
      </c>
      <c r="AK21" s="21">
        <v>5615</v>
      </c>
      <c r="AL21" s="15">
        <v>481</v>
      </c>
      <c r="AM21" s="14">
        <f t="shared" si="5"/>
        <v>8.5663401602849507E-2</v>
      </c>
      <c r="AN21" s="21">
        <v>5554</v>
      </c>
      <c r="AO21" s="15">
        <v>504</v>
      </c>
      <c r="AP21" s="14">
        <f t="shared" si="6"/>
        <v>9.0745408714440048E-2</v>
      </c>
      <c r="AQ21" s="21">
        <v>5560</v>
      </c>
      <c r="AR21" s="15">
        <v>541</v>
      </c>
      <c r="AS21" s="14">
        <f t="shared" si="7"/>
        <v>9.730215827338129E-2</v>
      </c>
      <c r="AT21" s="21">
        <v>5394</v>
      </c>
      <c r="AU21" s="15">
        <v>550</v>
      </c>
      <c r="AV21" s="14">
        <f t="shared" si="8"/>
        <v>0.10196514645902854</v>
      </c>
      <c r="AW21" s="21">
        <v>4855</v>
      </c>
      <c r="AX21" s="15">
        <v>525</v>
      </c>
      <c r="AY21" s="14">
        <f t="shared" si="9"/>
        <v>0.10813594232749743</v>
      </c>
      <c r="AZ21" s="21">
        <v>5086</v>
      </c>
      <c r="BA21" s="15">
        <v>473</v>
      </c>
      <c r="BB21" s="14">
        <f t="shared" si="10"/>
        <v>9.3000393236335036E-2</v>
      </c>
    </row>
    <row r="22" spans="2:54" x14ac:dyDescent="0.25">
      <c r="B22" s="74">
        <v>7</v>
      </c>
      <c r="C22" s="76" t="s">
        <v>53</v>
      </c>
      <c r="D22" s="34">
        <f t="shared" si="15"/>
        <v>5486</v>
      </c>
      <c r="E22" s="34">
        <f t="shared" si="15"/>
        <v>5671</v>
      </c>
      <c r="F22" s="34">
        <f t="shared" si="15"/>
        <v>5785</v>
      </c>
      <c r="G22" s="34">
        <f t="shared" si="15"/>
        <v>6107</v>
      </c>
      <c r="H22" s="34">
        <f t="shared" si="15"/>
        <v>5916</v>
      </c>
      <c r="I22" s="34">
        <f t="shared" si="15"/>
        <v>6277</v>
      </c>
      <c r="J22" s="34">
        <f t="shared" si="15"/>
        <v>6608</v>
      </c>
      <c r="K22" s="34">
        <f t="shared" si="15"/>
        <v>6591</v>
      </c>
      <c r="L22" s="34">
        <f t="shared" si="15"/>
        <v>6654</v>
      </c>
      <c r="M22" s="34">
        <f t="shared" si="15"/>
        <v>6640</v>
      </c>
      <c r="W22" s="16">
        <v>17</v>
      </c>
      <c r="X22" s="17" t="s">
        <v>18</v>
      </c>
      <c r="Y22" s="18">
        <v>21048</v>
      </c>
      <c r="Z22" s="18">
        <v>869</v>
      </c>
      <c r="AA22" s="19">
        <f t="shared" si="1"/>
        <v>4.1286583048270618E-2</v>
      </c>
      <c r="AB22" s="22">
        <v>21508</v>
      </c>
      <c r="AC22" s="18">
        <v>924</v>
      </c>
      <c r="AD22" s="19">
        <f t="shared" si="2"/>
        <v>4.2960758787427937E-2</v>
      </c>
      <c r="AE22" s="22">
        <v>21720</v>
      </c>
      <c r="AF22" s="18">
        <v>1085</v>
      </c>
      <c r="AG22" s="19">
        <f t="shared" si="3"/>
        <v>4.9953959484346222E-2</v>
      </c>
      <c r="AH22" s="22">
        <v>22586</v>
      </c>
      <c r="AI22" s="18">
        <v>1087</v>
      </c>
      <c r="AJ22" s="19">
        <f t="shared" si="4"/>
        <v>4.8127158416718323E-2</v>
      </c>
      <c r="AK22" s="22">
        <v>23761</v>
      </c>
      <c r="AL22" s="18">
        <v>1098</v>
      </c>
      <c r="AM22" s="19">
        <f t="shared" si="5"/>
        <v>4.6210176339379655E-2</v>
      </c>
      <c r="AN22" s="22">
        <v>26137</v>
      </c>
      <c r="AO22" s="18">
        <v>1303</v>
      </c>
      <c r="AP22" s="19">
        <f t="shared" si="6"/>
        <v>4.9852699238627236E-2</v>
      </c>
      <c r="AQ22" s="22">
        <v>27817</v>
      </c>
      <c r="AR22" s="18">
        <v>1252</v>
      </c>
      <c r="AS22" s="19">
        <f t="shared" si="7"/>
        <v>4.5008448071323294E-2</v>
      </c>
      <c r="AT22" s="22">
        <v>30997</v>
      </c>
      <c r="AU22" s="18">
        <v>1317</v>
      </c>
      <c r="AV22" s="19">
        <f t="shared" si="8"/>
        <v>4.2487982708004003E-2</v>
      </c>
      <c r="AW22" s="22">
        <v>33696</v>
      </c>
      <c r="AX22" s="18">
        <v>1426</v>
      </c>
      <c r="AY22" s="19">
        <f t="shared" si="9"/>
        <v>4.2319563152896485E-2</v>
      </c>
      <c r="AZ22" s="22">
        <v>36179</v>
      </c>
      <c r="BA22" s="18">
        <v>1660</v>
      </c>
      <c r="BB22" s="19">
        <f t="shared" si="10"/>
        <v>4.5882970784156554E-2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270645</v>
      </c>
      <c r="Z23" s="15">
        <v>1614</v>
      </c>
      <c r="AA23" s="14">
        <f t="shared" si="1"/>
        <v>5.963531563487225E-3</v>
      </c>
      <c r="AB23" s="21">
        <v>272212</v>
      </c>
      <c r="AC23" s="15">
        <v>1677</v>
      </c>
      <c r="AD23" s="14">
        <f t="shared" si="2"/>
        <v>6.160639501564957E-3</v>
      </c>
      <c r="AE23" s="21">
        <v>274879</v>
      </c>
      <c r="AF23" s="15">
        <v>1838</v>
      </c>
      <c r="AG23" s="14">
        <f t="shared" si="3"/>
        <v>6.6865784581579529E-3</v>
      </c>
      <c r="AH23" s="21">
        <v>277601</v>
      </c>
      <c r="AI23" s="15">
        <v>1662</v>
      </c>
      <c r="AJ23" s="14">
        <f t="shared" si="4"/>
        <v>5.9870101332487992E-3</v>
      </c>
      <c r="AK23" s="21">
        <v>283993</v>
      </c>
      <c r="AL23" s="15">
        <v>1569</v>
      </c>
      <c r="AM23" s="14">
        <f t="shared" si="5"/>
        <v>5.5247840615789828E-3</v>
      </c>
      <c r="AN23" s="21">
        <v>293282</v>
      </c>
      <c r="AO23" s="15">
        <v>1488</v>
      </c>
      <c r="AP23" s="14">
        <f t="shared" si="6"/>
        <v>5.0736151553794637E-3</v>
      </c>
      <c r="AQ23" s="21">
        <v>300607</v>
      </c>
      <c r="AR23" s="15">
        <v>1896</v>
      </c>
      <c r="AS23" s="14">
        <f t="shared" si="7"/>
        <v>6.3072383543962716E-3</v>
      </c>
      <c r="AT23" s="21">
        <v>308236</v>
      </c>
      <c r="AU23" s="15">
        <v>2007</v>
      </c>
      <c r="AV23" s="14">
        <f t="shared" si="8"/>
        <v>6.5112446307374868E-3</v>
      </c>
      <c r="AW23" s="21">
        <v>313877</v>
      </c>
      <c r="AX23" s="15">
        <v>1935</v>
      </c>
      <c r="AY23" s="14">
        <f t="shared" si="9"/>
        <v>6.1648352698668585E-3</v>
      </c>
      <c r="AZ23" s="21">
        <v>320188</v>
      </c>
      <c r="BA23" s="15">
        <v>1856</v>
      </c>
      <c r="BB23" s="14">
        <f t="shared" si="10"/>
        <v>5.7965945007308209E-3</v>
      </c>
    </row>
    <row r="24" spans="2:54" x14ac:dyDescent="0.25">
      <c r="B24" s="74"/>
      <c r="C24" s="77" t="s">
        <v>54</v>
      </c>
      <c r="D24" s="37">
        <f>SUM(D25:D29)</f>
        <v>16484</v>
      </c>
      <c r="E24" s="37">
        <f t="shared" ref="E24:M24" si="16">SUM(E25:E29)</f>
        <v>16132</v>
      </c>
      <c r="F24" s="37">
        <f t="shared" si="16"/>
        <v>17202</v>
      </c>
      <c r="G24" s="37">
        <f t="shared" si="16"/>
        <v>17311</v>
      </c>
      <c r="H24" s="37">
        <f t="shared" si="16"/>
        <v>18217</v>
      </c>
      <c r="I24" s="37">
        <f t="shared" si="16"/>
        <v>19581</v>
      </c>
      <c r="J24" s="37">
        <f t="shared" si="16"/>
        <v>21334</v>
      </c>
      <c r="K24" s="37">
        <f t="shared" si="16"/>
        <v>21047</v>
      </c>
      <c r="L24" s="37">
        <f t="shared" si="16"/>
        <v>21486</v>
      </c>
      <c r="M24" s="37">
        <f t="shared" si="16"/>
        <v>21435</v>
      </c>
      <c r="W24" s="10">
        <v>19</v>
      </c>
      <c r="X24" s="12" t="s">
        <v>20</v>
      </c>
      <c r="Y24" s="15">
        <v>239092</v>
      </c>
      <c r="Z24" s="15">
        <v>1855</v>
      </c>
      <c r="AA24" s="14">
        <f t="shared" si="1"/>
        <v>7.7585197329898114E-3</v>
      </c>
      <c r="AB24" s="21">
        <v>240570</v>
      </c>
      <c r="AC24" s="15">
        <v>1787</v>
      </c>
      <c r="AD24" s="14">
        <f t="shared" si="2"/>
        <v>7.428191378808663E-3</v>
      </c>
      <c r="AE24" s="21">
        <v>242362</v>
      </c>
      <c r="AF24" s="15">
        <v>1931</v>
      </c>
      <c r="AG24" s="14">
        <f t="shared" si="3"/>
        <v>7.9674206352481E-3</v>
      </c>
      <c r="AH24" s="21">
        <v>244425</v>
      </c>
      <c r="AI24" s="15">
        <v>1912</v>
      </c>
      <c r="AJ24" s="14">
        <f t="shared" si="4"/>
        <v>7.8224404213971567E-3</v>
      </c>
      <c r="AK24" s="21">
        <v>250112</v>
      </c>
      <c r="AL24" s="15">
        <v>1812</v>
      </c>
      <c r="AM24" s="14">
        <f t="shared" si="5"/>
        <v>7.2447543500511772E-3</v>
      </c>
      <c r="AN24" s="21">
        <v>256321</v>
      </c>
      <c r="AO24" s="15">
        <v>1941</v>
      </c>
      <c r="AP24" s="14">
        <f t="shared" si="6"/>
        <v>7.5725359997815241E-3</v>
      </c>
      <c r="AQ24" s="21">
        <v>261231</v>
      </c>
      <c r="AR24" s="15">
        <v>2296</v>
      </c>
      <c r="AS24" s="14">
        <f t="shared" si="7"/>
        <v>8.7891559577538657E-3</v>
      </c>
      <c r="AT24" s="21">
        <v>266404</v>
      </c>
      <c r="AU24" s="15">
        <v>1917</v>
      </c>
      <c r="AV24" s="14">
        <f t="shared" si="8"/>
        <v>7.1958379003318265E-3</v>
      </c>
      <c r="AW24" s="21">
        <v>271066</v>
      </c>
      <c r="AX24" s="15">
        <v>2058</v>
      </c>
      <c r="AY24" s="14">
        <f t="shared" si="9"/>
        <v>7.5922469066574188E-3</v>
      </c>
      <c r="AZ24" s="21">
        <v>276660</v>
      </c>
      <c r="BA24" s="15">
        <v>2369</v>
      </c>
      <c r="BB24" s="14">
        <f t="shared" si="10"/>
        <v>8.562856936311718E-3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13250</v>
      </c>
      <c r="E25" s="34">
        <f t="shared" si="17"/>
        <v>12726</v>
      </c>
      <c r="F25" s="34">
        <f t="shared" si="17"/>
        <v>12905</v>
      </c>
      <c r="G25" s="34">
        <f t="shared" si="17"/>
        <v>12387</v>
      </c>
      <c r="H25" s="34">
        <f t="shared" si="17"/>
        <v>12422</v>
      </c>
      <c r="I25" s="34">
        <f t="shared" si="17"/>
        <v>12585</v>
      </c>
      <c r="J25" s="34">
        <f t="shared" si="17"/>
        <v>13025</v>
      </c>
      <c r="K25" s="34">
        <f t="shared" si="17"/>
        <v>12812</v>
      </c>
      <c r="L25" s="34">
        <f t="shared" si="17"/>
        <v>12823</v>
      </c>
      <c r="M25" s="34">
        <f t="shared" si="17"/>
        <v>12229</v>
      </c>
      <c r="W25" s="10">
        <v>20</v>
      </c>
      <c r="X25" s="12" t="s">
        <v>21</v>
      </c>
      <c r="Y25" s="15">
        <v>205935</v>
      </c>
      <c r="Z25" s="15">
        <v>1994</v>
      </c>
      <c r="AA25" s="14">
        <f t="shared" si="1"/>
        <v>9.6826668609027115E-3</v>
      </c>
      <c r="AB25" s="21">
        <v>207929</v>
      </c>
      <c r="AC25" s="15">
        <v>1900</v>
      </c>
      <c r="AD25" s="14">
        <f t="shared" si="2"/>
        <v>9.1377345151469978E-3</v>
      </c>
      <c r="AE25" s="21">
        <v>209791</v>
      </c>
      <c r="AF25" s="15">
        <v>2155</v>
      </c>
      <c r="AG25" s="14">
        <f t="shared" si="3"/>
        <v>1.0272127974984627E-2</v>
      </c>
      <c r="AH25" s="21">
        <v>211875</v>
      </c>
      <c r="AI25" s="15">
        <v>2048</v>
      </c>
      <c r="AJ25" s="14">
        <f t="shared" si="4"/>
        <v>9.6660766961651923E-3</v>
      </c>
      <c r="AK25" s="21">
        <v>217032</v>
      </c>
      <c r="AL25" s="15">
        <v>1985</v>
      </c>
      <c r="AM25" s="14">
        <f t="shared" si="5"/>
        <v>9.1461167016845448E-3</v>
      </c>
      <c r="AN25" s="21">
        <v>221988</v>
      </c>
      <c r="AO25" s="15">
        <v>2117</v>
      </c>
      <c r="AP25" s="14">
        <f t="shared" si="6"/>
        <v>9.5365515253076748E-3</v>
      </c>
      <c r="AQ25" s="21">
        <v>226837</v>
      </c>
      <c r="AR25" s="15">
        <v>2249</v>
      </c>
      <c r="AS25" s="14">
        <f t="shared" si="7"/>
        <v>9.9146082870078516E-3</v>
      </c>
      <c r="AT25" s="21">
        <v>232414</v>
      </c>
      <c r="AU25" s="15">
        <v>2186</v>
      </c>
      <c r="AV25" s="14">
        <f t="shared" si="8"/>
        <v>9.4056296092318026E-3</v>
      </c>
      <c r="AW25" s="21">
        <v>236505</v>
      </c>
      <c r="AX25" s="15">
        <v>2259</v>
      </c>
      <c r="AY25" s="14">
        <f t="shared" si="9"/>
        <v>9.5515951036975969E-3</v>
      </c>
      <c r="AZ25" s="21">
        <v>243618</v>
      </c>
      <c r="BA25" s="15">
        <v>2412</v>
      </c>
      <c r="BB25" s="14">
        <f t="shared" si="10"/>
        <v>9.9007462502770736E-3</v>
      </c>
    </row>
    <row r="26" spans="2:54" x14ac:dyDescent="0.25">
      <c r="B26" s="74">
        <v>10</v>
      </c>
      <c r="C26" s="76" t="s">
        <v>46</v>
      </c>
      <c r="D26" s="34">
        <f t="shared" si="17"/>
        <v>1238</v>
      </c>
      <c r="E26" s="34">
        <f t="shared" si="17"/>
        <v>1362</v>
      </c>
      <c r="F26" s="34">
        <f t="shared" si="17"/>
        <v>1804</v>
      </c>
      <c r="G26" s="34">
        <f t="shared" si="17"/>
        <v>1948</v>
      </c>
      <c r="H26" s="34">
        <f t="shared" si="17"/>
        <v>2203</v>
      </c>
      <c r="I26" s="34">
        <f t="shared" si="17"/>
        <v>2496</v>
      </c>
      <c r="J26" s="34">
        <f t="shared" si="17"/>
        <v>2987</v>
      </c>
      <c r="K26" s="34">
        <f t="shared" si="17"/>
        <v>2881</v>
      </c>
      <c r="L26" s="34">
        <f t="shared" si="17"/>
        <v>3207</v>
      </c>
      <c r="M26" s="34">
        <f t="shared" si="17"/>
        <v>2013</v>
      </c>
      <c r="W26" s="10">
        <v>21</v>
      </c>
      <c r="X26" s="12" t="s">
        <v>22</v>
      </c>
      <c r="Y26" s="15">
        <v>33157</v>
      </c>
      <c r="Z26" s="15">
        <v>1241</v>
      </c>
      <c r="AA26" s="14">
        <f t="shared" si="1"/>
        <v>3.7427994088729377E-2</v>
      </c>
      <c r="AB26" s="21">
        <v>32641</v>
      </c>
      <c r="AC26" s="15">
        <v>1288</v>
      </c>
      <c r="AD26" s="14">
        <f t="shared" si="2"/>
        <v>3.9459575380656232E-2</v>
      </c>
      <c r="AE26" s="21">
        <v>32571</v>
      </c>
      <c r="AF26" s="15">
        <v>1293</v>
      </c>
      <c r="AG26" s="14">
        <f t="shared" si="3"/>
        <v>3.9697890761720547E-2</v>
      </c>
      <c r="AH26" s="21">
        <v>32550</v>
      </c>
      <c r="AI26" s="15">
        <v>1390</v>
      </c>
      <c r="AJ26" s="14">
        <f t="shared" si="4"/>
        <v>4.2703533026113669E-2</v>
      </c>
      <c r="AK26" s="21">
        <v>33080</v>
      </c>
      <c r="AL26" s="15">
        <v>1552</v>
      </c>
      <c r="AM26" s="14">
        <f t="shared" si="5"/>
        <v>4.6916565900846433E-2</v>
      </c>
      <c r="AN26" s="21">
        <v>34333</v>
      </c>
      <c r="AO26" s="15">
        <v>1524</v>
      </c>
      <c r="AP26" s="14">
        <f t="shared" si="6"/>
        <v>4.4388780473596831E-2</v>
      </c>
      <c r="AQ26" s="21">
        <v>34394</v>
      </c>
      <c r="AR26" s="15">
        <v>1357</v>
      </c>
      <c r="AS26" s="14">
        <f t="shared" si="7"/>
        <v>3.9454556027214052E-2</v>
      </c>
      <c r="AT26" s="21">
        <v>33990</v>
      </c>
      <c r="AU26" s="15">
        <v>1366</v>
      </c>
      <c r="AV26" s="14">
        <f t="shared" si="8"/>
        <v>4.0188290673727568E-2</v>
      </c>
      <c r="AW26" s="21">
        <v>34561</v>
      </c>
      <c r="AX26" s="15">
        <v>1216</v>
      </c>
      <c r="AY26" s="14">
        <f t="shared" si="9"/>
        <v>3.5184167124793844E-2</v>
      </c>
      <c r="AZ26" s="21">
        <v>33042</v>
      </c>
      <c r="BA26" s="15">
        <v>1658</v>
      </c>
      <c r="BB26" s="14">
        <f t="shared" si="10"/>
        <v>5.0178560619817202E-2</v>
      </c>
    </row>
    <row r="27" spans="2:54" x14ac:dyDescent="0.25">
      <c r="B27" s="74">
        <v>11</v>
      </c>
      <c r="C27" s="76" t="s">
        <v>47</v>
      </c>
      <c r="D27" s="34">
        <f t="shared" si="17"/>
        <v>868</v>
      </c>
      <c r="E27" s="34">
        <f t="shared" si="17"/>
        <v>858</v>
      </c>
      <c r="F27" s="34">
        <f t="shared" si="17"/>
        <v>1124</v>
      </c>
      <c r="G27" s="34">
        <f t="shared" si="17"/>
        <v>1151</v>
      </c>
      <c r="H27" s="34">
        <f t="shared" si="17"/>
        <v>1419</v>
      </c>
      <c r="I27" s="34">
        <f t="shared" si="17"/>
        <v>1683</v>
      </c>
      <c r="J27" s="34">
        <f t="shared" si="17"/>
        <v>2135</v>
      </c>
      <c r="K27" s="34">
        <f t="shared" si="17"/>
        <v>2079</v>
      </c>
      <c r="L27" s="34">
        <f t="shared" si="17"/>
        <v>2303</v>
      </c>
      <c r="M27" s="34">
        <f t="shared" si="17"/>
        <v>3114</v>
      </c>
      <c r="W27" s="10">
        <v>22</v>
      </c>
      <c r="X27" s="12" t="s">
        <v>23</v>
      </c>
      <c r="Y27" s="15">
        <v>24946</v>
      </c>
      <c r="Z27" s="15">
        <v>1051</v>
      </c>
      <c r="AA27" s="14">
        <f t="shared" si="1"/>
        <v>4.2131002966407441E-2</v>
      </c>
      <c r="AB27" s="21">
        <v>24559</v>
      </c>
      <c r="AC27" s="15">
        <v>1132</v>
      </c>
      <c r="AD27" s="14">
        <f t="shared" si="2"/>
        <v>4.6093081965878087E-2</v>
      </c>
      <c r="AE27" s="21">
        <v>24645</v>
      </c>
      <c r="AF27" s="15">
        <v>1107</v>
      </c>
      <c r="AG27" s="14">
        <f t="shared" si="3"/>
        <v>4.4917833231892877E-2</v>
      </c>
      <c r="AH27" s="21">
        <v>24495</v>
      </c>
      <c r="AI27" s="15">
        <v>1230</v>
      </c>
      <c r="AJ27" s="14">
        <f t="shared" si="4"/>
        <v>5.0214329454990818E-2</v>
      </c>
      <c r="AK27" s="21">
        <v>24965</v>
      </c>
      <c r="AL27" s="15">
        <v>1222</v>
      </c>
      <c r="AM27" s="14">
        <f t="shared" si="5"/>
        <v>4.8948527939114764E-2</v>
      </c>
      <c r="AN27" s="21">
        <v>25411</v>
      </c>
      <c r="AO27" s="15">
        <v>1213</v>
      </c>
      <c r="AP27" s="14">
        <f t="shared" si="6"/>
        <v>4.7735232773208451E-2</v>
      </c>
      <c r="AQ27" s="21">
        <v>25360</v>
      </c>
      <c r="AR27" s="15">
        <v>1157</v>
      </c>
      <c r="AS27" s="14">
        <f t="shared" si="7"/>
        <v>4.5623028391167192E-2</v>
      </c>
      <c r="AT27" s="21">
        <v>25337</v>
      </c>
      <c r="AU27" s="15">
        <v>1091</v>
      </c>
      <c r="AV27" s="14">
        <f t="shared" si="8"/>
        <v>4.3059557169357068E-2</v>
      </c>
      <c r="AW27" s="21">
        <v>25691</v>
      </c>
      <c r="AX27" s="15">
        <v>1049</v>
      </c>
      <c r="AY27" s="14">
        <f t="shared" si="9"/>
        <v>4.0831419563271187E-2</v>
      </c>
      <c r="AZ27" s="21">
        <v>24807</v>
      </c>
      <c r="BA27" s="15">
        <v>1451</v>
      </c>
      <c r="BB27" s="14">
        <f t="shared" si="10"/>
        <v>5.8491554803079777E-2</v>
      </c>
    </row>
    <row r="28" spans="2:54" x14ac:dyDescent="0.25">
      <c r="B28" s="74">
        <v>12</v>
      </c>
      <c r="C28" s="76" t="s">
        <v>48</v>
      </c>
      <c r="D28" s="34">
        <f t="shared" si="17"/>
        <v>1128</v>
      </c>
      <c r="E28" s="34">
        <f t="shared" si="17"/>
        <v>1186</v>
      </c>
      <c r="F28" s="34">
        <f t="shared" si="17"/>
        <v>1369</v>
      </c>
      <c r="G28" s="34">
        <f t="shared" si="17"/>
        <v>1825</v>
      </c>
      <c r="H28" s="34">
        <f t="shared" si="17"/>
        <v>2173</v>
      </c>
      <c r="I28" s="34">
        <f t="shared" si="17"/>
        <v>2817</v>
      </c>
      <c r="J28" s="34">
        <f t="shared" si="17"/>
        <v>3133</v>
      </c>
      <c r="K28" s="34">
        <f t="shared" si="17"/>
        <v>3227</v>
      </c>
      <c r="L28" s="34">
        <f t="shared" si="17"/>
        <v>3087</v>
      </c>
      <c r="M28" s="34">
        <f t="shared" si="17"/>
        <v>4038</v>
      </c>
      <c r="W28" s="10">
        <v>23</v>
      </c>
      <c r="X28" s="12" t="s">
        <v>24</v>
      </c>
      <c r="Y28" s="15">
        <v>4422</v>
      </c>
      <c r="Z28" s="15">
        <v>632</v>
      </c>
      <c r="AA28" s="14">
        <f t="shared" si="1"/>
        <v>0.14292175486205336</v>
      </c>
      <c r="AB28" s="21">
        <v>4153</v>
      </c>
      <c r="AC28" s="15">
        <v>626</v>
      </c>
      <c r="AD28" s="14">
        <f t="shared" si="2"/>
        <v>0.15073440886106429</v>
      </c>
      <c r="AE28" s="21">
        <v>4198</v>
      </c>
      <c r="AF28" s="15">
        <v>584</v>
      </c>
      <c r="AG28" s="14">
        <f t="shared" si="3"/>
        <v>0.1391138637446403</v>
      </c>
      <c r="AH28" s="21">
        <v>4191</v>
      </c>
      <c r="AI28" s="15">
        <v>544</v>
      </c>
      <c r="AJ28" s="14">
        <f t="shared" si="4"/>
        <v>0.12980195657361013</v>
      </c>
      <c r="AK28" s="21">
        <v>4491</v>
      </c>
      <c r="AL28" s="15">
        <v>689</v>
      </c>
      <c r="AM28" s="14">
        <f t="shared" si="5"/>
        <v>0.15341794700512135</v>
      </c>
      <c r="AN28" s="21">
        <v>5151</v>
      </c>
      <c r="AO28" s="15">
        <v>695</v>
      </c>
      <c r="AP28" s="14">
        <f t="shared" si="6"/>
        <v>0.13492525723160551</v>
      </c>
      <c r="AQ28" s="21">
        <v>5176</v>
      </c>
      <c r="AR28" s="15">
        <v>553</v>
      </c>
      <c r="AS28" s="14">
        <f t="shared" si="7"/>
        <v>0.10683925811437403</v>
      </c>
      <c r="AT28" s="21">
        <v>4751</v>
      </c>
      <c r="AU28" s="15">
        <v>646</v>
      </c>
      <c r="AV28" s="14">
        <f t="shared" si="8"/>
        <v>0.13597137444748475</v>
      </c>
      <c r="AW28" s="21">
        <v>5005</v>
      </c>
      <c r="AX28" s="15">
        <v>693</v>
      </c>
      <c r="AY28" s="14">
        <f t="shared" si="9"/>
        <v>0.13846153846153847</v>
      </c>
      <c r="AZ28" s="21">
        <v>4519</v>
      </c>
      <c r="BA28" s="15">
        <v>613</v>
      </c>
      <c r="BB28" s="14">
        <f t="shared" si="10"/>
        <v>0.13564947997344545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0</v>
      </c>
      <c r="J29" s="34">
        <f t="shared" si="17"/>
        <v>54</v>
      </c>
      <c r="K29" s="34">
        <f t="shared" si="17"/>
        <v>48</v>
      </c>
      <c r="L29" s="34">
        <f t="shared" si="17"/>
        <v>66</v>
      </c>
      <c r="M29" s="34">
        <f t="shared" si="17"/>
        <v>41</v>
      </c>
      <c r="W29" s="10">
        <v>24</v>
      </c>
      <c r="X29" s="12" t="s">
        <v>25</v>
      </c>
      <c r="Y29" s="15">
        <v>3789</v>
      </c>
      <c r="Z29" s="15">
        <v>473</v>
      </c>
      <c r="AA29" s="14">
        <f t="shared" si="1"/>
        <v>0.12483504882554763</v>
      </c>
      <c r="AB29" s="21">
        <v>3929</v>
      </c>
      <c r="AC29" s="15">
        <v>504</v>
      </c>
      <c r="AD29" s="14">
        <f t="shared" si="2"/>
        <v>0.12827691524560958</v>
      </c>
      <c r="AE29" s="21">
        <v>3728</v>
      </c>
      <c r="AF29" s="15">
        <v>527</v>
      </c>
      <c r="AG29" s="14">
        <f t="shared" si="3"/>
        <v>0.14136266094420602</v>
      </c>
      <c r="AH29" s="21">
        <v>3864</v>
      </c>
      <c r="AI29" s="15">
        <v>520</v>
      </c>
      <c r="AJ29" s="14">
        <f t="shared" si="4"/>
        <v>0.13457556935817805</v>
      </c>
      <c r="AK29" s="21">
        <v>3624</v>
      </c>
      <c r="AL29" s="15">
        <v>482</v>
      </c>
      <c r="AM29" s="14">
        <f t="shared" si="5"/>
        <v>0.13300220750551878</v>
      </c>
      <c r="AN29" s="21">
        <v>3771</v>
      </c>
      <c r="AO29" s="15">
        <v>611</v>
      </c>
      <c r="AP29" s="14">
        <f t="shared" si="6"/>
        <v>0.16202598780164412</v>
      </c>
      <c r="AQ29" s="21">
        <v>3858</v>
      </c>
      <c r="AR29" s="15">
        <v>551</v>
      </c>
      <c r="AS29" s="14">
        <f t="shared" si="7"/>
        <v>0.14282011404872991</v>
      </c>
      <c r="AT29" s="21">
        <v>3902</v>
      </c>
      <c r="AU29" s="15">
        <v>432</v>
      </c>
      <c r="AV29" s="14">
        <f t="shared" si="8"/>
        <v>0.11071245515120451</v>
      </c>
      <c r="AW29" s="21">
        <v>3865</v>
      </c>
      <c r="AX29" s="15">
        <v>502</v>
      </c>
      <c r="AY29" s="14">
        <f t="shared" si="9"/>
        <v>0.12988357050452781</v>
      </c>
      <c r="AZ29" s="21">
        <v>3716</v>
      </c>
      <c r="BA29" s="15">
        <v>593</v>
      </c>
      <c r="BB29" s="14">
        <f t="shared" si="10"/>
        <v>0.15958019375672766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9591</v>
      </c>
      <c r="Z30" s="15">
        <v>762</v>
      </c>
      <c r="AA30" s="14">
        <f t="shared" si="1"/>
        <v>7.9449483891147948E-2</v>
      </c>
      <c r="AB30" s="21">
        <v>9434</v>
      </c>
      <c r="AC30" s="15">
        <v>810</v>
      </c>
      <c r="AD30" s="14">
        <f t="shared" si="2"/>
        <v>8.5859656561373759E-2</v>
      </c>
      <c r="AE30" s="21">
        <v>9619</v>
      </c>
      <c r="AF30" s="15">
        <v>745</v>
      </c>
      <c r="AG30" s="14">
        <f t="shared" si="3"/>
        <v>7.7450878469695394E-2</v>
      </c>
      <c r="AH30" s="21">
        <v>9677</v>
      </c>
      <c r="AI30" s="15">
        <v>737</v>
      </c>
      <c r="AJ30" s="14">
        <f t="shared" si="4"/>
        <v>7.6159966931900386E-2</v>
      </c>
      <c r="AK30" s="21">
        <v>10055</v>
      </c>
      <c r="AL30" s="15">
        <v>745</v>
      </c>
      <c r="AM30" s="14">
        <f t="shared" si="5"/>
        <v>7.4092491297861759E-2</v>
      </c>
      <c r="AN30" s="21">
        <v>11421</v>
      </c>
      <c r="AO30" s="15">
        <v>799</v>
      </c>
      <c r="AP30" s="14">
        <f t="shared" si="6"/>
        <v>6.9958847736625515E-2</v>
      </c>
      <c r="AQ30" s="21">
        <v>12283</v>
      </c>
      <c r="AR30" s="15">
        <v>792</v>
      </c>
      <c r="AS30" s="14">
        <f t="shared" si="7"/>
        <v>6.4479361719449652E-2</v>
      </c>
      <c r="AT30" s="21">
        <v>12574</v>
      </c>
      <c r="AU30" s="15">
        <v>871</v>
      </c>
      <c r="AV30" s="14">
        <f t="shared" si="8"/>
        <v>6.9269922061396538E-2</v>
      </c>
      <c r="AW30" s="21">
        <v>12555</v>
      </c>
      <c r="AX30" s="15">
        <v>864</v>
      </c>
      <c r="AY30" s="14">
        <f t="shared" si="9"/>
        <v>6.8817204301075269E-2</v>
      </c>
      <c r="AZ30" s="21">
        <v>12275</v>
      </c>
      <c r="BA30" s="15">
        <v>853</v>
      </c>
      <c r="BB30" s="14">
        <f t="shared" si="10"/>
        <v>6.9490835030549897E-2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7722</v>
      </c>
      <c r="Z31" s="15">
        <v>678</v>
      </c>
      <c r="AA31" s="14">
        <f t="shared" si="1"/>
        <v>8.7801087801087807E-2</v>
      </c>
      <c r="AB31" s="21">
        <v>7345</v>
      </c>
      <c r="AC31" s="15">
        <v>712</v>
      </c>
      <c r="AD31" s="14">
        <f t="shared" si="2"/>
        <v>9.6936691626957117E-2</v>
      </c>
      <c r="AE31" s="21">
        <v>7232</v>
      </c>
      <c r="AF31" s="15">
        <v>647</v>
      </c>
      <c r="AG31" s="14">
        <f t="shared" si="3"/>
        <v>8.9463495575221236E-2</v>
      </c>
      <c r="AH31" s="21">
        <v>6756</v>
      </c>
      <c r="AI31" s="15">
        <v>686</v>
      </c>
      <c r="AJ31" s="14">
        <f t="shared" si="4"/>
        <v>0.10153937240970989</v>
      </c>
      <c r="AK31" s="21">
        <v>6571</v>
      </c>
      <c r="AL31" s="15">
        <v>644</v>
      </c>
      <c r="AM31" s="14">
        <f t="shared" si="5"/>
        <v>9.800639172119921E-2</v>
      </c>
      <c r="AN31" s="21">
        <v>7116</v>
      </c>
      <c r="AO31" s="15">
        <v>641</v>
      </c>
      <c r="AP31" s="14">
        <f t="shared" si="6"/>
        <v>9.0078695896571109E-2</v>
      </c>
      <c r="AQ31" s="21">
        <v>7236</v>
      </c>
      <c r="AR31" s="15">
        <v>647</v>
      </c>
      <c r="AS31" s="14">
        <f t="shared" si="7"/>
        <v>8.9414040906578215E-2</v>
      </c>
      <c r="AT31" s="21">
        <v>7367</v>
      </c>
      <c r="AU31" s="15">
        <v>715</v>
      </c>
      <c r="AV31" s="14">
        <f t="shared" si="8"/>
        <v>9.7054431926157189E-2</v>
      </c>
      <c r="AW31" s="21">
        <v>7292</v>
      </c>
      <c r="AX31" s="15">
        <v>712</v>
      </c>
      <c r="AY31" s="14">
        <f t="shared" si="9"/>
        <v>9.764125068568294E-2</v>
      </c>
      <c r="AZ31" s="21">
        <v>6789</v>
      </c>
      <c r="BA31" s="15">
        <v>735</v>
      </c>
      <c r="BB31" s="14">
        <f t="shared" si="10"/>
        <v>0.10826336721166593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1</v>
      </c>
      <c r="G32" s="73">
        <f t="shared" si="20"/>
        <v>1</v>
      </c>
      <c r="H32" s="73">
        <f t="shared" si="20"/>
        <v>1</v>
      </c>
      <c r="I32" s="73">
        <f t="shared" si="20"/>
        <v>1</v>
      </c>
      <c r="J32" s="73">
        <f t="shared" si="20"/>
        <v>1</v>
      </c>
      <c r="K32" s="73">
        <f t="shared" si="20"/>
        <v>1</v>
      </c>
      <c r="L32" s="73">
        <f t="shared" si="20"/>
        <v>1</v>
      </c>
      <c r="M32" s="73">
        <f t="shared" si="20"/>
        <v>1</v>
      </c>
      <c r="W32" s="10">
        <v>27</v>
      </c>
      <c r="X32" s="12" t="s">
        <v>28</v>
      </c>
      <c r="Y32" s="15">
        <v>737</v>
      </c>
      <c r="Z32" s="15">
        <v>217</v>
      </c>
      <c r="AA32" s="14">
        <f t="shared" si="1"/>
        <v>0.29443690637720488</v>
      </c>
      <c r="AB32" s="21">
        <v>895</v>
      </c>
      <c r="AC32" s="15">
        <v>210</v>
      </c>
      <c r="AD32" s="14">
        <f t="shared" si="2"/>
        <v>0.23463687150837989</v>
      </c>
      <c r="AE32" s="21">
        <v>1116</v>
      </c>
      <c r="AF32" s="15">
        <v>297</v>
      </c>
      <c r="AG32" s="14">
        <f t="shared" si="3"/>
        <v>0.2661290322580645</v>
      </c>
      <c r="AH32" s="21">
        <v>1137</v>
      </c>
      <c r="AI32" s="15">
        <v>255</v>
      </c>
      <c r="AJ32" s="14">
        <f t="shared" si="4"/>
        <v>0.22427440633245382</v>
      </c>
      <c r="AK32" s="21">
        <v>1294</v>
      </c>
      <c r="AL32" s="15">
        <v>259</v>
      </c>
      <c r="AM32" s="14">
        <f t="shared" si="5"/>
        <v>0.20015455950540958</v>
      </c>
      <c r="AN32" s="21">
        <v>1488</v>
      </c>
      <c r="AO32" s="15">
        <v>299</v>
      </c>
      <c r="AP32" s="14">
        <f t="shared" si="6"/>
        <v>0.20094086021505375</v>
      </c>
      <c r="AQ32" s="21">
        <v>1770</v>
      </c>
      <c r="AR32" s="15">
        <v>322</v>
      </c>
      <c r="AS32" s="14">
        <f t="shared" si="7"/>
        <v>0.18192090395480226</v>
      </c>
      <c r="AT32" s="21">
        <v>1771</v>
      </c>
      <c r="AU32" s="15">
        <v>324</v>
      </c>
      <c r="AV32" s="14">
        <f t="shared" si="8"/>
        <v>0.18294748729531338</v>
      </c>
      <c r="AW32" s="21">
        <v>1907</v>
      </c>
      <c r="AX32" s="15">
        <v>330</v>
      </c>
      <c r="AY32" s="14">
        <f t="shared" si="9"/>
        <v>0.17304667016255898</v>
      </c>
      <c r="AZ32" s="21">
        <v>1263</v>
      </c>
      <c r="BA32" s="15">
        <v>251</v>
      </c>
      <c r="BB32" s="14">
        <f t="shared" si="10"/>
        <v>0.19873317498020585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0.7647048025047678</v>
      </c>
      <c r="E33" s="39">
        <f t="shared" si="21"/>
        <v>0.76510474402647533</v>
      </c>
      <c r="F33" s="39">
        <f t="shared" si="21"/>
        <v>0.76346626705853871</v>
      </c>
      <c r="G33" s="39">
        <f t="shared" si="21"/>
        <v>0.76252578546493177</v>
      </c>
      <c r="H33" s="39">
        <f t="shared" si="21"/>
        <v>0.7601810307222534</v>
      </c>
      <c r="I33" s="39">
        <f t="shared" si="21"/>
        <v>0.75332402794642217</v>
      </c>
      <c r="J33" s="39">
        <f t="shared" si="21"/>
        <v>0.7511668837470159</v>
      </c>
      <c r="K33" s="39">
        <f t="shared" si="21"/>
        <v>0.75157329253994498</v>
      </c>
      <c r="L33" s="39">
        <f t="shared" si="21"/>
        <v>0.74861279199872122</v>
      </c>
      <c r="M33" s="39">
        <f t="shared" si="21"/>
        <v>0.75374711397607475</v>
      </c>
      <c r="W33" s="10">
        <v>28</v>
      </c>
      <c r="X33" s="12" t="s">
        <v>29</v>
      </c>
      <c r="Y33" s="15">
        <v>493</v>
      </c>
      <c r="Z33" s="15">
        <v>146</v>
      </c>
      <c r="AA33" s="14">
        <f t="shared" si="1"/>
        <v>0.29614604462474647</v>
      </c>
      <c r="AB33" s="21">
        <v>508</v>
      </c>
      <c r="AC33" s="15">
        <v>134</v>
      </c>
      <c r="AD33" s="14">
        <f t="shared" si="2"/>
        <v>0.26377952755905509</v>
      </c>
      <c r="AE33" s="21">
        <v>579</v>
      </c>
      <c r="AF33" s="15">
        <v>150</v>
      </c>
      <c r="AG33" s="14">
        <f t="shared" si="3"/>
        <v>0.25906735751295334</v>
      </c>
      <c r="AH33" s="21">
        <v>650</v>
      </c>
      <c r="AI33" s="15">
        <v>174</v>
      </c>
      <c r="AJ33" s="14">
        <f t="shared" si="4"/>
        <v>0.26769230769230767</v>
      </c>
      <c r="AK33" s="21">
        <v>855</v>
      </c>
      <c r="AL33" s="15">
        <v>173</v>
      </c>
      <c r="AM33" s="14">
        <f t="shared" si="5"/>
        <v>0.20233918128654971</v>
      </c>
      <c r="AN33" s="21">
        <v>1056</v>
      </c>
      <c r="AO33" s="15">
        <v>162</v>
      </c>
      <c r="AP33" s="14">
        <f t="shared" si="6"/>
        <v>0.15340909090909091</v>
      </c>
      <c r="AQ33" s="21">
        <v>1354</v>
      </c>
      <c r="AR33" s="15">
        <v>230</v>
      </c>
      <c r="AS33" s="14">
        <f t="shared" si="7"/>
        <v>0.16986706056129985</v>
      </c>
      <c r="AT33" s="21">
        <v>1346</v>
      </c>
      <c r="AU33" s="15">
        <v>245</v>
      </c>
      <c r="AV33" s="14">
        <f t="shared" si="8"/>
        <v>0.18202080237741455</v>
      </c>
      <c r="AW33" s="21">
        <v>1431</v>
      </c>
      <c r="AX33" s="15">
        <v>246</v>
      </c>
      <c r="AY33" s="14">
        <f t="shared" si="9"/>
        <v>0.17190775681341719</v>
      </c>
      <c r="AZ33" s="21">
        <v>1869</v>
      </c>
      <c r="BA33" s="15">
        <v>271</v>
      </c>
      <c r="BB33" s="14">
        <f t="shared" si="10"/>
        <v>0.14499732477260568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0.1177567234046893</v>
      </c>
      <c r="E34" s="39">
        <f t="shared" si="21"/>
        <v>0.11690752263587594</v>
      </c>
      <c r="F34" s="39">
        <f t="shared" si="21"/>
        <v>0.11623914865862515</v>
      </c>
      <c r="G34" s="39">
        <f t="shared" si="21"/>
        <v>0.11643724214535069</v>
      </c>
      <c r="H34" s="39">
        <f t="shared" si="21"/>
        <v>0.11823471676948963</v>
      </c>
      <c r="I34" s="39">
        <f t="shared" si="21"/>
        <v>0.1197614643501549</v>
      </c>
      <c r="J34" s="39">
        <f t="shared" si="21"/>
        <v>0.1170038484102708</v>
      </c>
      <c r="K34" s="39">
        <f t="shared" si="21"/>
        <v>0.11452851497343582</v>
      </c>
      <c r="L34" s="39">
        <f t="shared" si="21"/>
        <v>0.11455114884886766</v>
      </c>
      <c r="M34" s="39">
        <f t="shared" si="21"/>
        <v>0.10910456926628953</v>
      </c>
      <c r="W34" s="10">
        <v>29</v>
      </c>
      <c r="X34" s="12" t="s">
        <v>30</v>
      </c>
      <c r="Y34" s="15">
        <v>639</v>
      </c>
      <c r="Z34" s="15">
        <v>180</v>
      </c>
      <c r="AA34" s="14">
        <f t="shared" si="1"/>
        <v>0.28169014084507044</v>
      </c>
      <c r="AB34" s="21">
        <v>686</v>
      </c>
      <c r="AC34" s="15">
        <v>168</v>
      </c>
      <c r="AD34" s="14">
        <f t="shared" si="2"/>
        <v>0.24489795918367346</v>
      </c>
      <c r="AE34" s="21">
        <v>692</v>
      </c>
      <c r="AF34" s="15">
        <v>146</v>
      </c>
      <c r="AG34" s="14">
        <f t="shared" si="3"/>
        <v>0.21098265895953758</v>
      </c>
      <c r="AH34" s="21">
        <v>1134</v>
      </c>
      <c r="AI34" s="15">
        <v>264</v>
      </c>
      <c r="AJ34" s="14">
        <f t="shared" si="4"/>
        <v>0.23280423280423279</v>
      </c>
      <c r="AK34" s="21">
        <v>1335</v>
      </c>
      <c r="AL34" s="15">
        <v>250</v>
      </c>
      <c r="AM34" s="14">
        <f t="shared" si="5"/>
        <v>0.18726591760299627</v>
      </c>
      <c r="AN34" s="21">
        <v>1761</v>
      </c>
      <c r="AO34" s="15">
        <v>328</v>
      </c>
      <c r="AP34" s="14">
        <f t="shared" si="6"/>
        <v>0.18625780806360023</v>
      </c>
      <c r="AQ34" s="21">
        <v>1891</v>
      </c>
      <c r="AR34" s="15">
        <v>312</v>
      </c>
      <c r="AS34" s="14">
        <f t="shared" si="7"/>
        <v>0.16499206768905342</v>
      </c>
      <c r="AT34" s="21">
        <v>2057</v>
      </c>
      <c r="AU34" s="15">
        <v>320</v>
      </c>
      <c r="AV34" s="14">
        <f t="shared" si="8"/>
        <v>0.15556635877491493</v>
      </c>
      <c r="AW34" s="21">
        <v>1881</v>
      </c>
      <c r="AX34" s="15">
        <v>309</v>
      </c>
      <c r="AY34" s="14">
        <f t="shared" si="9"/>
        <v>0.16427432216905902</v>
      </c>
      <c r="AZ34" s="21">
        <v>2323</v>
      </c>
      <c r="BA34" s="15">
        <v>405</v>
      </c>
      <c r="BB34" s="14">
        <f t="shared" si="10"/>
        <v>0.1743435213086526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3.3622632657848303E-2</v>
      </c>
      <c r="E35" s="39">
        <f t="shared" si="21"/>
        <v>3.2632882099249923E-2</v>
      </c>
      <c r="F35" s="39">
        <f t="shared" si="21"/>
        <v>3.4416183328898432E-2</v>
      </c>
      <c r="G35" s="39">
        <f t="shared" si="21"/>
        <v>3.4336321802602349E-2</v>
      </c>
      <c r="H35" s="39">
        <f t="shared" si="21"/>
        <v>3.5475867763444878E-2</v>
      </c>
      <c r="I35" s="39">
        <f t="shared" si="21"/>
        <v>3.703430510321036E-2</v>
      </c>
      <c r="J35" s="39">
        <f t="shared" si="21"/>
        <v>3.9358573689861669E-2</v>
      </c>
      <c r="K35" s="39">
        <f t="shared" si="21"/>
        <v>3.7789544180568201E-2</v>
      </c>
      <c r="L35" s="39">
        <f t="shared" si="21"/>
        <v>3.7740488908483791E-2</v>
      </c>
      <c r="M35" s="39">
        <f t="shared" si="21"/>
        <v>3.676785904196013E-2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27</v>
      </c>
      <c r="AG35" s="14">
        <f t="shared" si="3"/>
        <v>0</v>
      </c>
      <c r="AH35" s="21">
        <v>0</v>
      </c>
      <c r="AI35" s="15">
        <v>27</v>
      </c>
      <c r="AJ35" s="14">
        <f t="shared" si="4"/>
        <v>0</v>
      </c>
      <c r="AK35" s="21">
        <v>0</v>
      </c>
      <c r="AL35" s="15">
        <v>27</v>
      </c>
      <c r="AM35" s="14">
        <f t="shared" si="5"/>
        <v>0</v>
      </c>
      <c r="AN35" s="21">
        <v>0</v>
      </c>
      <c r="AO35" s="15">
        <v>26</v>
      </c>
      <c r="AP35" s="14">
        <f t="shared" si="6"/>
        <v>0</v>
      </c>
      <c r="AQ35" s="21">
        <v>32</v>
      </c>
      <c r="AR35" s="15">
        <v>42</v>
      </c>
      <c r="AS35" s="14">
        <f t="shared" si="7"/>
        <v>1.3125</v>
      </c>
      <c r="AT35" s="21">
        <v>33</v>
      </c>
      <c r="AU35" s="15">
        <v>52</v>
      </c>
      <c r="AV35" s="14">
        <f t="shared" si="8"/>
        <v>1.5757575757575757</v>
      </c>
      <c r="AW35" s="21">
        <v>44</v>
      </c>
      <c r="AX35" s="15">
        <v>57</v>
      </c>
      <c r="AY35" s="14">
        <f t="shared" si="9"/>
        <v>1.2954545454545454</v>
      </c>
      <c r="AZ35" s="21">
        <v>31</v>
      </c>
      <c r="BA35" s="15">
        <v>48</v>
      </c>
      <c r="BB35" s="14">
        <f t="shared" si="10"/>
        <v>1.5483870967741935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7.9365241247080654E-3</v>
      </c>
      <c r="E36" s="39">
        <f t="shared" si="21"/>
        <v>7.593840776133412E-3</v>
      </c>
      <c r="F36" s="39">
        <f t="shared" si="21"/>
        <v>7.9888280451279759E-3</v>
      </c>
      <c r="G36" s="39">
        <f t="shared" si="21"/>
        <v>8.1382894319263731E-3</v>
      </c>
      <c r="H36" s="39">
        <f t="shared" si="21"/>
        <v>8.2160995824764761E-3</v>
      </c>
      <c r="I36" s="39">
        <f t="shared" si="21"/>
        <v>8.6604403793269103E-3</v>
      </c>
      <c r="J36" s="39">
        <f t="shared" si="21"/>
        <v>8.7410200685555731E-3</v>
      </c>
      <c r="K36" s="39">
        <f t="shared" si="21"/>
        <v>8.4675008483660209E-3</v>
      </c>
      <c r="L36" s="39">
        <f t="shared" si="21"/>
        <v>8.3012915657402226E-3</v>
      </c>
      <c r="M36" s="39">
        <f t="shared" si="21"/>
        <v>7.8938972386797535E-3</v>
      </c>
      <c r="W36" s="10">
        <v>31</v>
      </c>
      <c r="X36" s="12" t="s">
        <v>32</v>
      </c>
      <c r="Y36" s="15">
        <v>3003</v>
      </c>
      <c r="Z36" s="15">
        <v>407</v>
      </c>
      <c r="AA36" s="14">
        <f t="shared" si="1"/>
        <v>0.13553113553113552</v>
      </c>
      <c r="AB36" s="21">
        <v>2656</v>
      </c>
      <c r="AC36" s="15">
        <v>394</v>
      </c>
      <c r="AD36" s="14">
        <f t="shared" si="2"/>
        <v>0.14834337349397592</v>
      </c>
      <c r="AE36" s="21">
        <v>2907</v>
      </c>
      <c r="AF36" s="15">
        <v>344</v>
      </c>
      <c r="AG36" s="14">
        <f t="shared" si="3"/>
        <v>0.11833505331957345</v>
      </c>
      <c r="AH36" s="21">
        <v>2940</v>
      </c>
      <c r="AI36" s="15">
        <v>396</v>
      </c>
      <c r="AJ36" s="14">
        <f t="shared" si="4"/>
        <v>0.13469387755102041</v>
      </c>
      <c r="AK36" s="21">
        <v>3070</v>
      </c>
      <c r="AL36" s="15">
        <v>366</v>
      </c>
      <c r="AM36" s="14">
        <f t="shared" si="5"/>
        <v>0.11921824104234528</v>
      </c>
      <c r="AN36" s="21">
        <v>3182</v>
      </c>
      <c r="AO36" s="15">
        <v>365</v>
      </c>
      <c r="AP36" s="14">
        <f t="shared" si="6"/>
        <v>0.11470773098680076</v>
      </c>
      <c r="AQ36" s="21">
        <v>3267</v>
      </c>
      <c r="AR36" s="15">
        <v>370</v>
      </c>
      <c r="AS36" s="14">
        <f t="shared" si="7"/>
        <v>0.11325374961738598</v>
      </c>
      <c r="AT36" s="21">
        <v>3161</v>
      </c>
      <c r="AU36" s="15">
        <v>339</v>
      </c>
      <c r="AV36" s="14">
        <f t="shared" si="8"/>
        <v>0.10724454286618158</v>
      </c>
      <c r="AW36" s="21">
        <v>3219</v>
      </c>
      <c r="AX36" s="15">
        <v>393</v>
      </c>
      <c r="AY36" s="14">
        <f t="shared" si="9"/>
        <v>0.12208760484622554</v>
      </c>
      <c r="AZ36" s="21">
        <v>3107</v>
      </c>
      <c r="BA36" s="15">
        <v>360</v>
      </c>
      <c r="BB36" s="14">
        <f t="shared" si="10"/>
        <v>0.11586739620212423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2.2583704731114804E-2</v>
      </c>
      <c r="E37" s="39">
        <f t="shared" si="21"/>
        <v>2.2811865325641046E-2</v>
      </c>
      <c r="F37" s="39">
        <f t="shared" si="21"/>
        <v>2.2766059184951472E-2</v>
      </c>
      <c r="G37" s="39">
        <f t="shared" si="21"/>
        <v>2.152292922881625E-2</v>
      </c>
      <c r="H37" s="39">
        <f t="shared" si="21"/>
        <v>2.0685330591387798E-2</v>
      </c>
      <c r="I37" s="39">
        <f t="shared" si="21"/>
        <v>2.1281344212314129E-2</v>
      </c>
      <c r="J37" s="39">
        <f t="shared" si="21"/>
        <v>2.215326487615351E-2</v>
      </c>
      <c r="K37" s="39">
        <f t="shared" si="21"/>
        <v>2.2301702298039513E-2</v>
      </c>
      <c r="L37" s="39">
        <f t="shared" si="21"/>
        <v>2.3078855243813114E-2</v>
      </c>
      <c r="M37" s="39">
        <f t="shared" si="21"/>
        <v>2.1703929109303546E-2</v>
      </c>
      <c r="W37" s="10">
        <v>32</v>
      </c>
      <c r="X37" s="12" t="s">
        <v>33</v>
      </c>
      <c r="Y37" s="15">
        <v>5934</v>
      </c>
      <c r="Z37" s="15">
        <v>576</v>
      </c>
      <c r="AA37" s="14">
        <f t="shared" si="1"/>
        <v>9.7067745197168862E-2</v>
      </c>
      <c r="AB37" s="21">
        <v>5816</v>
      </c>
      <c r="AC37" s="15">
        <v>516</v>
      </c>
      <c r="AD37" s="14">
        <f t="shared" si="2"/>
        <v>8.8720770288858317E-2</v>
      </c>
      <c r="AE37" s="21">
        <v>5917</v>
      </c>
      <c r="AF37" s="15">
        <v>709</v>
      </c>
      <c r="AG37" s="14">
        <f t="shared" si="3"/>
        <v>0.11982423525435187</v>
      </c>
      <c r="AH37" s="21">
        <v>5727</v>
      </c>
      <c r="AI37" s="15">
        <v>597</v>
      </c>
      <c r="AJ37" s="14">
        <f t="shared" si="4"/>
        <v>0.10424305919329492</v>
      </c>
      <c r="AK37" s="21">
        <v>5690</v>
      </c>
      <c r="AL37" s="15">
        <v>609</v>
      </c>
      <c r="AM37" s="14">
        <f t="shared" si="5"/>
        <v>0.1070298769771529</v>
      </c>
      <c r="AN37" s="21">
        <v>6206</v>
      </c>
      <c r="AO37" s="15">
        <v>675</v>
      </c>
      <c r="AP37" s="14">
        <f t="shared" si="6"/>
        <v>0.1087657106026426</v>
      </c>
      <c r="AQ37" s="21">
        <v>6904</v>
      </c>
      <c r="AR37" s="15">
        <v>805</v>
      </c>
      <c r="AS37" s="14">
        <f t="shared" si="7"/>
        <v>0.11659907300115875</v>
      </c>
      <c r="AT37" s="21">
        <v>7265</v>
      </c>
      <c r="AU37" s="15">
        <v>745</v>
      </c>
      <c r="AV37" s="14">
        <f t="shared" si="8"/>
        <v>0.10254645560908465</v>
      </c>
      <c r="AW37" s="21">
        <v>7405</v>
      </c>
      <c r="AX37" s="15">
        <v>696</v>
      </c>
      <c r="AY37" s="14">
        <f t="shared" si="9"/>
        <v>9.3990546927751523E-2</v>
      </c>
      <c r="AZ37" s="21">
        <v>7210</v>
      </c>
      <c r="BA37" s="15">
        <v>824</v>
      </c>
      <c r="BB37" s="14">
        <f t="shared" si="10"/>
        <v>0.11428571428571428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1.0463728799730758E-2</v>
      </c>
      <c r="E38" s="39">
        <f t="shared" si="21"/>
        <v>1.1441332826268136E-2</v>
      </c>
      <c r="F38" s="39">
        <f t="shared" si="21"/>
        <v>1.1668130518203444E-2</v>
      </c>
      <c r="G38" s="39">
        <f t="shared" si="21"/>
        <v>1.224016185337988E-2</v>
      </c>
      <c r="H38" s="39">
        <f t="shared" si="21"/>
        <v>1.0934676263476039E-2</v>
      </c>
      <c r="I38" s="39">
        <f t="shared" si="21"/>
        <v>1.0504495712334933E-2</v>
      </c>
      <c r="J38" s="39">
        <f t="shared" si="21"/>
        <v>1.0257507720803923E-2</v>
      </c>
      <c r="K38" s="39">
        <f t="shared" si="21"/>
        <v>9.684838756591669E-3</v>
      </c>
      <c r="L38" s="39">
        <f t="shared" si="21"/>
        <v>8.5278820464809099E-3</v>
      </c>
      <c r="M38" s="39">
        <f t="shared" si="21"/>
        <v>8.7241115506139118E-3</v>
      </c>
      <c r="W38" s="10">
        <v>33</v>
      </c>
      <c r="X38" s="12" t="s">
        <v>34</v>
      </c>
      <c r="Y38" s="15">
        <v>3541</v>
      </c>
      <c r="Z38" s="15">
        <v>415</v>
      </c>
      <c r="AA38" s="14">
        <f t="shared" si="1"/>
        <v>0.11719853148828015</v>
      </c>
      <c r="AB38" s="21">
        <v>4084</v>
      </c>
      <c r="AC38" s="15">
        <v>511</v>
      </c>
      <c r="AD38" s="14">
        <f t="shared" si="2"/>
        <v>0.12512242899118511</v>
      </c>
      <c r="AE38" s="21">
        <v>4292</v>
      </c>
      <c r="AF38" s="15">
        <v>560</v>
      </c>
      <c r="AG38" s="14">
        <f t="shared" si="3"/>
        <v>0.13047530288909598</v>
      </c>
      <c r="AH38" s="21">
        <v>4363</v>
      </c>
      <c r="AI38" s="15">
        <v>531</v>
      </c>
      <c r="AJ38" s="14">
        <f t="shared" si="4"/>
        <v>0.12170524868209948</v>
      </c>
      <c r="AK38" s="21">
        <v>3912</v>
      </c>
      <c r="AL38" s="15">
        <v>413</v>
      </c>
      <c r="AM38" s="14">
        <f t="shared" si="5"/>
        <v>0.10557259713701432</v>
      </c>
      <c r="AN38" s="21">
        <v>3883</v>
      </c>
      <c r="AO38" s="15">
        <v>396</v>
      </c>
      <c r="AP38" s="14">
        <f t="shared" si="6"/>
        <v>0.10198300283286119</v>
      </c>
      <c r="AQ38" s="21">
        <v>3721</v>
      </c>
      <c r="AR38" s="15">
        <v>464</v>
      </c>
      <c r="AS38" s="14">
        <f t="shared" si="7"/>
        <v>0.12469766191883902</v>
      </c>
      <c r="AT38" s="21">
        <v>3716</v>
      </c>
      <c r="AU38" s="15">
        <v>448</v>
      </c>
      <c r="AV38" s="14">
        <f t="shared" si="8"/>
        <v>0.12055974165769645</v>
      </c>
      <c r="AW38" s="21">
        <v>3462</v>
      </c>
      <c r="AX38" s="15">
        <v>423</v>
      </c>
      <c r="AY38" s="14">
        <f t="shared" si="9"/>
        <v>0.12218370883882149</v>
      </c>
      <c r="AZ38" s="21">
        <v>3637</v>
      </c>
      <c r="BA38" s="15">
        <v>381</v>
      </c>
      <c r="BB38" s="14">
        <f t="shared" si="10"/>
        <v>0.10475666758317294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4.2931883777140932E-2</v>
      </c>
      <c r="E39" s="39">
        <f t="shared" si="21"/>
        <v>4.3507812310356268E-2</v>
      </c>
      <c r="F39" s="39">
        <f t="shared" si="21"/>
        <v>4.3455383205654799E-2</v>
      </c>
      <c r="G39" s="39">
        <f t="shared" si="21"/>
        <v>4.4799270072992697E-2</v>
      </c>
      <c r="H39" s="39">
        <f t="shared" si="21"/>
        <v>4.6272278307471805E-2</v>
      </c>
      <c r="I39" s="39">
        <f t="shared" si="21"/>
        <v>4.9433922296236617E-2</v>
      </c>
      <c r="J39" s="39">
        <f t="shared" si="21"/>
        <v>5.1318901487338621E-2</v>
      </c>
      <c r="K39" s="39">
        <f t="shared" si="21"/>
        <v>5.5654606403053759E-2</v>
      </c>
      <c r="L39" s="39">
        <f t="shared" si="21"/>
        <v>5.918754138789304E-2</v>
      </c>
      <c r="M39" s="39">
        <f t="shared" si="21"/>
        <v>6.2058519817078397E-2</v>
      </c>
      <c r="W39" s="16">
        <v>34</v>
      </c>
      <c r="X39" s="17" t="s">
        <v>35</v>
      </c>
      <c r="Y39" s="18">
        <v>9484</v>
      </c>
      <c r="Z39" s="18">
        <v>603</v>
      </c>
      <c r="AA39" s="19">
        <f t="shared" si="1"/>
        <v>6.3580767608603969E-2</v>
      </c>
      <c r="AB39" s="22">
        <v>9652</v>
      </c>
      <c r="AC39" s="18">
        <v>655</v>
      </c>
      <c r="AD39" s="19">
        <f t="shared" si="2"/>
        <v>6.7861583091587241E-2</v>
      </c>
      <c r="AE39" s="22">
        <v>9782</v>
      </c>
      <c r="AF39" s="18">
        <v>732</v>
      </c>
      <c r="AG39" s="19">
        <f t="shared" si="3"/>
        <v>7.4831322837865463E-2</v>
      </c>
      <c r="AH39" s="22">
        <v>10469</v>
      </c>
      <c r="AI39" s="18">
        <v>761</v>
      </c>
      <c r="AJ39" s="19">
        <f t="shared" si="4"/>
        <v>7.2690801413697589E-2</v>
      </c>
      <c r="AK39" s="22">
        <v>11154</v>
      </c>
      <c r="AL39" s="18">
        <v>788</v>
      </c>
      <c r="AM39" s="19">
        <f t="shared" si="5"/>
        <v>7.0647301416532179E-2</v>
      </c>
      <c r="AN39" s="22">
        <v>12269</v>
      </c>
      <c r="AO39" s="18">
        <v>885</v>
      </c>
      <c r="AP39" s="19">
        <f t="shared" si="6"/>
        <v>7.2133018175890462E-2</v>
      </c>
      <c r="AQ39" s="22">
        <v>13201</v>
      </c>
      <c r="AR39" s="18">
        <v>808</v>
      </c>
      <c r="AS39" s="19">
        <f t="shared" si="7"/>
        <v>6.1207484281493828E-2</v>
      </c>
      <c r="AT39" s="22">
        <v>15116</v>
      </c>
      <c r="AU39" s="18">
        <v>971</v>
      </c>
      <c r="AV39" s="19">
        <f t="shared" si="8"/>
        <v>6.4236570521301925E-2</v>
      </c>
      <c r="AW39" s="22">
        <v>16170</v>
      </c>
      <c r="AX39" s="18">
        <v>909</v>
      </c>
      <c r="AY39" s="19">
        <f t="shared" si="9"/>
        <v>5.6215213358070504E-2</v>
      </c>
      <c r="AZ39" s="22">
        <v>17299</v>
      </c>
      <c r="BA39" s="18">
        <v>1053</v>
      </c>
      <c r="BB39" s="19">
        <f t="shared" si="10"/>
        <v>6.087057055321117E-2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219620</v>
      </c>
      <c r="Z40" s="15">
        <v>1941</v>
      </c>
      <c r="AA40" s="14">
        <f t="shared" si="1"/>
        <v>8.8379928968217829E-3</v>
      </c>
      <c r="AB40" s="21">
        <v>222136</v>
      </c>
      <c r="AC40" s="15">
        <v>1714</v>
      </c>
      <c r="AD40" s="14">
        <f t="shared" si="2"/>
        <v>7.7159938055965712E-3</v>
      </c>
      <c r="AE40" s="21">
        <v>224944</v>
      </c>
      <c r="AF40" s="15">
        <v>2036</v>
      </c>
      <c r="AG40" s="14">
        <f t="shared" si="3"/>
        <v>9.0511416174692376E-3</v>
      </c>
      <c r="AH40" s="21">
        <v>226559</v>
      </c>
      <c r="AI40" s="15">
        <v>2186</v>
      </c>
      <c r="AJ40" s="14">
        <f t="shared" si="4"/>
        <v>9.6487007799292892E-3</v>
      </c>
      <c r="AK40" s="21">
        <v>229511</v>
      </c>
      <c r="AL40" s="15">
        <v>1749</v>
      </c>
      <c r="AM40" s="14">
        <f t="shared" si="5"/>
        <v>7.6205497775705738E-3</v>
      </c>
      <c r="AN40" s="21">
        <v>235444</v>
      </c>
      <c r="AO40" s="15">
        <v>1844</v>
      </c>
      <c r="AP40" s="14">
        <f t="shared" si="6"/>
        <v>7.8320110089872743E-3</v>
      </c>
      <c r="AQ40" s="21">
        <v>241435</v>
      </c>
      <c r="AR40" s="15">
        <v>1922</v>
      </c>
      <c r="AS40" s="14">
        <f t="shared" si="7"/>
        <v>7.960734773334437E-3</v>
      </c>
      <c r="AT40" s="21">
        <v>248717</v>
      </c>
      <c r="AU40" s="15">
        <v>1954</v>
      </c>
      <c r="AV40" s="14">
        <f t="shared" si="8"/>
        <v>7.8563186271947642E-3</v>
      </c>
      <c r="AW40" s="21">
        <v>255432</v>
      </c>
      <c r="AX40" s="15">
        <v>2140</v>
      </c>
      <c r="AY40" s="14">
        <f t="shared" si="9"/>
        <v>8.377963606752482E-3</v>
      </c>
      <c r="AZ40" s="21">
        <v>262794</v>
      </c>
      <c r="BA40" s="15">
        <v>1888</v>
      </c>
      <c r="BB40" s="14">
        <f t="shared" si="10"/>
        <v>7.1843344977434798E-3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0.88246152590945715</v>
      </c>
      <c r="E41" s="39">
        <f t="shared" si="22"/>
        <v>0.88201226666235122</v>
      </c>
      <c r="F41" s="39">
        <f t="shared" si="22"/>
        <v>0.87970541571716387</v>
      </c>
      <c r="G41" s="39">
        <f t="shared" si="22"/>
        <v>0.87896302761028244</v>
      </c>
      <c r="H41" s="39">
        <f t="shared" si="22"/>
        <v>0.878415747491743</v>
      </c>
      <c r="I41" s="39">
        <f t="shared" si="22"/>
        <v>0.87308549229657706</v>
      </c>
      <c r="J41" s="39">
        <f t="shared" si="22"/>
        <v>0.86817073215728668</v>
      </c>
      <c r="K41" s="39">
        <f t="shared" si="22"/>
        <v>0.86610180751338084</v>
      </c>
      <c r="L41" s="39">
        <f t="shared" si="22"/>
        <v>0.86316394084758896</v>
      </c>
      <c r="M41" s="39">
        <f t="shared" si="22"/>
        <v>0.86285168324236428</v>
      </c>
      <c r="W41" s="10">
        <v>36</v>
      </c>
      <c r="X41" s="12" t="s">
        <v>20</v>
      </c>
      <c r="Y41" s="15">
        <v>193548</v>
      </c>
      <c r="Z41" s="15">
        <v>2022</v>
      </c>
      <c r="AA41" s="14">
        <f t="shared" si="1"/>
        <v>1.0447020894041788E-2</v>
      </c>
      <c r="AB41" s="21">
        <v>195451</v>
      </c>
      <c r="AC41" s="15">
        <v>1961</v>
      </c>
      <c r="AD41" s="14">
        <f t="shared" si="2"/>
        <v>1.0033205253490645E-2</v>
      </c>
      <c r="AE41" s="21">
        <v>197335</v>
      </c>
      <c r="AF41" s="15">
        <v>2046</v>
      </c>
      <c r="AG41" s="14">
        <f t="shared" si="3"/>
        <v>1.0368155674360859E-2</v>
      </c>
      <c r="AH41" s="21">
        <v>198713</v>
      </c>
      <c r="AI41" s="15">
        <v>2191</v>
      </c>
      <c r="AJ41" s="14">
        <f t="shared" si="4"/>
        <v>1.1025952001127253E-2</v>
      </c>
      <c r="AK41" s="21">
        <v>200958</v>
      </c>
      <c r="AL41" s="15">
        <v>1927</v>
      </c>
      <c r="AM41" s="14">
        <f t="shared" si="5"/>
        <v>9.5890683625434164E-3</v>
      </c>
      <c r="AN41" s="21">
        <v>205302</v>
      </c>
      <c r="AO41" s="15">
        <v>1936</v>
      </c>
      <c r="AP41" s="14">
        <f t="shared" si="6"/>
        <v>9.4300104236685472E-3</v>
      </c>
      <c r="AQ41" s="21">
        <v>209354</v>
      </c>
      <c r="AR41" s="15">
        <v>2144</v>
      </c>
      <c r="AS41" s="14">
        <f t="shared" si="7"/>
        <v>1.0241027159739007E-2</v>
      </c>
      <c r="AT41" s="21">
        <v>215974</v>
      </c>
      <c r="AU41" s="15">
        <v>2042</v>
      </c>
      <c r="AV41" s="14">
        <f t="shared" si="8"/>
        <v>9.454841786511339E-3</v>
      </c>
      <c r="AW41" s="21">
        <v>220341</v>
      </c>
      <c r="AX41" s="15">
        <v>2435</v>
      </c>
      <c r="AY41" s="14">
        <f t="shared" si="9"/>
        <v>1.1051052686517716E-2</v>
      </c>
      <c r="AZ41" s="21">
        <v>226367</v>
      </c>
      <c r="BA41" s="15">
        <v>2077</v>
      </c>
      <c r="BB41" s="14">
        <f t="shared" si="10"/>
        <v>9.1753656672571536E-3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0.86655880177514788</v>
      </c>
      <c r="E42" s="39">
        <f t="shared" si="23"/>
        <v>0.86745363182048574</v>
      </c>
      <c r="F42" s="39">
        <f t="shared" si="23"/>
        <v>0.86786582578457439</v>
      </c>
      <c r="G42" s="39">
        <f t="shared" si="23"/>
        <v>0.86752885105768407</v>
      </c>
      <c r="H42" s="39">
        <f t="shared" si="23"/>
        <v>0.86540004877291776</v>
      </c>
      <c r="I42" s="39">
        <f t="shared" si="23"/>
        <v>0.86282962504034677</v>
      </c>
      <c r="J42" s="39">
        <f t="shared" si="23"/>
        <v>0.86522944845245808</v>
      </c>
      <c r="K42" s="39">
        <f t="shared" si="23"/>
        <v>0.86776552827865283</v>
      </c>
      <c r="L42" s="39">
        <f t="shared" si="23"/>
        <v>0.86728923275411218</v>
      </c>
      <c r="M42" s="39">
        <f t="shared" si="23"/>
        <v>0.87355350706820911</v>
      </c>
      <c r="W42" s="10">
        <v>37</v>
      </c>
      <c r="X42" s="12" t="s">
        <v>21</v>
      </c>
      <c r="Y42" s="15">
        <v>168973</v>
      </c>
      <c r="Z42" s="15">
        <v>1843</v>
      </c>
      <c r="AA42" s="14">
        <f t="shared" si="1"/>
        <v>1.0907067993111325E-2</v>
      </c>
      <c r="AB42" s="21">
        <v>170299</v>
      </c>
      <c r="AC42" s="15">
        <v>2095</v>
      </c>
      <c r="AD42" s="14">
        <f t="shared" si="2"/>
        <v>1.2301892553684989E-2</v>
      </c>
      <c r="AE42" s="21">
        <v>171807</v>
      </c>
      <c r="AF42" s="15">
        <v>1939</v>
      </c>
      <c r="AG42" s="14">
        <f t="shared" si="3"/>
        <v>1.1285919665671364E-2</v>
      </c>
      <c r="AH42" s="21">
        <v>172560</v>
      </c>
      <c r="AI42" s="15">
        <v>2361</v>
      </c>
      <c r="AJ42" s="14">
        <f t="shared" si="4"/>
        <v>1.3682197496522948E-2</v>
      </c>
      <c r="AK42" s="21">
        <v>173324</v>
      </c>
      <c r="AL42" s="15">
        <v>2069</v>
      </c>
      <c r="AM42" s="14">
        <f t="shared" si="5"/>
        <v>1.1937181232835613E-2</v>
      </c>
      <c r="AN42" s="21">
        <v>176314</v>
      </c>
      <c r="AO42" s="15">
        <v>2155</v>
      </c>
      <c r="AP42" s="14">
        <f t="shared" si="6"/>
        <v>1.2222512109078121E-2</v>
      </c>
      <c r="AQ42" s="21">
        <v>180327</v>
      </c>
      <c r="AR42" s="15">
        <v>2072</v>
      </c>
      <c r="AS42" s="14">
        <f t="shared" si="7"/>
        <v>1.1490237180233686E-2</v>
      </c>
      <c r="AT42" s="21">
        <v>186177</v>
      </c>
      <c r="AU42" s="15">
        <v>2225</v>
      </c>
      <c r="AV42" s="14">
        <f t="shared" si="8"/>
        <v>1.1950992872374139E-2</v>
      </c>
      <c r="AW42" s="21">
        <v>189687</v>
      </c>
      <c r="AX42" s="15">
        <v>2497</v>
      </c>
      <c r="AY42" s="14">
        <f t="shared" si="9"/>
        <v>1.3163790876549264E-2</v>
      </c>
      <c r="AZ42" s="21">
        <v>195803</v>
      </c>
      <c r="BA42" s="15">
        <v>2069</v>
      </c>
      <c r="BB42" s="14">
        <f t="shared" si="10"/>
        <v>1.0566743104038243E-2</v>
      </c>
    </row>
    <row r="43" spans="2:54" x14ac:dyDescent="0.25">
      <c r="B43" s="36"/>
      <c r="C43" s="70" t="str">
        <f>C17</f>
        <v>Carpooled:</v>
      </c>
      <c r="D43" s="39">
        <f t="shared" si="23"/>
        <v>0.13344119822485206</v>
      </c>
      <c r="E43" s="39">
        <f t="shared" si="23"/>
        <v>0.13254636817951429</v>
      </c>
      <c r="F43" s="39">
        <f t="shared" si="23"/>
        <v>0.13213417421542561</v>
      </c>
      <c r="G43" s="39">
        <f t="shared" si="23"/>
        <v>0.13247114894231593</v>
      </c>
      <c r="H43" s="39">
        <f t="shared" si="23"/>
        <v>0.13459995122708227</v>
      </c>
      <c r="I43" s="39">
        <f t="shared" si="23"/>
        <v>0.13717037495965323</v>
      </c>
      <c r="J43" s="39">
        <f t="shared" si="23"/>
        <v>0.13477055154754189</v>
      </c>
      <c r="K43" s="39">
        <f t="shared" si="23"/>
        <v>0.13223447172134717</v>
      </c>
      <c r="L43" s="39">
        <f t="shared" si="23"/>
        <v>0.13271076724588782</v>
      </c>
      <c r="M43" s="39">
        <f t="shared" si="23"/>
        <v>0.12644649293179094</v>
      </c>
      <c r="W43" s="10">
        <v>38</v>
      </c>
      <c r="X43" s="12" t="s">
        <v>22</v>
      </c>
      <c r="Y43" s="15">
        <v>24575</v>
      </c>
      <c r="Z43" s="15">
        <v>1065</v>
      </c>
      <c r="AA43" s="14">
        <f t="shared" si="1"/>
        <v>4.3336724313326552E-2</v>
      </c>
      <c r="AB43" s="21">
        <v>25152</v>
      </c>
      <c r="AC43" s="15">
        <v>1258</v>
      </c>
      <c r="AD43" s="14">
        <f t="shared" si="2"/>
        <v>5.0015903307888042E-2</v>
      </c>
      <c r="AE43" s="21">
        <v>25528</v>
      </c>
      <c r="AF43" s="15">
        <v>1089</v>
      </c>
      <c r="AG43" s="14">
        <f t="shared" si="3"/>
        <v>4.2659041052961456E-2</v>
      </c>
      <c r="AH43" s="21">
        <v>26153</v>
      </c>
      <c r="AI43" s="15">
        <v>968</v>
      </c>
      <c r="AJ43" s="14">
        <f t="shared" si="4"/>
        <v>3.7012962184070658E-2</v>
      </c>
      <c r="AK43" s="21">
        <v>27634</v>
      </c>
      <c r="AL43" s="15">
        <v>1180</v>
      </c>
      <c r="AM43" s="14">
        <f t="shared" si="5"/>
        <v>4.2701020482014906E-2</v>
      </c>
      <c r="AN43" s="21">
        <v>28988</v>
      </c>
      <c r="AO43" s="15">
        <v>1163</v>
      </c>
      <c r="AP43" s="14">
        <f t="shared" si="6"/>
        <v>4.0120049675727888E-2</v>
      </c>
      <c r="AQ43" s="21">
        <v>29027</v>
      </c>
      <c r="AR43" s="15">
        <v>1249</v>
      </c>
      <c r="AS43" s="14">
        <f t="shared" si="7"/>
        <v>4.302890412374686E-2</v>
      </c>
      <c r="AT43" s="21">
        <v>29797</v>
      </c>
      <c r="AU43" s="15">
        <v>1178</v>
      </c>
      <c r="AV43" s="14">
        <f t="shared" si="8"/>
        <v>3.9534181293418798E-2</v>
      </c>
      <c r="AW43" s="21">
        <v>30654</v>
      </c>
      <c r="AX43" s="15">
        <v>1454</v>
      </c>
      <c r="AY43" s="14">
        <f t="shared" si="9"/>
        <v>4.7432635218894764E-2</v>
      </c>
      <c r="AZ43" s="21">
        <v>30564</v>
      </c>
      <c r="BA43" s="15">
        <v>1059</v>
      </c>
      <c r="BB43" s="14">
        <f t="shared" si="10"/>
        <v>3.4648606203376522E-2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19810</v>
      </c>
      <c r="Z44" s="15">
        <v>971</v>
      </c>
      <c r="AA44" s="14">
        <f t="shared" si="1"/>
        <v>4.9015648662291772E-2</v>
      </c>
      <c r="AB44" s="21">
        <v>20234</v>
      </c>
      <c r="AC44" s="15">
        <v>940</v>
      </c>
      <c r="AD44" s="14">
        <f t="shared" si="2"/>
        <v>4.6456459424730652E-2</v>
      </c>
      <c r="AE44" s="21">
        <v>19998</v>
      </c>
      <c r="AF44" s="15">
        <v>970</v>
      </c>
      <c r="AG44" s="14">
        <f t="shared" si="3"/>
        <v>4.8504850485048503E-2</v>
      </c>
      <c r="AH44" s="21">
        <v>19978</v>
      </c>
      <c r="AI44" s="15">
        <v>895</v>
      </c>
      <c r="AJ44" s="14">
        <f t="shared" si="4"/>
        <v>4.479927920712784E-2</v>
      </c>
      <c r="AK44" s="21">
        <v>21377</v>
      </c>
      <c r="AL44" s="15">
        <v>997</v>
      </c>
      <c r="AM44" s="14">
        <f t="shared" si="5"/>
        <v>4.6638910979089676E-2</v>
      </c>
      <c r="AN44" s="21">
        <v>22455</v>
      </c>
      <c r="AO44" s="15">
        <v>1038</v>
      </c>
      <c r="AP44" s="14">
        <f t="shared" si="6"/>
        <v>4.6225784903139611E-2</v>
      </c>
      <c r="AQ44" s="21">
        <v>22407</v>
      </c>
      <c r="AR44" s="15">
        <v>1039</v>
      </c>
      <c r="AS44" s="14">
        <f t="shared" si="7"/>
        <v>4.6369438122015438E-2</v>
      </c>
      <c r="AT44" s="21">
        <v>23282</v>
      </c>
      <c r="AU44" s="15">
        <v>1112</v>
      </c>
      <c r="AV44" s="14">
        <f t="shared" si="8"/>
        <v>4.7762219740572119E-2</v>
      </c>
      <c r="AW44" s="21">
        <v>24155</v>
      </c>
      <c r="AX44" s="15">
        <v>1287</v>
      </c>
      <c r="AY44" s="14">
        <f t="shared" si="9"/>
        <v>5.3280894224798175E-2</v>
      </c>
      <c r="AZ44" s="21">
        <v>24072</v>
      </c>
      <c r="BA44" s="15">
        <v>1051</v>
      </c>
      <c r="BB44" s="14">
        <f t="shared" si="10"/>
        <v>4.3660684612828182E-2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0.1177567234046893</v>
      </c>
      <c r="E45" s="39">
        <f t="shared" si="24"/>
        <v>0.11690752263587594</v>
      </c>
      <c r="F45" s="39">
        <f t="shared" si="24"/>
        <v>0.11623914865862515</v>
      </c>
      <c r="G45" s="39">
        <f t="shared" si="24"/>
        <v>0.11643724214535069</v>
      </c>
      <c r="H45" s="39">
        <f t="shared" si="24"/>
        <v>0.11823471676948963</v>
      </c>
      <c r="I45" s="39">
        <f t="shared" si="24"/>
        <v>0.1197614643501549</v>
      </c>
      <c r="J45" s="39">
        <f t="shared" si="24"/>
        <v>0.1170038484102708</v>
      </c>
      <c r="K45" s="39">
        <f t="shared" si="24"/>
        <v>0.11452851497343582</v>
      </c>
      <c r="L45" s="39">
        <f t="shared" si="24"/>
        <v>0.11455114884886766</v>
      </c>
      <c r="M45" s="39">
        <f t="shared" si="24"/>
        <v>0.10910456926628953</v>
      </c>
      <c r="W45" s="10">
        <v>40</v>
      </c>
      <c r="X45" s="12" t="s">
        <v>24</v>
      </c>
      <c r="Y45" s="15">
        <v>3068</v>
      </c>
      <c r="Z45" s="15">
        <v>398</v>
      </c>
      <c r="AA45" s="14">
        <f t="shared" si="1"/>
        <v>0.12972620599739243</v>
      </c>
      <c r="AB45" s="21">
        <v>3176</v>
      </c>
      <c r="AC45" s="15">
        <v>436</v>
      </c>
      <c r="AD45" s="14">
        <f t="shared" si="2"/>
        <v>0.13727959697732997</v>
      </c>
      <c r="AE45" s="21">
        <v>3473</v>
      </c>
      <c r="AF45" s="15">
        <v>393</v>
      </c>
      <c r="AG45" s="14">
        <f t="shared" si="3"/>
        <v>0.11315865246184854</v>
      </c>
      <c r="AH45" s="21">
        <v>3932</v>
      </c>
      <c r="AI45" s="15">
        <v>446</v>
      </c>
      <c r="AJ45" s="14">
        <f t="shared" si="4"/>
        <v>0.11342828077314344</v>
      </c>
      <c r="AK45" s="21">
        <v>3965</v>
      </c>
      <c r="AL45" s="15">
        <v>512</v>
      </c>
      <c r="AM45" s="14">
        <f t="shared" si="5"/>
        <v>0.12912988650693569</v>
      </c>
      <c r="AN45" s="21">
        <v>4027</v>
      </c>
      <c r="AO45" s="15">
        <v>481</v>
      </c>
      <c r="AP45" s="14">
        <f t="shared" si="6"/>
        <v>0.11944375465607152</v>
      </c>
      <c r="AQ45" s="21">
        <v>3870</v>
      </c>
      <c r="AR45" s="15">
        <v>498</v>
      </c>
      <c r="AS45" s="14">
        <f t="shared" si="7"/>
        <v>0.12868217054263567</v>
      </c>
      <c r="AT45" s="21">
        <v>3826</v>
      </c>
      <c r="AU45" s="15">
        <v>460</v>
      </c>
      <c r="AV45" s="14">
        <f t="shared" si="8"/>
        <v>0.12023000522739154</v>
      </c>
      <c r="AW45" s="21">
        <v>3710</v>
      </c>
      <c r="AX45" s="15">
        <v>410</v>
      </c>
      <c r="AY45" s="14">
        <f t="shared" si="9"/>
        <v>0.11051212938005391</v>
      </c>
      <c r="AZ45" s="21">
        <v>3568</v>
      </c>
      <c r="BA45" s="15">
        <v>363</v>
      </c>
      <c r="BB45" s="14">
        <f t="shared" si="10"/>
        <v>0.10173766816143498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0.77523730340192609</v>
      </c>
      <c r="E46" s="39">
        <f t="shared" si="25"/>
        <v>0.77505926323257146</v>
      </c>
      <c r="F46" s="39">
        <f t="shared" si="25"/>
        <v>0.76839532522074394</v>
      </c>
      <c r="G46" s="39">
        <f t="shared" si="25"/>
        <v>0.75759330868950481</v>
      </c>
      <c r="H46" s="39">
        <f t="shared" si="25"/>
        <v>0.7632835919227855</v>
      </c>
      <c r="I46" s="39">
        <f t="shared" si="25"/>
        <v>0.75592615404052366</v>
      </c>
      <c r="J46" s="39">
        <f t="shared" si="25"/>
        <v>0.75317323914791634</v>
      </c>
      <c r="K46" s="39">
        <f t="shared" si="25"/>
        <v>0.76220860049853423</v>
      </c>
      <c r="L46" s="39">
        <f t="shared" si="25"/>
        <v>0.76433335888982601</v>
      </c>
      <c r="M46" s="39">
        <f t="shared" si="25"/>
        <v>0.76846523912838416</v>
      </c>
      <c r="W46" s="10">
        <v>41</v>
      </c>
      <c r="X46" s="12" t="s">
        <v>25</v>
      </c>
      <c r="Y46" s="15">
        <v>1697</v>
      </c>
      <c r="Z46" s="15">
        <v>341</v>
      </c>
      <c r="AA46" s="14">
        <f t="shared" si="1"/>
        <v>0.20094284030642309</v>
      </c>
      <c r="AB46" s="21">
        <v>1742</v>
      </c>
      <c r="AC46" s="15">
        <v>342</v>
      </c>
      <c r="AD46" s="14">
        <f t="shared" si="2"/>
        <v>0.19632606199770378</v>
      </c>
      <c r="AE46" s="21">
        <v>2057</v>
      </c>
      <c r="AF46" s="15">
        <v>322</v>
      </c>
      <c r="AG46" s="14">
        <f t="shared" si="3"/>
        <v>0.15653864851725816</v>
      </c>
      <c r="AH46" s="21">
        <v>2243</v>
      </c>
      <c r="AI46" s="15">
        <v>338</v>
      </c>
      <c r="AJ46" s="14">
        <f t="shared" si="4"/>
        <v>0.15069103878733839</v>
      </c>
      <c r="AK46" s="21">
        <v>2292</v>
      </c>
      <c r="AL46" s="15">
        <v>391</v>
      </c>
      <c r="AM46" s="14">
        <f t="shared" si="5"/>
        <v>0.1705933682373473</v>
      </c>
      <c r="AN46" s="21">
        <v>2506</v>
      </c>
      <c r="AO46" s="15">
        <v>442</v>
      </c>
      <c r="AP46" s="14">
        <f t="shared" si="6"/>
        <v>0.17637669592976857</v>
      </c>
      <c r="AQ46" s="21">
        <v>2750</v>
      </c>
      <c r="AR46" s="15">
        <v>414</v>
      </c>
      <c r="AS46" s="14">
        <f t="shared" si="7"/>
        <v>0.15054545454545454</v>
      </c>
      <c r="AT46" s="21">
        <v>2689</v>
      </c>
      <c r="AU46" s="15">
        <v>450</v>
      </c>
      <c r="AV46" s="14">
        <f t="shared" si="8"/>
        <v>0.16734845667534398</v>
      </c>
      <c r="AW46" s="21">
        <v>2789</v>
      </c>
      <c r="AX46" s="15">
        <v>472</v>
      </c>
      <c r="AY46" s="14">
        <f t="shared" si="9"/>
        <v>0.1692362854069559</v>
      </c>
      <c r="AZ46" s="21">
        <v>2924</v>
      </c>
      <c r="BA46" s="15">
        <v>412</v>
      </c>
      <c r="BB46" s="14">
        <f t="shared" si="10"/>
        <v>0.1409028727770178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0.12973740733042333</v>
      </c>
      <c r="E47" s="39">
        <f t="shared" si="25"/>
        <v>0.12681466613603723</v>
      </c>
      <c r="F47" s="39">
        <f t="shared" si="25"/>
        <v>0.13203325358439905</v>
      </c>
      <c r="G47" s="39">
        <f t="shared" si="25"/>
        <v>0.13837452941076264</v>
      </c>
      <c r="H47" s="39">
        <f t="shared" si="25"/>
        <v>0.13927594953388017</v>
      </c>
      <c r="I47" s="39">
        <f t="shared" si="25"/>
        <v>0.14494401541352789</v>
      </c>
      <c r="J47" s="39">
        <f t="shared" si="25"/>
        <v>0.14263414326484919</v>
      </c>
      <c r="K47" s="39">
        <f t="shared" si="25"/>
        <v>0.13446313512157651</v>
      </c>
      <c r="L47" s="39">
        <f t="shared" si="25"/>
        <v>0.13363489994633138</v>
      </c>
      <c r="M47" s="39">
        <f t="shared" si="25"/>
        <v>0.12714209351319058</v>
      </c>
      <c r="W47" s="10">
        <v>42</v>
      </c>
      <c r="X47" s="12" t="s">
        <v>26</v>
      </c>
      <c r="Y47" s="15">
        <v>6893</v>
      </c>
      <c r="Z47" s="15">
        <v>583</v>
      </c>
      <c r="AA47" s="14">
        <f t="shared" si="1"/>
        <v>8.4578557957348033E-2</v>
      </c>
      <c r="AB47" s="21">
        <v>6698</v>
      </c>
      <c r="AC47" s="15">
        <v>516</v>
      </c>
      <c r="AD47" s="14">
        <f t="shared" si="2"/>
        <v>7.703792176769185E-2</v>
      </c>
      <c r="AE47" s="21">
        <v>7583</v>
      </c>
      <c r="AF47" s="15">
        <v>636</v>
      </c>
      <c r="AG47" s="14">
        <f t="shared" si="3"/>
        <v>8.3871818541474352E-2</v>
      </c>
      <c r="AH47" s="21">
        <v>7634</v>
      </c>
      <c r="AI47" s="15">
        <v>675</v>
      </c>
      <c r="AJ47" s="14">
        <f t="shared" si="4"/>
        <v>8.8420225307833375E-2</v>
      </c>
      <c r="AK47" s="21">
        <v>8162</v>
      </c>
      <c r="AL47" s="15">
        <v>678</v>
      </c>
      <c r="AM47" s="14">
        <f t="shared" si="5"/>
        <v>8.3067875520705714E-2</v>
      </c>
      <c r="AN47" s="21">
        <v>8160</v>
      </c>
      <c r="AO47" s="15">
        <v>663</v>
      </c>
      <c r="AP47" s="14">
        <f t="shared" si="6"/>
        <v>8.1250000000000003E-2</v>
      </c>
      <c r="AQ47" s="21">
        <v>9051</v>
      </c>
      <c r="AR47" s="15">
        <v>710</v>
      </c>
      <c r="AS47" s="14">
        <f t="shared" si="7"/>
        <v>7.8444370787758261E-2</v>
      </c>
      <c r="AT47" s="21">
        <v>8473</v>
      </c>
      <c r="AU47" s="15">
        <v>760</v>
      </c>
      <c r="AV47" s="14">
        <f t="shared" si="8"/>
        <v>8.9696683583146461E-2</v>
      </c>
      <c r="AW47" s="21">
        <v>8931</v>
      </c>
      <c r="AX47" s="15">
        <v>816</v>
      </c>
      <c r="AY47" s="14">
        <f t="shared" si="9"/>
        <v>9.1367148135707094E-2</v>
      </c>
      <c r="AZ47" s="21">
        <v>9160</v>
      </c>
      <c r="BA47" s="15">
        <v>755</v>
      </c>
      <c r="BB47" s="14">
        <f t="shared" si="10"/>
        <v>8.2423580786026199E-2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9.5025289267650526E-2</v>
      </c>
      <c r="E48" s="39">
        <f t="shared" si="25"/>
        <v>9.8126070631391352E-2</v>
      </c>
      <c r="F48" s="39">
        <f t="shared" si="25"/>
        <v>9.9571421194857054E-2</v>
      </c>
      <c r="G48" s="39">
        <f t="shared" si="25"/>
        <v>0.10403216189973255</v>
      </c>
      <c r="H48" s="39">
        <f t="shared" si="25"/>
        <v>9.7440458543334316E-2</v>
      </c>
      <c r="I48" s="39">
        <f t="shared" si="25"/>
        <v>9.9129830545948427E-2</v>
      </c>
      <c r="J48" s="39">
        <f t="shared" si="25"/>
        <v>0.10419261758723451</v>
      </c>
      <c r="K48" s="39">
        <f t="shared" si="25"/>
        <v>0.10332826437988932</v>
      </c>
      <c r="L48" s="39">
        <f t="shared" si="25"/>
        <v>0.10203174116384267</v>
      </c>
      <c r="M48" s="39">
        <f t="shared" si="25"/>
        <v>0.10439266735842531</v>
      </c>
      <c r="W48" s="10">
        <v>43</v>
      </c>
      <c r="X48" s="12" t="s">
        <v>27</v>
      </c>
      <c r="Y48" s="15">
        <v>5528</v>
      </c>
      <c r="Z48" s="15">
        <v>513</v>
      </c>
      <c r="AA48" s="14">
        <f t="shared" si="1"/>
        <v>9.2800289435600578E-2</v>
      </c>
      <c r="AB48" s="21">
        <v>5381</v>
      </c>
      <c r="AC48" s="15">
        <v>494</v>
      </c>
      <c r="AD48" s="14">
        <f t="shared" si="2"/>
        <v>9.1804497305333577E-2</v>
      </c>
      <c r="AE48" s="21">
        <v>5673</v>
      </c>
      <c r="AF48" s="15">
        <v>549</v>
      </c>
      <c r="AG48" s="14">
        <f t="shared" si="3"/>
        <v>9.6774193548387094E-2</v>
      </c>
      <c r="AH48" s="21">
        <v>5631</v>
      </c>
      <c r="AI48" s="15">
        <v>558</v>
      </c>
      <c r="AJ48" s="14">
        <f t="shared" si="4"/>
        <v>9.9094299413958448E-2</v>
      </c>
      <c r="AK48" s="21">
        <v>5851</v>
      </c>
      <c r="AL48" s="15">
        <v>575</v>
      </c>
      <c r="AM48" s="14">
        <f t="shared" si="5"/>
        <v>9.8273799350538371E-2</v>
      </c>
      <c r="AN48" s="21">
        <v>5469</v>
      </c>
      <c r="AO48" s="15">
        <v>592</v>
      </c>
      <c r="AP48" s="14">
        <f t="shared" si="6"/>
        <v>0.10824648016090693</v>
      </c>
      <c r="AQ48" s="21">
        <v>5789</v>
      </c>
      <c r="AR48" s="15">
        <v>559</v>
      </c>
      <c r="AS48" s="14">
        <f t="shared" si="7"/>
        <v>9.6562446018310585E-2</v>
      </c>
      <c r="AT48" s="21">
        <v>5445</v>
      </c>
      <c r="AU48" s="15">
        <v>595</v>
      </c>
      <c r="AV48" s="14">
        <f t="shared" si="8"/>
        <v>0.10927456382001836</v>
      </c>
      <c r="AW48" s="21">
        <v>5531</v>
      </c>
      <c r="AX48" s="15">
        <v>582</v>
      </c>
      <c r="AY48" s="14">
        <f t="shared" si="9"/>
        <v>0.10522509491954439</v>
      </c>
      <c r="AZ48" s="21">
        <v>5440</v>
      </c>
      <c r="BA48" s="15">
        <v>611</v>
      </c>
      <c r="BB48" s="14">
        <f t="shared" si="10"/>
        <v>0.11231617647058824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501</v>
      </c>
      <c r="Z49" s="15">
        <v>170</v>
      </c>
      <c r="AA49" s="14">
        <f t="shared" si="1"/>
        <v>0.33932135728542911</v>
      </c>
      <c r="AB49" s="21">
        <v>467</v>
      </c>
      <c r="AC49" s="15">
        <v>168</v>
      </c>
      <c r="AD49" s="14">
        <f t="shared" si="2"/>
        <v>0.35974304068522484</v>
      </c>
      <c r="AE49" s="21">
        <v>688</v>
      </c>
      <c r="AF49" s="15">
        <v>210</v>
      </c>
      <c r="AG49" s="14">
        <f t="shared" si="3"/>
        <v>0.30523255813953487</v>
      </c>
      <c r="AH49" s="21">
        <v>811</v>
      </c>
      <c r="AI49" s="15">
        <v>239</v>
      </c>
      <c r="AJ49" s="14">
        <f t="shared" si="4"/>
        <v>0.29469790382244143</v>
      </c>
      <c r="AK49" s="21">
        <v>909</v>
      </c>
      <c r="AL49" s="15">
        <v>224</v>
      </c>
      <c r="AM49" s="14">
        <f t="shared" si="5"/>
        <v>0.24642464246424642</v>
      </c>
      <c r="AN49" s="21">
        <v>1008</v>
      </c>
      <c r="AO49" s="15">
        <v>240</v>
      </c>
      <c r="AP49" s="14">
        <f t="shared" si="6"/>
        <v>0.23809523809523808</v>
      </c>
      <c r="AQ49" s="21">
        <v>1217</v>
      </c>
      <c r="AR49" s="15">
        <v>214</v>
      </c>
      <c r="AS49" s="14">
        <f t="shared" si="7"/>
        <v>0.17584223500410848</v>
      </c>
      <c r="AT49" s="21">
        <v>1110</v>
      </c>
      <c r="AU49" s="15">
        <v>263</v>
      </c>
      <c r="AV49" s="14">
        <f t="shared" si="8"/>
        <v>0.23693693693693693</v>
      </c>
      <c r="AW49" s="21">
        <v>1300</v>
      </c>
      <c r="AX49" s="15">
        <v>265</v>
      </c>
      <c r="AY49" s="14">
        <f t="shared" si="9"/>
        <v>0.20384615384615384</v>
      </c>
      <c r="AZ49" s="21">
        <v>750</v>
      </c>
      <c r="BA49" s="15">
        <v>157</v>
      </c>
      <c r="BB49" s="14">
        <f t="shared" si="10"/>
        <v>0.20933333333333334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3.3622632657848303E-2</v>
      </c>
      <c r="E50" s="39">
        <f t="shared" si="27"/>
        <v>3.2632882099249923E-2</v>
      </c>
      <c r="F50" s="39">
        <f t="shared" si="27"/>
        <v>3.4416183328898432E-2</v>
      </c>
      <c r="G50" s="39">
        <f t="shared" si="27"/>
        <v>3.4336321802602349E-2</v>
      </c>
      <c r="H50" s="39">
        <f t="shared" si="27"/>
        <v>3.5475867763444878E-2</v>
      </c>
      <c r="I50" s="39">
        <f t="shared" si="27"/>
        <v>3.703430510321036E-2</v>
      </c>
      <c r="J50" s="39">
        <f t="shared" si="27"/>
        <v>3.9358573689861669E-2</v>
      </c>
      <c r="K50" s="39">
        <f t="shared" si="27"/>
        <v>3.7789544180568201E-2</v>
      </c>
      <c r="L50" s="39">
        <f t="shared" si="27"/>
        <v>3.7740488908483791E-2</v>
      </c>
      <c r="M50" s="39">
        <f t="shared" si="27"/>
        <v>3.676785904196013E-2</v>
      </c>
      <c r="W50" s="10">
        <v>45</v>
      </c>
      <c r="X50" s="12" t="s">
        <v>29</v>
      </c>
      <c r="Y50" s="15">
        <v>375</v>
      </c>
      <c r="Z50" s="15">
        <v>127</v>
      </c>
      <c r="AA50" s="14">
        <f t="shared" si="1"/>
        <v>0.33866666666666667</v>
      </c>
      <c r="AB50" s="21">
        <v>350</v>
      </c>
      <c r="AC50" s="15">
        <v>112</v>
      </c>
      <c r="AD50" s="14">
        <f t="shared" si="2"/>
        <v>0.32</v>
      </c>
      <c r="AE50" s="21">
        <v>545</v>
      </c>
      <c r="AF50" s="15">
        <v>156</v>
      </c>
      <c r="AG50" s="14">
        <f t="shared" si="3"/>
        <v>0.28623853211009176</v>
      </c>
      <c r="AH50" s="21">
        <v>501</v>
      </c>
      <c r="AI50" s="15">
        <v>138</v>
      </c>
      <c r="AJ50" s="14">
        <f t="shared" si="4"/>
        <v>0.27544910179640719</v>
      </c>
      <c r="AK50" s="21">
        <v>564</v>
      </c>
      <c r="AL50" s="15">
        <v>163</v>
      </c>
      <c r="AM50" s="14">
        <f t="shared" si="5"/>
        <v>0.28900709219858156</v>
      </c>
      <c r="AN50" s="21">
        <v>627</v>
      </c>
      <c r="AO50" s="15">
        <v>157</v>
      </c>
      <c r="AP50" s="14">
        <f t="shared" si="6"/>
        <v>0.25039872408293462</v>
      </c>
      <c r="AQ50" s="21">
        <v>781</v>
      </c>
      <c r="AR50" s="15">
        <v>191</v>
      </c>
      <c r="AS50" s="14">
        <f t="shared" si="7"/>
        <v>0.24455825864276567</v>
      </c>
      <c r="AT50" s="21">
        <v>733</v>
      </c>
      <c r="AU50" s="15">
        <v>167</v>
      </c>
      <c r="AV50" s="14">
        <f t="shared" si="8"/>
        <v>0.22783083219645292</v>
      </c>
      <c r="AW50" s="21">
        <v>872</v>
      </c>
      <c r="AX50" s="15">
        <v>254</v>
      </c>
      <c r="AY50" s="14">
        <f t="shared" si="9"/>
        <v>0.29128440366972475</v>
      </c>
      <c r="AZ50" s="21">
        <v>1245</v>
      </c>
      <c r="BA50" s="15">
        <v>227</v>
      </c>
      <c r="BB50" s="14">
        <f t="shared" si="10"/>
        <v>0.18232931726907631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0.80380975491385587</v>
      </c>
      <c r="E51" s="39">
        <f t="shared" si="28"/>
        <v>0.78886684849987598</v>
      </c>
      <c r="F51" s="39">
        <f t="shared" si="28"/>
        <v>0.75020346471340538</v>
      </c>
      <c r="G51" s="39">
        <f t="shared" si="28"/>
        <v>0.71555658251978516</v>
      </c>
      <c r="H51" s="39">
        <f t="shared" si="28"/>
        <v>0.6818905418016139</v>
      </c>
      <c r="I51" s="39">
        <f t="shared" si="28"/>
        <v>0.64271487666615601</v>
      </c>
      <c r="J51" s="39">
        <f t="shared" si="28"/>
        <v>0.61052779600637475</v>
      </c>
      <c r="K51" s="39">
        <f t="shared" si="28"/>
        <v>0.60873283603363904</v>
      </c>
      <c r="L51" s="39">
        <f t="shared" si="28"/>
        <v>0.59680722330820068</v>
      </c>
      <c r="M51" s="39">
        <f t="shared" si="28"/>
        <v>0.57051551201306272</v>
      </c>
      <c r="W51" s="10">
        <v>46</v>
      </c>
      <c r="X51" s="12" t="s">
        <v>30</v>
      </c>
      <c r="Y51" s="15">
        <v>489</v>
      </c>
      <c r="Z51" s="15">
        <v>121</v>
      </c>
      <c r="AA51" s="14">
        <f t="shared" si="1"/>
        <v>0.2474437627811861</v>
      </c>
      <c r="AB51" s="21">
        <v>500</v>
      </c>
      <c r="AC51" s="15">
        <v>124</v>
      </c>
      <c r="AD51" s="14">
        <f t="shared" si="2"/>
        <v>0.248</v>
      </c>
      <c r="AE51" s="21">
        <v>677</v>
      </c>
      <c r="AF51" s="15">
        <v>188</v>
      </c>
      <c r="AG51" s="14">
        <f t="shared" si="3"/>
        <v>0.2776957163958641</v>
      </c>
      <c r="AH51" s="21">
        <v>691</v>
      </c>
      <c r="AI51" s="15">
        <v>169</v>
      </c>
      <c r="AJ51" s="14">
        <f t="shared" si="4"/>
        <v>0.24457308248914617</v>
      </c>
      <c r="AK51" s="21">
        <v>838</v>
      </c>
      <c r="AL51" s="15">
        <v>196</v>
      </c>
      <c r="AM51" s="14">
        <f t="shared" si="5"/>
        <v>0.23389021479713604</v>
      </c>
      <c r="AN51" s="21">
        <v>1056</v>
      </c>
      <c r="AO51" s="15">
        <v>230</v>
      </c>
      <c r="AP51" s="14">
        <f t="shared" si="6"/>
        <v>0.2178030303030303</v>
      </c>
      <c r="AQ51" s="21">
        <v>1242</v>
      </c>
      <c r="AR51" s="15">
        <v>238</v>
      </c>
      <c r="AS51" s="14">
        <f t="shared" si="7"/>
        <v>0.19162640901771336</v>
      </c>
      <c r="AT51" s="21">
        <v>1170</v>
      </c>
      <c r="AU51" s="15">
        <v>234</v>
      </c>
      <c r="AV51" s="14">
        <f t="shared" si="8"/>
        <v>0.2</v>
      </c>
      <c r="AW51" s="21">
        <v>1206</v>
      </c>
      <c r="AX51" s="15">
        <v>248</v>
      </c>
      <c r="AY51" s="14">
        <f t="shared" si="9"/>
        <v>0.20563847429519072</v>
      </c>
      <c r="AZ51" s="21">
        <v>1715</v>
      </c>
      <c r="BA51" s="15">
        <v>338</v>
      </c>
      <c r="BB51" s="14">
        <f t="shared" si="10"/>
        <v>0.19708454810495626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7.5103130308177626E-2</v>
      </c>
      <c r="E52" s="39">
        <f t="shared" si="28"/>
        <v>8.4428465162410121E-2</v>
      </c>
      <c r="F52" s="39">
        <f t="shared" si="28"/>
        <v>0.10487152656667829</v>
      </c>
      <c r="G52" s="39">
        <f t="shared" si="28"/>
        <v>0.11252960545318005</v>
      </c>
      <c r="H52" s="39">
        <f t="shared" si="28"/>
        <v>0.12093099851786793</v>
      </c>
      <c r="I52" s="39">
        <f t="shared" si="28"/>
        <v>0.12747050712425309</v>
      </c>
      <c r="J52" s="39">
        <f t="shared" si="28"/>
        <v>0.14001124964844849</v>
      </c>
      <c r="K52" s="39">
        <f t="shared" si="28"/>
        <v>0.13688411650116405</v>
      </c>
      <c r="L52" s="39">
        <f t="shared" si="28"/>
        <v>0.14925998324490367</v>
      </c>
      <c r="M52" s="39">
        <f t="shared" si="28"/>
        <v>9.3911826452064376E-2</v>
      </c>
      <c r="W52" s="10">
        <v>47</v>
      </c>
      <c r="X52" s="12" t="s">
        <v>31</v>
      </c>
      <c r="Y52" s="15">
        <v>0</v>
      </c>
      <c r="Z52" s="15">
        <v>119</v>
      </c>
      <c r="AA52" s="14">
        <f t="shared" si="1"/>
        <v>0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27</v>
      </c>
      <c r="AG52" s="14">
        <f t="shared" si="3"/>
        <v>0</v>
      </c>
      <c r="AH52" s="21">
        <v>0</v>
      </c>
      <c r="AI52" s="15">
        <v>27</v>
      </c>
      <c r="AJ52" s="14">
        <f t="shared" si="4"/>
        <v>0</v>
      </c>
      <c r="AK52" s="21">
        <v>0</v>
      </c>
      <c r="AL52" s="15">
        <v>27</v>
      </c>
      <c r="AM52" s="14">
        <f t="shared" si="5"/>
        <v>0</v>
      </c>
      <c r="AN52" s="21">
        <v>0</v>
      </c>
      <c r="AO52" s="15">
        <v>26</v>
      </c>
      <c r="AP52" s="14">
        <f t="shared" si="6"/>
        <v>0</v>
      </c>
      <c r="AQ52" s="21">
        <v>22</v>
      </c>
      <c r="AR52" s="15">
        <v>32</v>
      </c>
      <c r="AS52" s="14">
        <f t="shared" si="7"/>
        <v>1.4545454545454546</v>
      </c>
      <c r="AT52" s="21">
        <v>15</v>
      </c>
      <c r="AU52" s="15">
        <v>24</v>
      </c>
      <c r="AV52" s="14">
        <f t="shared" si="8"/>
        <v>1.6</v>
      </c>
      <c r="AW52" s="21">
        <v>22</v>
      </c>
      <c r="AX52" s="15">
        <v>36</v>
      </c>
      <c r="AY52" s="14">
        <f t="shared" si="9"/>
        <v>1.6363636363636365</v>
      </c>
      <c r="AZ52" s="21">
        <v>10</v>
      </c>
      <c r="BA52" s="15">
        <v>17</v>
      </c>
      <c r="BB52" s="14">
        <f t="shared" si="10"/>
        <v>1.7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5.265712205775297E-2</v>
      </c>
      <c r="E53" s="39">
        <f t="shared" si="28"/>
        <v>5.3186213736672455E-2</v>
      </c>
      <c r="F53" s="39">
        <f t="shared" si="28"/>
        <v>6.534123939076851E-2</v>
      </c>
      <c r="G53" s="39">
        <f t="shared" si="28"/>
        <v>6.6489515337068913E-2</v>
      </c>
      <c r="H53" s="39">
        <f t="shared" si="28"/>
        <v>7.7894274578690234E-2</v>
      </c>
      <c r="I53" s="39">
        <f t="shared" si="28"/>
        <v>8.5950666462387013E-2</v>
      </c>
      <c r="J53" s="39">
        <f t="shared" si="28"/>
        <v>0.10007499765632324</v>
      </c>
      <c r="K53" s="39">
        <f t="shared" si="28"/>
        <v>9.8778923361999338E-2</v>
      </c>
      <c r="L53" s="39">
        <f t="shared" si="28"/>
        <v>0.10718607465326259</v>
      </c>
      <c r="M53" s="39">
        <f t="shared" si="28"/>
        <v>0.14527641707487754</v>
      </c>
      <c r="W53" s="10">
        <v>48</v>
      </c>
      <c r="X53" s="12" t="s">
        <v>32</v>
      </c>
      <c r="Y53" s="15">
        <v>888</v>
      </c>
      <c r="Z53" s="15">
        <v>230</v>
      </c>
      <c r="AA53" s="14">
        <f t="shared" si="1"/>
        <v>0.25900900900900903</v>
      </c>
      <c r="AB53" s="21">
        <v>1098</v>
      </c>
      <c r="AC53" s="15">
        <v>253</v>
      </c>
      <c r="AD53" s="14">
        <f t="shared" si="2"/>
        <v>0.23041894353369763</v>
      </c>
      <c r="AE53" s="21">
        <v>1086</v>
      </c>
      <c r="AF53" s="15">
        <v>239</v>
      </c>
      <c r="AG53" s="14">
        <f t="shared" si="3"/>
        <v>0.22007366482504603</v>
      </c>
      <c r="AH53" s="21">
        <v>1163</v>
      </c>
      <c r="AI53" s="15">
        <v>262</v>
      </c>
      <c r="AJ53" s="14">
        <f t="shared" si="4"/>
        <v>0.22527944969905417</v>
      </c>
      <c r="AK53" s="21">
        <v>1149</v>
      </c>
      <c r="AL53" s="15">
        <v>204</v>
      </c>
      <c r="AM53" s="14">
        <f t="shared" si="5"/>
        <v>0.17754569190600522</v>
      </c>
      <c r="AN53" s="21">
        <v>1397</v>
      </c>
      <c r="AO53" s="15">
        <v>222</v>
      </c>
      <c r="AP53" s="14">
        <f t="shared" si="6"/>
        <v>0.15891195418754475</v>
      </c>
      <c r="AQ53" s="21">
        <v>1471</v>
      </c>
      <c r="AR53" s="15">
        <v>277</v>
      </c>
      <c r="AS53" s="14">
        <f t="shared" si="7"/>
        <v>0.18830727396329028</v>
      </c>
      <c r="AT53" s="21">
        <v>1555</v>
      </c>
      <c r="AU53" s="15">
        <v>253</v>
      </c>
      <c r="AV53" s="14">
        <f t="shared" si="8"/>
        <v>0.16270096463022507</v>
      </c>
      <c r="AW53" s="21">
        <v>1507</v>
      </c>
      <c r="AX53" s="15">
        <v>286</v>
      </c>
      <c r="AY53" s="14">
        <f t="shared" si="9"/>
        <v>0.18978102189781021</v>
      </c>
      <c r="AZ53" s="21">
        <v>1495</v>
      </c>
      <c r="BA53" s="15">
        <v>291</v>
      </c>
      <c r="BB53" s="14">
        <f t="shared" si="10"/>
        <v>0.19464882943143813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6.8429992720213537E-2</v>
      </c>
      <c r="E54" s="39">
        <f t="shared" si="28"/>
        <v>7.3518472601041412E-2</v>
      </c>
      <c r="F54" s="39">
        <f t="shared" si="28"/>
        <v>7.9583769329147777E-2</v>
      </c>
      <c r="G54" s="39">
        <f t="shared" si="28"/>
        <v>0.10542429668996592</v>
      </c>
      <c r="H54" s="39">
        <f t="shared" si="28"/>
        <v>0.11928418510182796</v>
      </c>
      <c r="I54" s="39">
        <f t="shared" si="28"/>
        <v>0.14386394974720393</v>
      </c>
      <c r="J54" s="39">
        <f t="shared" si="28"/>
        <v>0.14685478578794411</v>
      </c>
      <c r="K54" s="39">
        <f t="shared" si="28"/>
        <v>0.15332351404000572</v>
      </c>
      <c r="L54" s="39">
        <f t="shared" si="28"/>
        <v>0.14367495113096901</v>
      </c>
      <c r="M54" s="39">
        <f t="shared" si="28"/>
        <v>0.18838348495451365</v>
      </c>
      <c r="W54" s="10">
        <v>49</v>
      </c>
      <c r="X54" s="12" t="s">
        <v>33</v>
      </c>
      <c r="Y54" s="15">
        <v>5138</v>
      </c>
      <c r="Z54" s="15">
        <v>650</v>
      </c>
      <c r="AA54" s="14">
        <f t="shared" si="1"/>
        <v>0.126508369015181</v>
      </c>
      <c r="AB54" s="21">
        <v>5461</v>
      </c>
      <c r="AC54" s="15">
        <v>575</v>
      </c>
      <c r="AD54" s="14">
        <f t="shared" si="2"/>
        <v>0.10529207104925838</v>
      </c>
      <c r="AE54" s="21">
        <v>5462</v>
      </c>
      <c r="AF54" s="15">
        <v>605</v>
      </c>
      <c r="AG54" s="14">
        <f t="shared" si="3"/>
        <v>0.11076528744049799</v>
      </c>
      <c r="AH54" s="21">
        <v>5124</v>
      </c>
      <c r="AI54" s="15">
        <v>541</v>
      </c>
      <c r="AJ54" s="14">
        <f t="shared" si="4"/>
        <v>0.10558157689305231</v>
      </c>
      <c r="AK54" s="21">
        <v>4932</v>
      </c>
      <c r="AL54" s="15">
        <v>561</v>
      </c>
      <c r="AM54" s="14">
        <f t="shared" si="5"/>
        <v>0.11374695863746959</v>
      </c>
      <c r="AN54" s="21">
        <v>5046</v>
      </c>
      <c r="AO54" s="15">
        <v>448</v>
      </c>
      <c r="AP54" s="14">
        <f t="shared" si="6"/>
        <v>8.8783194609591762E-2</v>
      </c>
      <c r="AQ54" s="21">
        <v>5104</v>
      </c>
      <c r="AR54" s="15">
        <v>507</v>
      </c>
      <c r="AS54" s="14">
        <f t="shared" si="7"/>
        <v>9.9333855799373039E-2</v>
      </c>
      <c r="AT54" s="21">
        <v>5156</v>
      </c>
      <c r="AU54" s="15">
        <v>496</v>
      </c>
      <c r="AV54" s="14">
        <f t="shared" si="8"/>
        <v>9.6198603568657878E-2</v>
      </c>
      <c r="AW54" s="21">
        <v>5734</v>
      </c>
      <c r="AX54" s="15">
        <v>517</v>
      </c>
      <c r="AY54" s="14">
        <f t="shared" si="9"/>
        <v>9.0163934426229511E-2</v>
      </c>
      <c r="AZ54" s="21">
        <v>5443</v>
      </c>
      <c r="BA54" s="15">
        <v>620</v>
      </c>
      <c r="BB54" s="14">
        <f t="shared" si="10"/>
        <v>0.11390777144956825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0</v>
      </c>
      <c r="E55" s="39">
        <f t="shared" si="28"/>
        <v>0</v>
      </c>
      <c r="F55" s="39">
        <f t="shared" si="28"/>
        <v>0</v>
      </c>
      <c r="G55" s="39">
        <f t="shared" si="28"/>
        <v>0</v>
      </c>
      <c r="H55" s="39">
        <f t="shared" si="28"/>
        <v>0</v>
      </c>
      <c r="I55" s="39">
        <f t="shared" si="28"/>
        <v>0</v>
      </c>
      <c r="J55" s="39">
        <f t="shared" si="28"/>
        <v>2.5311709009093464E-3</v>
      </c>
      <c r="K55" s="39">
        <f t="shared" si="28"/>
        <v>2.2806100631919037E-3</v>
      </c>
      <c r="L55" s="39">
        <f t="shared" si="28"/>
        <v>3.0717676626640603E-3</v>
      </c>
      <c r="M55" s="39">
        <f t="shared" si="28"/>
        <v>1.9127595054816888E-3</v>
      </c>
      <c r="W55" s="10">
        <v>50</v>
      </c>
      <c r="X55" s="12" t="s">
        <v>34</v>
      </c>
      <c r="Y55" s="15">
        <v>1589</v>
      </c>
      <c r="Z55" s="15">
        <v>265</v>
      </c>
      <c r="AA55" s="14">
        <f t="shared" si="1"/>
        <v>0.16677155443675268</v>
      </c>
      <c r="AB55" s="21">
        <v>1572</v>
      </c>
      <c r="AC55" s="15">
        <v>265</v>
      </c>
      <c r="AD55" s="14">
        <f t="shared" si="2"/>
        <v>0.16857506361323155</v>
      </c>
      <c r="AE55" s="21">
        <v>1540</v>
      </c>
      <c r="AF55" s="15">
        <v>280</v>
      </c>
      <c r="AG55" s="14">
        <f t="shared" si="3"/>
        <v>0.18181818181818182</v>
      </c>
      <c r="AH55" s="21">
        <v>1808</v>
      </c>
      <c r="AI55" s="15">
        <v>311</v>
      </c>
      <c r="AJ55" s="14">
        <f t="shared" si="4"/>
        <v>0.17201327433628319</v>
      </c>
      <c r="AK55" s="21">
        <v>1703</v>
      </c>
      <c r="AL55" s="15">
        <v>248</v>
      </c>
      <c r="AM55" s="14">
        <f t="shared" si="5"/>
        <v>0.14562536699941281</v>
      </c>
      <c r="AN55" s="21">
        <v>1671</v>
      </c>
      <c r="AO55" s="15">
        <v>280</v>
      </c>
      <c r="AP55" s="14">
        <f t="shared" si="6"/>
        <v>0.1675643327348893</v>
      </c>
      <c r="AQ55" s="21">
        <v>1839</v>
      </c>
      <c r="AR55" s="15">
        <v>300</v>
      </c>
      <c r="AS55" s="14">
        <f t="shared" si="7"/>
        <v>0.16313213703099511</v>
      </c>
      <c r="AT55" s="21">
        <v>1678</v>
      </c>
      <c r="AU55" s="15">
        <v>272</v>
      </c>
      <c r="AV55" s="14">
        <f t="shared" si="8"/>
        <v>0.16209773539928488</v>
      </c>
      <c r="AW55" s="21">
        <v>1393</v>
      </c>
      <c r="AX55" s="15">
        <v>269</v>
      </c>
      <c r="AY55" s="14">
        <f t="shared" si="9"/>
        <v>0.19310839913854988</v>
      </c>
      <c r="AZ55" s="21">
        <v>1449</v>
      </c>
      <c r="BA55" s="15">
        <v>281</v>
      </c>
      <c r="BB55" s="14">
        <f t="shared" si="10"/>
        <v>0.19392684610075914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11564</v>
      </c>
      <c r="Z56" s="15">
        <v>528</v>
      </c>
      <c r="AA56" s="14">
        <f t="shared" si="1"/>
        <v>4.5658941542718781E-2</v>
      </c>
      <c r="AB56" s="21">
        <v>11856</v>
      </c>
      <c r="AC56" s="15">
        <v>683</v>
      </c>
      <c r="AD56" s="14">
        <f t="shared" si="2"/>
        <v>5.7607962213225374E-2</v>
      </c>
      <c r="AE56" s="21">
        <v>11938</v>
      </c>
      <c r="AF56" s="15">
        <v>792</v>
      </c>
      <c r="AG56" s="14">
        <f t="shared" si="3"/>
        <v>6.6342770983414304E-2</v>
      </c>
      <c r="AH56" s="21">
        <v>12117</v>
      </c>
      <c r="AI56" s="15">
        <v>754</v>
      </c>
      <c r="AJ56" s="14">
        <f t="shared" si="4"/>
        <v>6.2226623751753737E-2</v>
      </c>
      <c r="AK56" s="21">
        <v>12607</v>
      </c>
      <c r="AL56" s="15">
        <v>744</v>
      </c>
      <c r="AM56" s="14">
        <f t="shared" si="5"/>
        <v>5.9014833029269451E-2</v>
      </c>
      <c r="AN56" s="21">
        <v>13868</v>
      </c>
      <c r="AO56" s="15">
        <v>835</v>
      </c>
      <c r="AP56" s="14">
        <f t="shared" si="6"/>
        <v>6.0210556677242573E-2</v>
      </c>
      <c r="AQ56" s="21">
        <v>14616</v>
      </c>
      <c r="AR56" s="15">
        <v>774</v>
      </c>
      <c r="AS56" s="14">
        <f t="shared" si="7"/>
        <v>5.295566502463054E-2</v>
      </c>
      <c r="AT56" s="21">
        <v>15881</v>
      </c>
      <c r="AU56" s="15">
        <v>942</v>
      </c>
      <c r="AV56" s="14">
        <f t="shared" si="8"/>
        <v>5.9316163969523328E-2</v>
      </c>
      <c r="AW56" s="21">
        <v>17526</v>
      </c>
      <c r="AX56" s="15">
        <v>977</v>
      </c>
      <c r="AY56" s="14">
        <f t="shared" si="9"/>
        <v>5.5745749172657767E-2</v>
      </c>
      <c r="AZ56" s="21">
        <v>18880</v>
      </c>
      <c r="BA56" s="15">
        <v>1121</v>
      </c>
      <c r="BB56" s="14">
        <f t="shared" si="10"/>
        <v>5.9374999999999997E-2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9021</v>
      </c>
      <c r="E57" s="49">
        <f t="shared" si="29"/>
        <v>9410</v>
      </c>
      <c r="F57" s="49">
        <f t="shared" si="29"/>
        <v>9825</v>
      </c>
      <c r="G57" s="49">
        <f t="shared" si="29"/>
        <v>10274</v>
      </c>
      <c r="H57" s="49">
        <f t="shared" si="29"/>
        <v>9834</v>
      </c>
      <c r="I57" s="49">
        <f t="shared" si="29"/>
        <v>10133</v>
      </c>
      <c r="J57" s="49">
        <f t="shared" si="29"/>
        <v>10298</v>
      </c>
      <c r="K57" s="49">
        <f t="shared" si="29"/>
        <v>10110</v>
      </c>
      <c r="L57" s="49">
        <f t="shared" si="29"/>
        <v>9581</v>
      </c>
      <c r="M57" s="49">
        <f t="shared" si="29"/>
        <v>9688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0.43132690389092121</v>
      </c>
      <c r="E58" s="50">
        <f t="shared" si="30"/>
        <v>0.3989373007438895</v>
      </c>
      <c r="F58" s="50">
        <f t="shared" si="30"/>
        <v>0.40641221374045799</v>
      </c>
      <c r="G58" s="50">
        <f t="shared" si="30"/>
        <v>0.39935760171306212</v>
      </c>
      <c r="H58" s="50">
        <f t="shared" si="30"/>
        <v>0.42902176123652636</v>
      </c>
      <c r="I58" s="50">
        <f t="shared" si="30"/>
        <v>0.45188986479818416</v>
      </c>
      <c r="J58" s="50">
        <f t="shared" si="30"/>
        <v>0.46008933773548261</v>
      </c>
      <c r="K58" s="50">
        <f t="shared" si="30"/>
        <v>0.4664688427299703</v>
      </c>
      <c r="L58" s="50">
        <f t="shared" si="30"/>
        <v>0.49326792610374698</v>
      </c>
      <c r="M58" s="50">
        <f t="shared" si="30"/>
        <v>0.47502064409578859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0.56867309610907879</v>
      </c>
      <c r="E59" s="50">
        <f t="shared" si="31"/>
        <v>0.60106269925611056</v>
      </c>
      <c r="F59" s="50">
        <f t="shared" si="31"/>
        <v>0.59358778625954201</v>
      </c>
      <c r="G59" s="50">
        <f t="shared" si="31"/>
        <v>0.60064239828693788</v>
      </c>
      <c r="H59" s="50">
        <f t="shared" si="31"/>
        <v>0.57097823876347364</v>
      </c>
      <c r="I59" s="50">
        <f t="shared" si="31"/>
        <v>0.54811013520181584</v>
      </c>
      <c r="J59" s="50">
        <f t="shared" si="31"/>
        <v>0.53991066226451734</v>
      </c>
      <c r="K59" s="50">
        <f t="shared" si="31"/>
        <v>0.53353115727002964</v>
      </c>
      <c r="L59" s="50">
        <f t="shared" si="31"/>
        <v>0.50673207389625297</v>
      </c>
      <c r="M59" s="50">
        <f t="shared" si="31"/>
        <v>0.52497935590421141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0.18911609027770696</v>
      </c>
      <c r="E64" s="59">
        <f>(M6/D6)^(1/(M$5-D$5)) - 1</f>
        <v>1.9431973362984856E-2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0.17207688286192879</v>
      </c>
      <c r="E67" s="39">
        <f>(M7/D7)^(1/(M$5-D$5)) - 1</f>
        <v>1.7798458844046072E-2</v>
      </c>
    </row>
    <row r="68" spans="2:13" x14ac:dyDescent="0.25">
      <c r="C68" s="60" t="s">
        <v>54</v>
      </c>
      <c r="D68" s="39">
        <f>(M9-D9) / D9</f>
        <v>0.30035185634554717</v>
      </c>
      <c r="E68" s="39">
        <f>(M9/D9)^(1/(M$5-D$5)) - 1</f>
        <v>2.9611610621605111E-2</v>
      </c>
    </row>
    <row r="69" spans="2:13" x14ac:dyDescent="0.25">
      <c r="C69" s="60" t="s">
        <v>55</v>
      </c>
      <c r="D69" s="39">
        <f>(M10-D10) / D10</f>
        <v>0.18272937548188126</v>
      </c>
      <c r="E69" s="39">
        <f>(M10/D10)^(1/(M$5-D$5)) - 1</f>
        <v>1.8822144481518421E-2</v>
      </c>
    </row>
    <row r="70" spans="2:13" x14ac:dyDescent="0.25">
      <c r="C70" s="60" t="s">
        <v>56</v>
      </c>
      <c r="D70" s="39">
        <f>(M11-D11) / D11</f>
        <v>0.14279263005780346</v>
      </c>
      <c r="E70" s="39">
        <f>(M11/D11)^(1/(M$5-D$5)) - 1</f>
        <v>1.4941067414970144E-2</v>
      </c>
    </row>
    <row r="71" spans="2:13" x14ac:dyDescent="0.25">
      <c r="C71" s="60" t="s">
        <v>57</v>
      </c>
      <c r="D71" s="39">
        <f>(M12-D12) / D12</f>
        <v>-8.5769980506822611E-3</v>
      </c>
      <c r="E71" s="39">
        <f>(M12/D12)^(1/(M$5-D$5)) - 1</f>
        <v>-9.5665235861308595E-4</v>
      </c>
    </row>
    <row r="72" spans="2:13" x14ac:dyDescent="0.25">
      <c r="C72" s="60" t="s">
        <v>42</v>
      </c>
      <c r="D72" s="59">
        <f>(M13-D13) / D13</f>
        <v>0.71888065374382359</v>
      </c>
      <c r="E72" s="59">
        <f>(M13/D13)^(1/(M$5-D$5)) - 1</f>
        <v>6.2033983468685161E-2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4.401701120822412E-3</v>
      </c>
      <c r="E79" s="66">
        <f t="shared" si="35"/>
        <v>4.8184679618406469E-3</v>
      </c>
      <c r="F79" s="66">
        <f t="shared" si="35"/>
        <v>5.4479285667126164E-3</v>
      </c>
      <c r="G79" s="66">
        <f t="shared" si="35"/>
        <v>5.3336242462710248E-3</v>
      </c>
      <c r="H79" s="66">
        <f t="shared" si="35"/>
        <v>4.8646164392098208E-3</v>
      </c>
      <c r="I79" s="66">
        <f t="shared" si="35"/>
        <v>4.6356714063617074E-3</v>
      </c>
      <c r="J79" s="66">
        <f t="shared" si="35"/>
        <v>5.5586098494212624E-3</v>
      </c>
      <c r="K79" s="66">
        <f t="shared" si="35"/>
        <v>5.3631096340265695E-3</v>
      </c>
      <c r="L79" s="66">
        <f t="shared" si="35"/>
        <v>5.1448334735618093E-3</v>
      </c>
      <c r="M79" s="66">
        <f t="shared" si="35"/>
        <v>4.9504101327313707E-3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6.8310092075922627E-3</v>
      </c>
      <c r="E80" s="66">
        <f t="shared" si="35"/>
        <v>8.2701439343464793E-3</v>
      </c>
      <c r="F80" s="66">
        <f t="shared" si="35"/>
        <v>8.1892462748756542E-3</v>
      </c>
      <c r="G80" s="66">
        <f t="shared" si="35"/>
        <v>8.6464551874829293E-3</v>
      </c>
      <c r="H80" s="66">
        <f t="shared" si="35"/>
        <v>7.4854747973644572E-3</v>
      </c>
      <c r="I80" s="66">
        <f t="shared" si="35"/>
        <v>7.6273782205462191E-3</v>
      </c>
      <c r="J80" s="66">
        <f t="shared" si="35"/>
        <v>8.4535960939572264E-3</v>
      </c>
      <c r="K80" s="66">
        <f t="shared" si="35"/>
        <v>7.8740345587936678E-3</v>
      </c>
      <c r="L80" s="66">
        <f t="shared" si="35"/>
        <v>8.6463378008033945E-3</v>
      </c>
      <c r="M80" s="66">
        <f t="shared" si="35"/>
        <v>8.1470844588674637E-3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3.1975334303332638E-2</v>
      </c>
      <c r="E81" s="66">
        <f t="shared" si="35"/>
        <v>3.5713667745228661E-2</v>
      </c>
      <c r="F81" s="66">
        <f t="shared" si="35"/>
        <v>3.2289712387476549E-2</v>
      </c>
      <c r="G81" s="66">
        <f t="shared" si="35"/>
        <v>3.2093760114474561E-2</v>
      </c>
      <c r="H81" s="66">
        <f t="shared" si="35"/>
        <v>3.4818987383470043E-2</v>
      </c>
      <c r="I81" s="66">
        <f t="shared" si="35"/>
        <v>3.3464411490658708E-2</v>
      </c>
      <c r="J81" s="66">
        <f t="shared" si="35"/>
        <v>3.0321186988536919E-2</v>
      </c>
      <c r="K81" s="66">
        <f t="shared" si="35"/>
        <v>3.2828005706491921E-2</v>
      </c>
      <c r="L81" s="66">
        <f t="shared" si="35"/>
        <v>3.0974469063865674E-2</v>
      </c>
      <c r="M81" s="66">
        <f t="shared" si="35"/>
        <v>3.169512310159419E-2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5.6661004610531425E-2</v>
      </c>
      <c r="E82" s="66">
        <f t="shared" si="36"/>
        <v>5.3248202330771141E-2</v>
      </c>
      <c r="F82" s="66">
        <f t="shared" si="36"/>
        <v>5.8132775258690851E-2</v>
      </c>
      <c r="G82" s="66">
        <f t="shared" si="36"/>
        <v>6.0250707642539425E-2</v>
      </c>
      <c r="H82" s="66">
        <f t="shared" si="36"/>
        <v>5.8626557611022673E-2</v>
      </c>
      <c r="I82" s="66">
        <f t="shared" si="36"/>
        <v>4.9282467698278945E-2</v>
      </c>
      <c r="J82" s="66">
        <f t="shared" si="36"/>
        <v>5.0482797412580854E-2</v>
      </c>
      <c r="K82" s="66">
        <f t="shared" si="36"/>
        <v>5.2216467905164633E-2</v>
      </c>
      <c r="L82" s="66">
        <f t="shared" si="36"/>
        <v>6.0271804896211485E-2</v>
      </c>
      <c r="M82" s="66">
        <f t="shared" si="36"/>
        <v>5.822253324002799E-2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0.12053456694937034</v>
      </c>
      <c r="E83" s="66">
        <f t="shared" si="37"/>
        <v>0.1321257325519446</v>
      </c>
      <c r="F83" s="66">
        <f t="shared" si="37"/>
        <v>9.8422238918106683E-2</v>
      </c>
      <c r="G83" s="66">
        <f t="shared" si="37"/>
        <v>0.12113087984401658</v>
      </c>
      <c r="H83" s="66">
        <f t="shared" si="37"/>
        <v>0.10831950699217824</v>
      </c>
      <c r="I83" s="66">
        <f t="shared" si="37"/>
        <v>9.1941471937104169E-2</v>
      </c>
      <c r="J83" s="66">
        <f t="shared" si="37"/>
        <v>9.7509497678345297E-2</v>
      </c>
      <c r="K83" s="66">
        <f t="shared" si="37"/>
        <v>9.2239185750636138E-2</v>
      </c>
      <c r="L83" s="66">
        <f t="shared" si="37"/>
        <v>9.7122302158273388E-2</v>
      </c>
      <c r="M83" s="66">
        <f t="shared" si="37"/>
        <v>0.10495436766623208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8.7608381502890173E-2</v>
      </c>
      <c r="E84" s="66">
        <f t="shared" si="38"/>
        <v>6.8723951405515654E-2</v>
      </c>
      <c r="F84" s="66">
        <f t="shared" si="38"/>
        <v>8.3135600667897006E-2</v>
      </c>
      <c r="G84" s="66">
        <f t="shared" si="38"/>
        <v>7.0776886922864254E-2</v>
      </c>
      <c r="H84" s="66">
        <f t="shared" si="38"/>
        <v>8.3976652231218224E-2</v>
      </c>
      <c r="I84" s="66">
        <f t="shared" si="38"/>
        <v>7.0742979025950947E-2</v>
      </c>
      <c r="J84" s="66">
        <f t="shared" si="38"/>
        <v>8.3527648234510324E-2</v>
      </c>
      <c r="K84" s="66">
        <f t="shared" si="38"/>
        <v>7.543676032525562E-2</v>
      </c>
      <c r="L84" s="66">
        <f t="shared" si="38"/>
        <v>6.659563132658497E-2</v>
      </c>
      <c r="M84" s="66">
        <f t="shared" si="38"/>
        <v>7.9822966885323643E-2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0.10253411306042885</v>
      </c>
      <c r="E85" s="66">
        <f t="shared" si="39"/>
        <v>9.6534653465346537E-2</v>
      </c>
      <c r="F85" s="66">
        <f t="shared" si="39"/>
        <v>0.10408093278463648</v>
      </c>
      <c r="G85" s="66">
        <f t="shared" si="39"/>
        <v>0.1100307891751742</v>
      </c>
      <c r="H85" s="66">
        <f t="shared" si="39"/>
        <v>8.5663401602849507E-2</v>
      </c>
      <c r="I85" s="66">
        <f t="shared" si="39"/>
        <v>9.0745408714440048E-2</v>
      </c>
      <c r="J85" s="66">
        <f t="shared" si="39"/>
        <v>9.730215827338129E-2</v>
      </c>
      <c r="K85" s="66">
        <f t="shared" si="39"/>
        <v>0.10196514645902854</v>
      </c>
      <c r="L85" s="66">
        <f t="shared" si="39"/>
        <v>0.10813594232749743</v>
      </c>
      <c r="M85" s="66">
        <f t="shared" si="39"/>
        <v>9.3000393236335036E-2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4.1286583048270618E-2</v>
      </c>
      <c r="E86" s="66">
        <f t="shared" si="40"/>
        <v>4.2960758787427937E-2</v>
      </c>
      <c r="F86" s="66">
        <f t="shared" si="40"/>
        <v>4.9953959484346222E-2</v>
      </c>
      <c r="G86" s="66">
        <f t="shared" si="40"/>
        <v>4.8127158416718323E-2</v>
      </c>
      <c r="H86" s="66">
        <f t="shared" si="40"/>
        <v>4.6210176339379655E-2</v>
      </c>
      <c r="I86" s="66">
        <f t="shared" si="40"/>
        <v>4.9852699238627236E-2</v>
      </c>
      <c r="J86" s="66">
        <f t="shared" si="40"/>
        <v>4.5008448071323294E-2</v>
      </c>
      <c r="K86" s="66">
        <f t="shared" si="40"/>
        <v>4.2487982708004003E-2</v>
      </c>
      <c r="L86" s="66">
        <f t="shared" si="40"/>
        <v>4.2319563152896485E-2</v>
      </c>
      <c r="M86" s="66">
        <f t="shared" si="40"/>
        <v>4.5882970784156554E-2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5.8570636094674557E-3</v>
      </c>
      <c r="E88" s="66">
        <f t="shared" si="41"/>
        <v>6.2428185798390446E-3</v>
      </c>
      <c r="F88" s="66">
        <f t="shared" si="41"/>
        <v>6.7501029117778832E-3</v>
      </c>
      <c r="G88" s="66">
        <f t="shared" si="41"/>
        <v>6.6051658851193082E-3</v>
      </c>
      <c r="H88" s="66">
        <f t="shared" si="41"/>
        <v>6.0567096016139405E-3</v>
      </c>
      <c r="I88" s="66">
        <f t="shared" si="41"/>
        <v>5.7709429556152964E-3</v>
      </c>
      <c r="J88" s="66">
        <f t="shared" si="41"/>
        <v>7.4588012792587951E-3</v>
      </c>
      <c r="K88" s="66">
        <f t="shared" si="41"/>
        <v>6.0263942385432173E-3</v>
      </c>
      <c r="L88" s="66">
        <f t="shared" si="41"/>
        <v>6.4569694774392712E-3</v>
      </c>
      <c r="M88" s="66">
        <f t="shared" si="41"/>
        <v>7.4648080520528723E-3</v>
      </c>
    </row>
    <row r="89" spans="2:13" x14ac:dyDescent="0.25">
      <c r="B89" s="36"/>
      <c r="C89" s="69" t="str">
        <f>C16</f>
        <v>Drove alone</v>
      </c>
      <c r="D89" s="39">
        <f>D80</f>
        <v>6.8310092075922627E-3</v>
      </c>
      <c r="E89" s="39">
        <f t="shared" ref="E89:M89" si="42">E80</f>
        <v>8.2701439343464793E-3</v>
      </c>
      <c r="F89" s="39">
        <f t="shared" si="42"/>
        <v>8.1892462748756542E-3</v>
      </c>
      <c r="G89" s="39">
        <f t="shared" si="42"/>
        <v>8.6464551874829293E-3</v>
      </c>
      <c r="H89" s="39">
        <f t="shared" si="42"/>
        <v>7.4854747973644572E-3</v>
      </c>
      <c r="I89" s="39">
        <f t="shared" si="42"/>
        <v>7.6273782205462191E-3</v>
      </c>
      <c r="J89" s="39">
        <f t="shared" si="42"/>
        <v>8.4535960939572264E-3</v>
      </c>
      <c r="K89" s="39">
        <f t="shared" si="42"/>
        <v>7.8740345587936678E-3</v>
      </c>
      <c r="L89" s="39">
        <f t="shared" si="42"/>
        <v>8.6463378008033945E-3</v>
      </c>
      <c r="M89" s="39">
        <f t="shared" si="42"/>
        <v>8.1470844588674637E-3</v>
      </c>
    </row>
    <row r="90" spans="2:13" x14ac:dyDescent="0.25">
      <c r="B90" s="36"/>
      <c r="C90" s="69" t="str">
        <f>C17</f>
        <v>Carpooled:</v>
      </c>
      <c r="D90" s="39">
        <f>D81</f>
        <v>3.1975334303332638E-2</v>
      </c>
      <c r="E90" s="39">
        <f t="shared" ref="E90:M90" si="43">E81</f>
        <v>3.5713667745228661E-2</v>
      </c>
      <c r="F90" s="39">
        <f t="shared" si="43"/>
        <v>3.2289712387476549E-2</v>
      </c>
      <c r="G90" s="39">
        <f t="shared" si="43"/>
        <v>3.2093760114474561E-2</v>
      </c>
      <c r="H90" s="39">
        <f t="shared" si="43"/>
        <v>3.4818987383470043E-2</v>
      </c>
      <c r="I90" s="39">
        <f t="shared" si="43"/>
        <v>3.3464411490658708E-2</v>
      </c>
      <c r="J90" s="39">
        <f t="shared" si="43"/>
        <v>3.0321186988536919E-2</v>
      </c>
      <c r="K90" s="39">
        <f t="shared" si="43"/>
        <v>3.2828005706491921E-2</v>
      </c>
      <c r="L90" s="39">
        <f t="shared" si="43"/>
        <v>3.0974469063865674E-2</v>
      </c>
      <c r="M90" s="39">
        <f t="shared" si="43"/>
        <v>3.169512310159419E-2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3.1975334303332638E-2</v>
      </c>
      <c r="E92" s="39">
        <f t="shared" ref="E92:M92" si="44">E90</f>
        <v>3.5713667745228661E-2</v>
      </c>
      <c r="F92" s="39">
        <f t="shared" si="44"/>
        <v>3.2289712387476549E-2</v>
      </c>
      <c r="G92" s="39">
        <f t="shared" si="44"/>
        <v>3.2093760114474561E-2</v>
      </c>
      <c r="H92" s="39">
        <f t="shared" si="44"/>
        <v>3.4818987383470043E-2</v>
      </c>
      <c r="I92" s="39">
        <f t="shared" si="44"/>
        <v>3.3464411490658708E-2</v>
      </c>
      <c r="J92" s="39">
        <f t="shared" si="44"/>
        <v>3.0321186988536919E-2</v>
      </c>
      <c r="K92" s="39">
        <f t="shared" si="44"/>
        <v>3.2828005706491921E-2</v>
      </c>
      <c r="L92" s="39">
        <f t="shared" si="44"/>
        <v>3.0974469063865674E-2</v>
      </c>
      <c r="M92" s="39">
        <f t="shared" si="44"/>
        <v>3.169512310159419E-2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3.6464384663508806E-2</v>
      </c>
      <c r="E93" s="66">
        <f t="shared" si="45"/>
        <v>3.9001629718929294E-2</v>
      </c>
      <c r="F93" s="66">
        <f t="shared" si="45"/>
        <v>3.7542279864704431E-2</v>
      </c>
      <c r="G93" s="66">
        <f t="shared" si="45"/>
        <v>3.8675151215344143E-2</v>
      </c>
      <c r="H93" s="66">
        <f t="shared" si="45"/>
        <v>3.6985887531828576E-2</v>
      </c>
      <c r="I93" s="66">
        <f t="shared" si="45"/>
        <v>3.7354280700288303E-2</v>
      </c>
      <c r="J93" s="66">
        <f t="shared" si="45"/>
        <v>3.5819708166725979E-2</v>
      </c>
      <c r="K93" s="66">
        <f t="shared" si="45"/>
        <v>3.4287007137127463E-2</v>
      </c>
      <c r="L93" s="66">
        <f t="shared" si="45"/>
        <v>3.6532520162099263E-2</v>
      </c>
      <c r="M93" s="66">
        <f t="shared" si="45"/>
        <v>4.0058102661674748E-2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0.11201602136181575</v>
      </c>
      <c r="E94" s="66">
        <f t="shared" si="46"/>
        <v>0.10629008050211489</v>
      </c>
      <c r="F94" s="66">
        <f t="shared" si="46"/>
        <v>9.2686742276104808E-2</v>
      </c>
      <c r="G94" s="66">
        <f t="shared" si="46"/>
        <v>9.4423242644343222E-2</v>
      </c>
      <c r="H94" s="66">
        <f t="shared" si="46"/>
        <v>9.9810785241248812E-2</v>
      </c>
      <c r="I94" s="66">
        <f t="shared" si="46"/>
        <v>9.4573981259533674E-2</v>
      </c>
      <c r="J94" s="66">
        <f t="shared" si="46"/>
        <v>8.7331417200972802E-2</v>
      </c>
      <c r="K94" s="66">
        <f t="shared" si="46"/>
        <v>9.6187478139209512E-2</v>
      </c>
      <c r="L94" s="66">
        <f t="shared" si="46"/>
        <v>0.10854847963281698</v>
      </c>
      <c r="M94" s="66">
        <f t="shared" si="46"/>
        <v>9.2865092123160631E-2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0.12030623405030988</v>
      </c>
      <c r="E95" s="66">
        <f t="shared" si="47"/>
        <v>0.10844648210192206</v>
      </c>
      <c r="F95" s="66">
        <f t="shared" si="47"/>
        <v>0.11875540190146931</v>
      </c>
      <c r="G95" s="66">
        <f t="shared" si="47"/>
        <v>0.11740625511707876</v>
      </c>
      <c r="H95" s="66">
        <f t="shared" si="47"/>
        <v>0.12660581473968899</v>
      </c>
      <c r="I95" s="66">
        <f t="shared" si="47"/>
        <v>0.14099091922893101</v>
      </c>
      <c r="J95" s="66">
        <f t="shared" si="47"/>
        <v>0.11501210653753027</v>
      </c>
      <c r="K95" s="66">
        <f t="shared" si="47"/>
        <v>0.1063571536944318</v>
      </c>
      <c r="L95" s="66">
        <f t="shared" si="47"/>
        <v>0.10985873159002103</v>
      </c>
      <c r="M95" s="66">
        <f t="shared" si="47"/>
        <v>0.11204819277108434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5.6661004610531425E-2</v>
      </c>
      <c r="E97" s="39">
        <f t="shared" ref="E97:M97" si="50">E82</f>
        <v>5.3248202330771141E-2</v>
      </c>
      <c r="F97" s="39">
        <f t="shared" si="50"/>
        <v>5.8132775258690851E-2</v>
      </c>
      <c r="G97" s="39">
        <f t="shared" si="50"/>
        <v>6.0250707642539425E-2</v>
      </c>
      <c r="H97" s="39">
        <f t="shared" si="50"/>
        <v>5.8626557611022673E-2</v>
      </c>
      <c r="I97" s="39">
        <f t="shared" si="50"/>
        <v>4.9282467698278945E-2</v>
      </c>
      <c r="J97" s="39">
        <f t="shared" si="50"/>
        <v>5.0482797412580854E-2</v>
      </c>
      <c r="K97" s="39">
        <f t="shared" si="50"/>
        <v>5.2216467905164633E-2</v>
      </c>
      <c r="L97" s="39">
        <f t="shared" si="50"/>
        <v>6.0271804896211485E-2</v>
      </c>
      <c r="M97" s="39">
        <f t="shared" si="50"/>
        <v>5.822253324002799E-2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6.664150943396227E-2</v>
      </c>
      <c r="E98" s="66">
        <f t="shared" si="51"/>
        <v>6.5377966368065379E-2</v>
      </c>
      <c r="F98" s="66">
        <f t="shared" si="51"/>
        <v>6.8578070515304151E-2</v>
      </c>
      <c r="G98" s="66">
        <f t="shared" si="51"/>
        <v>7.3948494389279085E-2</v>
      </c>
      <c r="H98" s="66">
        <f t="shared" si="51"/>
        <v>7.4545161809692478E-2</v>
      </c>
      <c r="I98" s="66">
        <f t="shared" si="51"/>
        <v>6.9050456893126735E-2</v>
      </c>
      <c r="J98" s="66">
        <f t="shared" si="51"/>
        <v>6.4721689059500959E-2</v>
      </c>
      <c r="K98" s="66">
        <f t="shared" si="51"/>
        <v>6.9934436465813293E-2</v>
      </c>
      <c r="L98" s="66">
        <f t="shared" si="51"/>
        <v>7.4163612259221717E-2</v>
      </c>
      <c r="M98" s="66">
        <f t="shared" si="51"/>
        <v>8.2345244909641013E-2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0.20678513731825526</v>
      </c>
      <c r="E99" s="66">
        <f t="shared" si="52"/>
        <v>0.19897209985315711</v>
      </c>
      <c r="F99" s="66">
        <f t="shared" si="52"/>
        <v>0.21396895787139689</v>
      </c>
      <c r="G99" s="66">
        <f t="shared" si="52"/>
        <v>0.20277207392197125</v>
      </c>
      <c r="H99" s="66">
        <f t="shared" si="52"/>
        <v>0.1693145710394916</v>
      </c>
      <c r="I99" s="66">
        <f t="shared" si="52"/>
        <v>0.1546474358974359</v>
      </c>
      <c r="J99" s="66">
        <f t="shared" si="52"/>
        <v>0.11750920656176767</v>
      </c>
      <c r="K99" s="66">
        <f t="shared" si="52"/>
        <v>0.1381464769177369</v>
      </c>
      <c r="L99" s="66">
        <f t="shared" si="52"/>
        <v>0.12503897723729343</v>
      </c>
      <c r="M99" s="66">
        <f t="shared" si="52"/>
        <v>0.14903129657228018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0.19470046082949308</v>
      </c>
      <c r="E100" s="66">
        <f t="shared" si="53"/>
        <v>0.21911421911421911</v>
      </c>
      <c r="F100" s="66">
        <f t="shared" si="53"/>
        <v>0.19306049822064056</v>
      </c>
      <c r="G100" s="66">
        <f t="shared" si="53"/>
        <v>0.19635099913119028</v>
      </c>
      <c r="H100" s="66">
        <f t="shared" si="53"/>
        <v>0.17547568710359407</v>
      </c>
      <c r="I100" s="66">
        <f t="shared" si="53"/>
        <v>0.13844325609031491</v>
      </c>
      <c r="J100" s="66">
        <f t="shared" si="53"/>
        <v>0.14847775175644029</v>
      </c>
      <c r="K100" s="66">
        <f t="shared" si="53"/>
        <v>0.13131313131313133</v>
      </c>
      <c r="L100" s="66">
        <f t="shared" si="53"/>
        <v>0.18106817194963093</v>
      </c>
      <c r="M100" s="66">
        <f t="shared" si="53"/>
        <v>0.12010276172125883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0.18705673758865249</v>
      </c>
      <c r="E101" s="66">
        <f t="shared" si="54"/>
        <v>0.17706576728499157</v>
      </c>
      <c r="F101" s="66">
        <f t="shared" si="54"/>
        <v>0.16800584368151936</v>
      </c>
      <c r="G101" s="66">
        <f t="shared" si="54"/>
        <v>0.16712328767123288</v>
      </c>
      <c r="H101" s="66">
        <f t="shared" si="54"/>
        <v>0.14726184997699032</v>
      </c>
      <c r="I101" s="66">
        <f t="shared" si="54"/>
        <v>0.13915512957046502</v>
      </c>
      <c r="J101" s="66">
        <f t="shared" si="54"/>
        <v>0.13182253431216087</v>
      </c>
      <c r="K101" s="66">
        <f t="shared" si="54"/>
        <v>0.13232104121475055</v>
      </c>
      <c r="L101" s="66">
        <f t="shared" si="54"/>
        <v>0.14544865565273729</v>
      </c>
      <c r="M101" s="66">
        <f t="shared" si="54"/>
        <v>0.12456661713719663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0</v>
      </c>
      <c r="E102" s="66">
        <f t="shared" si="55"/>
        <v>0</v>
      </c>
      <c r="F102" s="66">
        <f t="shared" si="55"/>
        <v>0</v>
      </c>
      <c r="G102" s="66">
        <f t="shared" si="55"/>
        <v>0</v>
      </c>
      <c r="H102" s="66">
        <f t="shared" si="55"/>
        <v>0</v>
      </c>
      <c r="I102" s="66">
        <f t="shared" si="55"/>
        <v>0</v>
      </c>
      <c r="J102" s="66">
        <f t="shared" si="55"/>
        <v>0.96296296296296291</v>
      </c>
      <c r="K102" s="66">
        <f t="shared" si="55"/>
        <v>1.1875</v>
      </c>
      <c r="L102" s="66">
        <f t="shared" si="55"/>
        <v>0.80303030303030298</v>
      </c>
      <c r="M102" s="66">
        <f t="shared" si="55"/>
        <v>1.2439024390243902</v>
      </c>
    </row>
  </sheetData>
  <mergeCells count="1">
    <mergeCell ref="D62:E62"/>
  </mergeCells>
  <hyperlinks>
    <hyperlink ref="W3" r:id="rId1" xr:uid="{36A35827-7EF6-439A-A069-BEB9CE7DC533}"/>
  </hyperlinks>
  <pageMargins left="0.7" right="0.7" top="0.75" bottom="0.75" header="0.3" footer="0.3"/>
  <pageSetup orientation="portrait" horizontalDpi="300" verticalDpi="30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0B9C-7C76-49B1-8BCD-DDB262FA91AC}">
  <sheetPr codeName="Sheet7">
    <tabColor rgb="FF00B0F0"/>
  </sheetPr>
  <dimension ref="A1:BB102"/>
  <sheetViews>
    <sheetView zoomScale="70" zoomScaleNormal="70" workbookViewId="0">
      <pane xSplit="3" ySplit="6" topLeftCell="F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207623</v>
      </c>
      <c r="E6" s="34">
        <f t="shared" si="0"/>
        <v>214619</v>
      </c>
      <c r="F6" s="34">
        <f t="shared" si="0"/>
        <v>219308</v>
      </c>
      <c r="G6" s="34">
        <f t="shared" si="0"/>
        <v>221591</v>
      </c>
      <c r="H6" s="34">
        <f t="shared" si="0"/>
        <v>227230</v>
      </c>
      <c r="I6" s="34">
        <f t="shared" si="0"/>
        <v>236168</v>
      </c>
      <c r="J6" s="34">
        <f t="shared" si="0"/>
        <v>245975</v>
      </c>
      <c r="K6" s="34">
        <f t="shared" si="0"/>
        <v>253216</v>
      </c>
      <c r="L6" s="34">
        <f t="shared" si="0"/>
        <v>264911</v>
      </c>
      <c r="M6" s="34">
        <f t="shared" si="0"/>
        <v>276471</v>
      </c>
      <c r="W6" s="10">
        <v>1</v>
      </c>
      <c r="X6" s="12" t="s">
        <v>2</v>
      </c>
      <c r="Y6" s="15">
        <v>207623</v>
      </c>
      <c r="Z6" s="15">
        <v>2006</v>
      </c>
      <c r="AA6" s="14">
        <f>IFERROR(Z6/Y6, 0)</f>
        <v>9.6617426778343434E-3</v>
      </c>
      <c r="AB6" s="21">
        <v>214619</v>
      </c>
      <c r="AC6" s="15">
        <v>1741</v>
      </c>
      <c r="AD6" s="14">
        <f>IFERROR(AC6/AB6, 0)</f>
        <v>8.1120497253272077E-3</v>
      </c>
      <c r="AE6" s="21">
        <v>219308</v>
      </c>
      <c r="AF6" s="15">
        <v>1687</v>
      </c>
      <c r="AG6" s="14">
        <f>IFERROR(AF6/AE6, 0)</f>
        <v>7.6923778430335417E-3</v>
      </c>
      <c r="AH6" s="21">
        <v>221591</v>
      </c>
      <c r="AI6" s="15">
        <v>1930</v>
      </c>
      <c r="AJ6" s="14">
        <f>IFERROR(AI6/AH6, 0)</f>
        <v>8.7097400165169168E-3</v>
      </c>
      <c r="AK6" s="21">
        <v>227230</v>
      </c>
      <c r="AL6" s="15">
        <v>1782</v>
      </c>
      <c r="AM6" s="14">
        <f>IFERROR(AL6/AK6, 0)</f>
        <v>7.8422743475773452E-3</v>
      </c>
      <c r="AN6" s="21">
        <v>236168</v>
      </c>
      <c r="AO6" s="15">
        <v>1730</v>
      </c>
      <c r="AP6" s="14">
        <f>IFERROR(AO6/AN6, 0)</f>
        <v>7.3252938586091257E-3</v>
      </c>
      <c r="AQ6" s="21">
        <v>245975</v>
      </c>
      <c r="AR6" s="15">
        <v>1765</v>
      </c>
      <c r="AS6" s="14">
        <f>IFERROR(AR6/AQ6, 0)</f>
        <v>7.1755259680861879E-3</v>
      </c>
      <c r="AT6" s="21">
        <v>253216</v>
      </c>
      <c r="AU6" s="15">
        <v>1782</v>
      </c>
      <c r="AV6" s="14">
        <f>IFERROR(AU6/AT6, 0)</f>
        <v>7.0374699860988243E-3</v>
      </c>
      <c r="AW6" s="21">
        <v>264911</v>
      </c>
      <c r="AX6" s="15">
        <v>1686</v>
      </c>
      <c r="AY6" s="14">
        <f>IFERROR(AX6/AW6, 0)</f>
        <v>6.3644016292264197E-3</v>
      </c>
      <c r="AZ6" s="21">
        <v>276471</v>
      </c>
      <c r="BA6" s="15">
        <v>1657</v>
      </c>
      <c r="BB6" s="14">
        <f>IFERROR(BA6/AZ6, 0)</f>
        <v>5.9933953289856802E-3</v>
      </c>
    </row>
    <row r="7" spans="1:54" x14ac:dyDescent="0.25">
      <c r="B7" s="74">
        <v>3</v>
      </c>
      <c r="C7" s="76" t="s">
        <v>43</v>
      </c>
      <c r="D7" s="34">
        <f t="shared" si="0"/>
        <v>150156</v>
      </c>
      <c r="E7" s="34">
        <f t="shared" si="0"/>
        <v>155267</v>
      </c>
      <c r="F7" s="34">
        <f t="shared" si="0"/>
        <v>160366</v>
      </c>
      <c r="G7" s="34">
        <f t="shared" si="0"/>
        <v>161714</v>
      </c>
      <c r="H7" s="34">
        <f t="shared" si="0"/>
        <v>166150</v>
      </c>
      <c r="I7" s="34">
        <f t="shared" si="0"/>
        <v>172228</v>
      </c>
      <c r="J7" s="34">
        <f t="shared" si="0"/>
        <v>179909</v>
      </c>
      <c r="K7" s="34">
        <f t="shared" si="0"/>
        <v>185390</v>
      </c>
      <c r="L7" s="34">
        <f t="shared" si="0"/>
        <v>194391</v>
      </c>
      <c r="M7" s="34">
        <f t="shared" si="0"/>
        <v>201911</v>
      </c>
      <c r="W7" s="10">
        <v>2</v>
      </c>
      <c r="X7" s="12" t="s">
        <v>3</v>
      </c>
      <c r="Y7" s="15">
        <v>176412</v>
      </c>
      <c r="Z7" s="15">
        <v>2026</v>
      </c>
      <c r="AA7" s="14">
        <f t="shared" ref="AA7:AA56" si="1">IFERROR(Z7/Y7, 0)</f>
        <v>1.148447951386527E-2</v>
      </c>
      <c r="AB7" s="21">
        <v>182529</v>
      </c>
      <c r="AC7" s="15">
        <v>2096</v>
      </c>
      <c r="AD7" s="14">
        <f t="shared" ref="AD7:AD56" si="2">IFERROR(AC7/AB7, 0)</f>
        <v>1.1483106793988901E-2</v>
      </c>
      <c r="AE7" s="21">
        <v>187298</v>
      </c>
      <c r="AF7" s="15">
        <v>1993</v>
      </c>
      <c r="AG7" s="14">
        <f t="shared" ref="AG7:AG56" si="3">IFERROR(AF7/AE7, 0)</f>
        <v>1.0640797018654764E-2</v>
      </c>
      <c r="AH7" s="21">
        <v>189226</v>
      </c>
      <c r="AI7" s="15">
        <v>1912</v>
      </c>
      <c r="AJ7" s="14">
        <f t="shared" ref="AJ7:AJ56" si="4">IFERROR(AI7/AH7, 0)</f>
        <v>1.0104319702366483E-2</v>
      </c>
      <c r="AK7" s="21">
        <v>195048</v>
      </c>
      <c r="AL7" s="15">
        <v>1878</v>
      </c>
      <c r="AM7" s="14">
        <f t="shared" ref="AM7:AM56" si="5">IFERROR(AL7/AK7, 0)</f>
        <v>9.6283991632828848E-3</v>
      </c>
      <c r="AN7" s="21">
        <v>202402</v>
      </c>
      <c r="AO7" s="15">
        <v>1953</v>
      </c>
      <c r="AP7" s="14">
        <f t="shared" ref="AP7:AP56" si="6">IFERROR(AO7/AN7, 0)</f>
        <v>9.6491141391883486E-3</v>
      </c>
      <c r="AQ7" s="21">
        <v>209569</v>
      </c>
      <c r="AR7" s="15">
        <v>1989</v>
      </c>
      <c r="AS7" s="14">
        <f t="shared" ref="AS7:AS56" si="7">IFERROR(AR7/AQ7, 0)</f>
        <v>9.4909075292624392E-3</v>
      </c>
      <c r="AT7" s="21">
        <v>215147</v>
      </c>
      <c r="AU7" s="15">
        <v>1779</v>
      </c>
      <c r="AV7" s="14">
        <f t="shared" ref="AV7:AV56" si="8">IFERROR(AU7/AT7, 0)</f>
        <v>8.2687650769009101E-3</v>
      </c>
      <c r="AW7" s="21">
        <v>224398</v>
      </c>
      <c r="AX7" s="15">
        <v>1749</v>
      </c>
      <c r="AY7" s="14">
        <f t="shared" ref="AY7:AY56" si="9">IFERROR(AX7/AW7, 0)</f>
        <v>7.7941871139671475E-3</v>
      </c>
      <c r="AZ7" s="21">
        <v>233322</v>
      </c>
      <c r="BA7" s="15">
        <v>1874</v>
      </c>
      <c r="BB7" s="14">
        <f t="shared" ref="BB7:BB56" si="10">IFERROR(BA7/AZ7, 0)</f>
        <v>8.0318186883362903E-3</v>
      </c>
    </row>
    <row r="8" spans="1:54" x14ac:dyDescent="0.25">
      <c r="B8" s="74">
        <v>4</v>
      </c>
      <c r="C8" s="76" t="s">
        <v>44</v>
      </c>
      <c r="D8" s="34">
        <f t="shared" si="0"/>
        <v>26256</v>
      </c>
      <c r="E8" s="34">
        <f t="shared" si="0"/>
        <v>27262</v>
      </c>
      <c r="F8" s="34">
        <f t="shared" si="0"/>
        <v>26932</v>
      </c>
      <c r="G8" s="34">
        <f t="shared" si="0"/>
        <v>27512</v>
      </c>
      <c r="H8" s="34">
        <f t="shared" si="0"/>
        <v>28898</v>
      </c>
      <c r="I8" s="34">
        <f t="shared" si="0"/>
        <v>30174</v>
      </c>
      <c r="J8" s="34">
        <f t="shared" si="0"/>
        <v>29660</v>
      </c>
      <c r="K8" s="34">
        <f t="shared" si="0"/>
        <v>29757</v>
      </c>
      <c r="L8" s="34">
        <f t="shared" si="0"/>
        <v>30007</v>
      </c>
      <c r="M8" s="34">
        <f t="shared" si="0"/>
        <v>31411</v>
      </c>
      <c r="W8" s="10">
        <v>3</v>
      </c>
      <c r="X8" s="12" t="s">
        <v>4</v>
      </c>
      <c r="Y8" s="15">
        <v>150156</v>
      </c>
      <c r="Z8" s="15">
        <v>2106</v>
      </c>
      <c r="AA8" s="14">
        <f t="shared" si="1"/>
        <v>1.4025413569887317E-2</v>
      </c>
      <c r="AB8" s="21">
        <v>155267</v>
      </c>
      <c r="AC8" s="15">
        <v>1989</v>
      </c>
      <c r="AD8" s="14">
        <f t="shared" si="2"/>
        <v>1.2810191476617697E-2</v>
      </c>
      <c r="AE8" s="21">
        <v>160366</v>
      </c>
      <c r="AF8" s="15">
        <v>2247</v>
      </c>
      <c r="AG8" s="14">
        <f t="shared" si="3"/>
        <v>1.401169824027537E-2</v>
      </c>
      <c r="AH8" s="21">
        <v>161714</v>
      </c>
      <c r="AI8" s="15">
        <v>1863</v>
      </c>
      <c r="AJ8" s="14">
        <f t="shared" si="4"/>
        <v>1.152033837515614E-2</v>
      </c>
      <c r="AK8" s="21">
        <v>166150</v>
      </c>
      <c r="AL8" s="15">
        <v>2048</v>
      </c>
      <c r="AM8" s="14">
        <f t="shared" si="5"/>
        <v>1.2326211254890159E-2</v>
      </c>
      <c r="AN8" s="21">
        <v>172228</v>
      </c>
      <c r="AO8" s="15">
        <v>1963</v>
      </c>
      <c r="AP8" s="14">
        <f t="shared" si="6"/>
        <v>1.1397682142276518E-2</v>
      </c>
      <c r="AQ8" s="21">
        <v>179909</v>
      </c>
      <c r="AR8" s="15">
        <v>1829</v>
      </c>
      <c r="AS8" s="14">
        <f t="shared" si="7"/>
        <v>1.0166250715639574E-2</v>
      </c>
      <c r="AT8" s="21">
        <v>185390</v>
      </c>
      <c r="AU8" s="15">
        <v>1813</v>
      </c>
      <c r="AV8" s="14">
        <f t="shared" si="8"/>
        <v>9.779384001294569E-3</v>
      </c>
      <c r="AW8" s="21">
        <v>194391</v>
      </c>
      <c r="AX8" s="15">
        <v>1735</v>
      </c>
      <c r="AY8" s="14">
        <f t="shared" si="9"/>
        <v>8.9253103281530521E-3</v>
      </c>
      <c r="AZ8" s="21">
        <v>201911</v>
      </c>
      <c r="BA8" s="15">
        <v>1829</v>
      </c>
      <c r="BB8" s="14">
        <f t="shared" si="10"/>
        <v>9.0584465432789699E-3</v>
      </c>
    </row>
    <row r="9" spans="1:54" x14ac:dyDescent="0.25">
      <c r="B9" s="74">
        <v>8</v>
      </c>
      <c r="C9" s="76" t="s">
        <v>54</v>
      </c>
      <c r="D9" s="34">
        <f t="shared" si="0"/>
        <v>4397</v>
      </c>
      <c r="E9" s="34">
        <f t="shared" si="0"/>
        <v>4315</v>
      </c>
      <c r="F9" s="34">
        <f t="shared" si="0"/>
        <v>3966</v>
      </c>
      <c r="G9" s="34">
        <f t="shared" si="0"/>
        <v>3840</v>
      </c>
      <c r="H9" s="34">
        <f t="shared" si="0"/>
        <v>3811</v>
      </c>
      <c r="I9" s="34">
        <f t="shared" si="0"/>
        <v>4144</v>
      </c>
      <c r="J9" s="34">
        <f t="shared" si="0"/>
        <v>4538</v>
      </c>
      <c r="K9" s="34">
        <f t="shared" si="0"/>
        <v>4993</v>
      </c>
      <c r="L9" s="34">
        <f t="shared" si="0"/>
        <v>5431</v>
      </c>
      <c r="M9" s="34">
        <f t="shared" si="0"/>
        <v>6187</v>
      </c>
      <c r="W9" s="10">
        <v>4</v>
      </c>
      <c r="X9" s="12" t="s">
        <v>5</v>
      </c>
      <c r="Y9" s="15">
        <v>26256</v>
      </c>
      <c r="Z9" s="15">
        <v>1303</v>
      </c>
      <c r="AA9" s="14">
        <f t="shared" si="1"/>
        <v>4.9626751980499692E-2</v>
      </c>
      <c r="AB9" s="21">
        <v>27262</v>
      </c>
      <c r="AC9" s="15">
        <v>1432</v>
      </c>
      <c r="AD9" s="14">
        <f t="shared" si="2"/>
        <v>5.2527327415450076E-2</v>
      </c>
      <c r="AE9" s="21">
        <v>26932</v>
      </c>
      <c r="AF9" s="15">
        <v>1353</v>
      </c>
      <c r="AG9" s="14">
        <f t="shared" si="3"/>
        <v>5.0237635526511212E-2</v>
      </c>
      <c r="AH9" s="21">
        <v>27512</v>
      </c>
      <c r="AI9" s="15">
        <v>1126</v>
      </c>
      <c r="AJ9" s="14">
        <f t="shared" si="4"/>
        <v>4.092759523117185E-2</v>
      </c>
      <c r="AK9" s="21">
        <v>28898</v>
      </c>
      <c r="AL9" s="15">
        <v>1302</v>
      </c>
      <c r="AM9" s="14">
        <f t="shared" si="5"/>
        <v>4.505502110872725E-2</v>
      </c>
      <c r="AN9" s="21">
        <v>30174</v>
      </c>
      <c r="AO9" s="15">
        <v>1217</v>
      </c>
      <c r="AP9" s="14">
        <f t="shared" si="6"/>
        <v>4.0332736793265725E-2</v>
      </c>
      <c r="AQ9" s="21">
        <v>29660</v>
      </c>
      <c r="AR9" s="15">
        <v>1166</v>
      </c>
      <c r="AS9" s="14">
        <f t="shared" si="7"/>
        <v>3.9312204989885365E-2</v>
      </c>
      <c r="AT9" s="21">
        <v>29757</v>
      </c>
      <c r="AU9" s="15">
        <v>1097</v>
      </c>
      <c r="AV9" s="14">
        <f t="shared" si="8"/>
        <v>3.6865275397385489E-2</v>
      </c>
      <c r="AW9" s="21">
        <v>30007</v>
      </c>
      <c r="AX9" s="15">
        <v>1246</v>
      </c>
      <c r="AY9" s="14">
        <f t="shared" si="9"/>
        <v>4.1523644482953981E-2</v>
      </c>
      <c r="AZ9" s="21">
        <v>31411</v>
      </c>
      <c r="BA9" s="15">
        <v>1304</v>
      </c>
      <c r="BB9" s="14">
        <f t="shared" si="10"/>
        <v>4.1514119257584921E-2</v>
      </c>
    </row>
    <row r="10" spans="1:54" x14ac:dyDescent="0.25">
      <c r="B10" s="74">
        <v>14</v>
      </c>
      <c r="C10" s="76" t="s">
        <v>55</v>
      </c>
      <c r="D10" s="34">
        <f t="shared" si="0"/>
        <v>1979</v>
      </c>
      <c r="E10" s="34">
        <f t="shared" si="0"/>
        <v>2315</v>
      </c>
      <c r="F10" s="34">
        <f t="shared" si="0"/>
        <v>2570</v>
      </c>
      <c r="G10" s="34">
        <f t="shared" si="0"/>
        <v>2728</v>
      </c>
      <c r="H10" s="34">
        <f t="shared" si="0"/>
        <v>2764</v>
      </c>
      <c r="I10" s="34">
        <f t="shared" si="0"/>
        <v>3002</v>
      </c>
      <c r="J10" s="34">
        <f t="shared" si="0"/>
        <v>2833</v>
      </c>
      <c r="K10" s="34">
        <f t="shared" si="0"/>
        <v>2714</v>
      </c>
      <c r="L10" s="34">
        <f t="shared" si="0"/>
        <v>2762</v>
      </c>
      <c r="M10" s="34">
        <f t="shared" si="0"/>
        <v>2627</v>
      </c>
      <c r="W10" s="10">
        <v>5</v>
      </c>
      <c r="X10" s="12" t="s">
        <v>6</v>
      </c>
      <c r="Y10" s="15">
        <v>20499</v>
      </c>
      <c r="Z10" s="15">
        <v>1178</v>
      </c>
      <c r="AA10" s="14">
        <f t="shared" si="1"/>
        <v>5.7466217864286059E-2</v>
      </c>
      <c r="AB10" s="21">
        <v>21398</v>
      </c>
      <c r="AC10" s="15">
        <v>1311</v>
      </c>
      <c r="AD10" s="14">
        <f t="shared" si="2"/>
        <v>6.1267408168987757E-2</v>
      </c>
      <c r="AE10" s="21">
        <v>21001</v>
      </c>
      <c r="AF10" s="15">
        <v>1252</v>
      </c>
      <c r="AG10" s="14">
        <f t="shared" si="3"/>
        <v>5.9616208751964189E-2</v>
      </c>
      <c r="AH10" s="21">
        <v>21451</v>
      </c>
      <c r="AI10" s="15">
        <v>1079</v>
      </c>
      <c r="AJ10" s="14">
        <f t="shared" si="4"/>
        <v>5.0300685282737401E-2</v>
      </c>
      <c r="AK10" s="21">
        <v>22139</v>
      </c>
      <c r="AL10" s="15">
        <v>1216</v>
      </c>
      <c r="AM10" s="14">
        <f t="shared" si="5"/>
        <v>5.4925696734269842E-2</v>
      </c>
      <c r="AN10" s="21">
        <v>23190</v>
      </c>
      <c r="AO10" s="15">
        <v>1063</v>
      </c>
      <c r="AP10" s="14">
        <f t="shared" si="6"/>
        <v>4.5838723587753344E-2</v>
      </c>
      <c r="AQ10" s="21">
        <v>22693</v>
      </c>
      <c r="AR10" s="15">
        <v>941</v>
      </c>
      <c r="AS10" s="14">
        <f t="shared" si="7"/>
        <v>4.1466531529546553E-2</v>
      </c>
      <c r="AT10" s="21">
        <v>22790</v>
      </c>
      <c r="AU10" s="15">
        <v>887</v>
      </c>
      <c r="AV10" s="14">
        <f t="shared" si="8"/>
        <v>3.8920579201404126E-2</v>
      </c>
      <c r="AW10" s="21">
        <v>23011</v>
      </c>
      <c r="AX10" s="15">
        <v>1096</v>
      </c>
      <c r="AY10" s="14">
        <f t="shared" si="9"/>
        <v>4.7629394637347354E-2</v>
      </c>
      <c r="AZ10" s="21">
        <v>24337</v>
      </c>
      <c r="BA10" s="15">
        <v>1086</v>
      </c>
      <c r="BB10" s="14">
        <f t="shared" si="10"/>
        <v>4.4623412910383367E-2</v>
      </c>
    </row>
    <row r="11" spans="1:54" x14ac:dyDescent="0.25">
      <c r="B11" s="74">
        <v>15</v>
      </c>
      <c r="C11" s="76" t="s">
        <v>56</v>
      </c>
      <c r="D11" s="34">
        <f t="shared" si="0"/>
        <v>10040</v>
      </c>
      <c r="E11" s="34">
        <f t="shared" si="0"/>
        <v>10386</v>
      </c>
      <c r="F11" s="34">
        <f t="shared" si="0"/>
        <v>10366</v>
      </c>
      <c r="G11" s="34">
        <f t="shared" si="0"/>
        <v>10113</v>
      </c>
      <c r="H11" s="34">
        <f t="shared" si="0"/>
        <v>9378</v>
      </c>
      <c r="I11" s="34">
        <f t="shared" si="0"/>
        <v>9331</v>
      </c>
      <c r="J11" s="34">
        <f t="shared" si="0"/>
        <v>10163</v>
      </c>
      <c r="K11" s="34">
        <f t="shared" si="0"/>
        <v>10349</v>
      </c>
      <c r="L11" s="34">
        <f t="shared" si="0"/>
        <v>10855</v>
      </c>
      <c r="M11" s="34">
        <f t="shared" si="0"/>
        <v>11355</v>
      </c>
      <c r="W11" s="10">
        <v>6</v>
      </c>
      <c r="X11" s="12" t="s">
        <v>7</v>
      </c>
      <c r="Y11" s="15">
        <v>3416</v>
      </c>
      <c r="Z11" s="15">
        <v>365</v>
      </c>
      <c r="AA11" s="14">
        <f t="shared" si="1"/>
        <v>0.10685011709601873</v>
      </c>
      <c r="AB11" s="21">
        <v>3403</v>
      </c>
      <c r="AC11" s="15">
        <v>429</v>
      </c>
      <c r="AD11" s="14">
        <f t="shared" si="2"/>
        <v>0.12606523655598001</v>
      </c>
      <c r="AE11" s="21">
        <v>3351</v>
      </c>
      <c r="AF11" s="15">
        <v>417</v>
      </c>
      <c r="AG11" s="14">
        <f t="shared" si="3"/>
        <v>0.12444046553267682</v>
      </c>
      <c r="AH11" s="21">
        <v>3413</v>
      </c>
      <c r="AI11" s="15">
        <v>450</v>
      </c>
      <c r="AJ11" s="14">
        <f t="shared" si="4"/>
        <v>0.13184881336067975</v>
      </c>
      <c r="AK11" s="21">
        <v>3777</v>
      </c>
      <c r="AL11" s="15">
        <v>499</v>
      </c>
      <c r="AM11" s="14">
        <f t="shared" si="5"/>
        <v>0.13211543553084459</v>
      </c>
      <c r="AN11" s="21">
        <v>3831</v>
      </c>
      <c r="AO11" s="15">
        <v>434</v>
      </c>
      <c r="AP11" s="14">
        <f t="shared" si="6"/>
        <v>0.1132863482119551</v>
      </c>
      <c r="AQ11" s="21">
        <v>3725</v>
      </c>
      <c r="AR11" s="15">
        <v>463</v>
      </c>
      <c r="AS11" s="14">
        <f t="shared" si="7"/>
        <v>0.12429530201342281</v>
      </c>
      <c r="AT11" s="21">
        <v>3909</v>
      </c>
      <c r="AU11" s="15">
        <v>449</v>
      </c>
      <c r="AV11" s="14">
        <f t="shared" si="8"/>
        <v>0.11486313635200819</v>
      </c>
      <c r="AW11" s="21">
        <v>3857</v>
      </c>
      <c r="AX11" s="15">
        <v>473</v>
      </c>
      <c r="AY11" s="14">
        <f t="shared" si="9"/>
        <v>0.12263417163598651</v>
      </c>
      <c r="AZ11" s="21">
        <v>3886</v>
      </c>
      <c r="BA11" s="15">
        <v>396</v>
      </c>
      <c r="BB11" s="14">
        <f t="shared" si="10"/>
        <v>0.10190427174472465</v>
      </c>
    </row>
    <row r="12" spans="1:54" x14ac:dyDescent="0.25">
      <c r="B12" s="74">
        <v>16</v>
      </c>
      <c r="C12" s="76" t="s">
        <v>57</v>
      </c>
      <c r="D12" s="34">
        <f t="shared" si="0"/>
        <v>2019</v>
      </c>
      <c r="E12" s="34">
        <f t="shared" si="0"/>
        <v>2025</v>
      </c>
      <c r="F12" s="34">
        <f t="shared" si="0"/>
        <v>2197</v>
      </c>
      <c r="G12" s="34">
        <f t="shared" si="0"/>
        <v>2287</v>
      </c>
      <c r="H12" s="34">
        <f t="shared" si="0"/>
        <v>2486</v>
      </c>
      <c r="I12" s="34">
        <f t="shared" si="0"/>
        <v>2842</v>
      </c>
      <c r="J12" s="34">
        <f t="shared" si="0"/>
        <v>3316</v>
      </c>
      <c r="K12" s="34">
        <f t="shared" si="0"/>
        <v>3157</v>
      </c>
      <c r="L12" s="34">
        <f t="shared" si="0"/>
        <v>3170</v>
      </c>
      <c r="M12" s="34">
        <f t="shared" si="0"/>
        <v>3096</v>
      </c>
      <c r="W12" s="10">
        <v>7</v>
      </c>
      <c r="X12" s="12" t="s">
        <v>8</v>
      </c>
      <c r="Y12" s="15">
        <v>2341</v>
      </c>
      <c r="Z12" s="15">
        <v>354</v>
      </c>
      <c r="AA12" s="14">
        <f t="shared" si="1"/>
        <v>0.1512174284493806</v>
      </c>
      <c r="AB12" s="21">
        <v>2461</v>
      </c>
      <c r="AC12" s="15">
        <v>318</v>
      </c>
      <c r="AD12" s="14">
        <f t="shared" si="2"/>
        <v>0.1292157659488013</v>
      </c>
      <c r="AE12" s="21">
        <v>2580</v>
      </c>
      <c r="AF12" s="15">
        <v>336</v>
      </c>
      <c r="AG12" s="14">
        <f t="shared" si="3"/>
        <v>0.13023255813953488</v>
      </c>
      <c r="AH12" s="21">
        <v>2648</v>
      </c>
      <c r="AI12" s="15">
        <v>369</v>
      </c>
      <c r="AJ12" s="14">
        <f t="shared" si="4"/>
        <v>0.13935045317220543</v>
      </c>
      <c r="AK12" s="21">
        <v>2982</v>
      </c>
      <c r="AL12" s="15">
        <v>424</v>
      </c>
      <c r="AM12" s="14">
        <f t="shared" si="5"/>
        <v>0.14218645204560698</v>
      </c>
      <c r="AN12" s="21">
        <v>3153</v>
      </c>
      <c r="AO12" s="15">
        <v>411</v>
      </c>
      <c r="AP12" s="14">
        <f t="shared" si="6"/>
        <v>0.13035204567078973</v>
      </c>
      <c r="AQ12" s="21">
        <v>3242</v>
      </c>
      <c r="AR12" s="15">
        <v>449</v>
      </c>
      <c r="AS12" s="14">
        <f t="shared" si="7"/>
        <v>0.13849475632325725</v>
      </c>
      <c r="AT12" s="21">
        <v>3058</v>
      </c>
      <c r="AU12" s="15">
        <v>481</v>
      </c>
      <c r="AV12" s="14">
        <f t="shared" si="8"/>
        <v>0.15729234793982996</v>
      </c>
      <c r="AW12" s="21">
        <v>3139</v>
      </c>
      <c r="AX12" s="15">
        <v>505</v>
      </c>
      <c r="AY12" s="14">
        <f t="shared" si="9"/>
        <v>0.16087926091111818</v>
      </c>
      <c r="AZ12" s="21">
        <v>3188</v>
      </c>
      <c r="BA12" s="15">
        <v>504</v>
      </c>
      <c r="BB12" s="14">
        <f t="shared" si="10"/>
        <v>0.15809284818067754</v>
      </c>
    </row>
    <row r="13" spans="1:54" x14ac:dyDescent="0.25">
      <c r="B13" s="74">
        <v>17</v>
      </c>
      <c r="C13" s="76" t="s">
        <v>42</v>
      </c>
      <c r="D13" s="34">
        <f t="shared" si="0"/>
        <v>12776</v>
      </c>
      <c r="E13" s="34">
        <f t="shared" si="0"/>
        <v>13049</v>
      </c>
      <c r="F13" s="34">
        <f t="shared" si="0"/>
        <v>12911</v>
      </c>
      <c r="G13" s="34">
        <f t="shared" si="0"/>
        <v>13397</v>
      </c>
      <c r="H13" s="34">
        <f t="shared" si="0"/>
        <v>13743</v>
      </c>
      <c r="I13" s="34">
        <f t="shared" si="0"/>
        <v>14447</v>
      </c>
      <c r="J13" s="34">
        <f t="shared" si="0"/>
        <v>15556</v>
      </c>
      <c r="K13" s="34">
        <f t="shared" si="0"/>
        <v>16856</v>
      </c>
      <c r="L13" s="34">
        <f t="shared" si="0"/>
        <v>18295</v>
      </c>
      <c r="M13" s="34">
        <f t="shared" si="0"/>
        <v>19884</v>
      </c>
      <c r="W13" s="10">
        <v>8</v>
      </c>
      <c r="X13" s="12" t="s">
        <v>9</v>
      </c>
      <c r="Y13" s="15">
        <v>4397</v>
      </c>
      <c r="Z13" s="15">
        <v>458</v>
      </c>
      <c r="AA13" s="14">
        <f t="shared" si="1"/>
        <v>0.10416192858767341</v>
      </c>
      <c r="AB13" s="21">
        <v>4315</v>
      </c>
      <c r="AC13" s="15">
        <v>487</v>
      </c>
      <c r="AD13" s="14">
        <f t="shared" si="2"/>
        <v>0.11286210892236384</v>
      </c>
      <c r="AE13" s="21">
        <v>3966</v>
      </c>
      <c r="AF13" s="15">
        <v>468</v>
      </c>
      <c r="AG13" s="14">
        <f t="shared" si="3"/>
        <v>0.11800302571860817</v>
      </c>
      <c r="AH13" s="21">
        <v>3840</v>
      </c>
      <c r="AI13" s="15">
        <v>395</v>
      </c>
      <c r="AJ13" s="14">
        <f t="shared" si="4"/>
        <v>0.10286458333333333</v>
      </c>
      <c r="AK13" s="21">
        <v>3811</v>
      </c>
      <c r="AL13" s="15">
        <v>438</v>
      </c>
      <c r="AM13" s="14">
        <f t="shared" si="5"/>
        <v>0.11493046444502755</v>
      </c>
      <c r="AN13" s="21">
        <v>4144</v>
      </c>
      <c r="AO13" s="15">
        <v>487</v>
      </c>
      <c r="AP13" s="14">
        <f t="shared" si="6"/>
        <v>0.11751930501930502</v>
      </c>
      <c r="AQ13" s="21">
        <v>4538</v>
      </c>
      <c r="AR13" s="15">
        <v>476</v>
      </c>
      <c r="AS13" s="14">
        <f t="shared" si="7"/>
        <v>0.10489202291758484</v>
      </c>
      <c r="AT13" s="21">
        <v>4993</v>
      </c>
      <c r="AU13" s="15">
        <v>438</v>
      </c>
      <c r="AV13" s="14">
        <f t="shared" si="8"/>
        <v>8.7722811936711401E-2</v>
      </c>
      <c r="AW13" s="21">
        <v>5431</v>
      </c>
      <c r="AX13" s="15">
        <v>476</v>
      </c>
      <c r="AY13" s="14">
        <f t="shared" si="9"/>
        <v>8.7645000920640773E-2</v>
      </c>
      <c r="AZ13" s="21">
        <v>6187</v>
      </c>
      <c r="BA13" s="15">
        <v>454</v>
      </c>
      <c r="BB13" s="14">
        <f t="shared" si="10"/>
        <v>7.3379667043801514E-2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4337</v>
      </c>
      <c r="Z14" s="15">
        <v>459</v>
      </c>
      <c r="AA14" s="14">
        <f t="shared" si="1"/>
        <v>0.10583352547844131</v>
      </c>
      <c r="AB14" s="21">
        <v>4259</v>
      </c>
      <c r="AC14" s="15">
        <v>481</v>
      </c>
      <c r="AD14" s="14">
        <f t="shared" si="2"/>
        <v>0.1129373092275182</v>
      </c>
      <c r="AE14" s="21">
        <v>3927</v>
      </c>
      <c r="AF14" s="15">
        <v>466</v>
      </c>
      <c r="AG14" s="14">
        <f t="shared" si="3"/>
        <v>0.11866564807741278</v>
      </c>
      <c r="AH14" s="21">
        <v>3317</v>
      </c>
      <c r="AI14" s="15">
        <v>372</v>
      </c>
      <c r="AJ14" s="14">
        <f t="shared" si="4"/>
        <v>0.11214953271028037</v>
      </c>
      <c r="AK14" s="21">
        <v>2688</v>
      </c>
      <c r="AL14" s="15">
        <v>349</v>
      </c>
      <c r="AM14" s="14">
        <f t="shared" si="5"/>
        <v>0.12983630952380953</v>
      </c>
      <c r="AN14" s="21">
        <v>2350</v>
      </c>
      <c r="AO14" s="15">
        <v>307</v>
      </c>
      <c r="AP14" s="14">
        <f t="shared" si="6"/>
        <v>0.13063829787234044</v>
      </c>
      <c r="AQ14" s="21">
        <v>2317</v>
      </c>
      <c r="AR14" s="15">
        <v>321</v>
      </c>
      <c r="AS14" s="14">
        <f t="shared" si="7"/>
        <v>0.13854121709106604</v>
      </c>
      <c r="AT14" s="21">
        <v>2107</v>
      </c>
      <c r="AU14" s="15">
        <v>265</v>
      </c>
      <c r="AV14" s="14">
        <f t="shared" si="8"/>
        <v>0.12577123872804935</v>
      </c>
      <c r="AW14" s="21">
        <v>2360</v>
      </c>
      <c r="AX14" s="15">
        <v>320</v>
      </c>
      <c r="AY14" s="14">
        <f t="shared" si="9"/>
        <v>0.13559322033898305</v>
      </c>
      <c r="AZ14" s="21">
        <v>2954</v>
      </c>
      <c r="BA14" s="15">
        <v>349</v>
      </c>
      <c r="BB14" s="14">
        <f t="shared" si="10"/>
        <v>0.11814488828706839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176412</v>
      </c>
      <c r="E15" s="34">
        <f t="shared" si="11"/>
        <v>182529</v>
      </c>
      <c r="F15" s="34">
        <f t="shared" si="11"/>
        <v>187298</v>
      </c>
      <c r="G15" s="34">
        <f t="shared" si="11"/>
        <v>189226</v>
      </c>
      <c r="H15" s="34">
        <f t="shared" si="11"/>
        <v>195048</v>
      </c>
      <c r="I15" s="34">
        <f t="shared" si="11"/>
        <v>202402</v>
      </c>
      <c r="J15" s="34">
        <f t="shared" si="11"/>
        <v>209569</v>
      </c>
      <c r="K15" s="34">
        <f t="shared" si="11"/>
        <v>215147</v>
      </c>
      <c r="L15" s="34">
        <f t="shared" si="11"/>
        <v>224398</v>
      </c>
      <c r="M15" s="34">
        <f t="shared" si="11"/>
        <v>233322</v>
      </c>
      <c r="W15" s="10">
        <v>10</v>
      </c>
      <c r="X15" s="12" t="s">
        <v>11</v>
      </c>
      <c r="Y15" s="15">
        <v>0</v>
      </c>
      <c r="Z15" s="15">
        <v>119</v>
      </c>
      <c r="AA15" s="14">
        <f t="shared" si="1"/>
        <v>0</v>
      </c>
      <c r="AB15" s="21">
        <v>0</v>
      </c>
      <c r="AC15" s="15">
        <v>89</v>
      </c>
      <c r="AD15" s="14">
        <f t="shared" si="2"/>
        <v>0</v>
      </c>
      <c r="AE15" s="21">
        <v>0</v>
      </c>
      <c r="AF15" s="15">
        <v>27</v>
      </c>
      <c r="AG15" s="14">
        <f t="shared" si="3"/>
        <v>0</v>
      </c>
      <c r="AH15" s="21">
        <v>0</v>
      </c>
      <c r="AI15" s="15">
        <v>27</v>
      </c>
      <c r="AJ15" s="14">
        <f t="shared" si="4"/>
        <v>0</v>
      </c>
      <c r="AK15" s="21">
        <v>18</v>
      </c>
      <c r="AL15" s="15">
        <v>19</v>
      </c>
      <c r="AM15" s="14">
        <f t="shared" si="5"/>
        <v>1.0555555555555556</v>
      </c>
      <c r="AN15" s="21">
        <v>35</v>
      </c>
      <c r="AO15" s="15">
        <v>35</v>
      </c>
      <c r="AP15" s="14">
        <f t="shared" si="6"/>
        <v>1</v>
      </c>
      <c r="AQ15" s="21">
        <v>61</v>
      </c>
      <c r="AR15" s="15">
        <v>44</v>
      </c>
      <c r="AS15" s="14">
        <f t="shared" si="7"/>
        <v>0.72131147540983609</v>
      </c>
      <c r="AT15" s="21">
        <v>128</v>
      </c>
      <c r="AU15" s="15">
        <v>66</v>
      </c>
      <c r="AV15" s="14">
        <f t="shared" si="8"/>
        <v>0.515625</v>
      </c>
      <c r="AW15" s="21">
        <v>188</v>
      </c>
      <c r="AX15" s="15">
        <v>85</v>
      </c>
      <c r="AY15" s="14">
        <f t="shared" si="9"/>
        <v>0.4521276595744681</v>
      </c>
      <c r="AZ15" s="21">
        <v>546</v>
      </c>
      <c r="BA15" s="15">
        <v>192</v>
      </c>
      <c r="BB15" s="14">
        <f t="shared" si="10"/>
        <v>0.35164835164835168</v>
      </c>
    </row>
    <row r="16" spans="1:54" x14ac:dyDescent="0.25">
      <c r="B16" s="74"/>
      <c r="C16" s="76" t="s">
        <v>43</v>
      </c>
      <c r="D16" s="37">
        <f>D7</f>
        <v>150156</v>
      </c>
      <c r="E16" s="37">
        <f t="shared" ref="E16:M16" si="12">E7</f>
        <v>155267</v>
      </c>
      <c r="F16" s="37">
        <f t="shared" si="12"/>
        <v>160366</v>
      </c>
      <c r="G16" s="37">
        <f t="shared" si="12"/>
        <v>161714</v>
      </c>
      <c r="H16" s="37">
        <f t="shared" si="12"/>
        <v>166150</v>
      </c>
      <c r="I16" s="37">
        <f t="shared" si="12"/>
        <v>172228</v>
      </c>
      <c r="J16" s="37">
        <f t="shared" si="12"/>
        <v>179909</v>
      </c>
      <c r="K16" s="37">
        <f t="shared" si="12"/>
        <v>185390</v>
      </c>
      <c r="L16" s="37">
        <f t="shared" si="12"/>
        <v>194391</v>
      </c>
      <c r="M16" s="37">
        <f t="shared" si="12"/>
        <v>201911</v>
      </c>
      <c r="W16" s="10">
        <v>11</v>
      </c>
      <c r="X16" s="12" t="s">
        <v>12</v>
      </c>
      <c r="Y16" s="15">
        <v>41</v>
      </c>
      <c r="Z16" s="15">
        <v>36</v>
      </c>
      <c r="AA16" s="14">
        <f t="shared" si="1"/>
        <v>0.87804878048780488</v>
      </c>
      <c r="AB16" s="21">
        <v>45</v>
      </c>
      <c r="AC16" s="15">
        <v>37</v>
      </c>
      <c r="AD16" s="14">
        <f t="shared" si="2"/>
        <v>0.82222222222222219</v>
      </c>
      <c r="AE16" s="21">
        <v>39</v>
      </c>
      <c r="AF16" s="15">
        <v>35</v>
      </c>
      <c r="AG16" s="14">
        <f t="shared" si="3"/>
        <v>0.89743589743589747</v>
      </c>
      <c r="AH16" s="21">
        <v>230</v>
      </c>
      <c r="AI16" s="15">
        <v>121</v>
      </c>
      <c r="AJ16" s="14">
        <f t="shared" si="4"/>
        <v>0.52608695652173909</v>
      </c>
      <c r="AK16" s="21">
        <v>329</v>
      </c>
      <c r="AL16" s="15">
        <v>140</v>
      </c>
      <c r="AM16" s="14">
        <f t="shared" si="5"/>
        <v>0.42553191489361702</v>
      </c>
      <c r="AN16" s="21">
        <v>462</v>
      </c>
      <c r="AO16" s="15">
        <v>206</v>
      </c>
      <c r="AP16" s="14">
        <f t="shared" si="6"/>
        <v>0.44588744588744589</v>
      </c>
      <c r="AQ16" s="21">
        <v>507</v>
      </c>
      <c r="AR16" s="15">
        <v>178</v>
      </c>
      <c r="AS16" s="14">
        <f t="shared" si="7"/>
        <v>0.35108481262327418</v>
      </c>
      <c r="AT16" s="21">
        <v>616</v>
      </c>
      <c r="AU16" s="15">
        <v>175</v>
      </c>
      <c r="AV16" s="14">
        <f t="shared" si="8"/>
        <v>0.28409090909090912</v>
      </c>
      <c r="AW16" s="21">
        <v>671</v>
      </c>
      <c r="AX16" s="15">
        <v>205</v>
      </c>
      <c r="AY16" s="14">
        <f t="shared" si="9"/>
        <v>0.30551415797317438</v>
      </c>
      <c r="AZ16" s="21">
        <v>2394</v>
      </c>
      <c r="BA16" s="15">
        <v>286</v>
      </c>
      <c r="BB16" s="14">
        <f t="shared" si="10"/>
        <v>0.11946532999164577</v>
      </c>
    </row>
    <row r="17" spans="2:54" x14ac:dyDescent="0.25">
      <c r="B17" s="74"/>
      <c r="C17" s="76" t="s">
        <v>44</v>
      </c>
      <c r="D17" s="37">
        <f>D8</f>
        <v>26256</v>
      </c>
      <c r="E17" s="37">
        <f t="shared" ref="E17:M17" si="13">E8</f>
        <v>27262</v>
      </c>
      <c r="F17" s="37">
        <f t="shared" si="13"/>
        <v>26932</v>
      </c>
      <c r="G17" s="37">
        <f t="shared" si="13"/>
        <v>27512</v>
      </c>
      <c r="H17" s="37">
        <f t="shared" si="13"/>
        <v>28898</v>
      </c>
      <c r="I17" s="37">
        <f t="shared" si="13"/>
        <v>30174</v>
      </c>
      <c r="J17" s="37">
        <f t="shared" si="13"/>
        <v>29660</v>
      </c>
      <c r="K17" s="37">
        <f t="shared" si="13"/>
        <v>29757</v>
      </c>
      <c r="L17" s="37">
        <f t="shared" si="13"/>
        <v>30007</v>
      </c>
      <c r="M17" s="37">
        <f t="shared" si="13"/>
        <v>31411</v>
      </c>
      <c r="W17" s="10">
        <v>12</v>
      </c>
      <c r="X17" s="12" t="s">
        <v>13</v>
      </c>
      <c r="Y17" s="15">
        <v>19</v>
      </c>
      <c r="Z17" s="15">
        <v>21</v>
      </c>
      <c r="AA17" s="14">
        <f t="shared" si="1"/>
        <v>1.1052631578947369</v>
      </c>
      <c r="AB17" s="21">
        <v>11</v>
      </c>
      <c r="AC17" s="15">
        <v>18</v>
      </c>
      <c r="AD17" s="14">
        <f t="shared" si="2"/>
        <v>1.6363636363636365</v>
      </c>
      <c r="AE17" s="21">
        <v>0</v>
      </c>
      <c r="AF17" s="15">
        <v>27</v>
      </c>
      <c r="AG17" s="14">
        <f t="shared" si="3"/>
        <v>0</v>
      </c>
      <c r="AH17" s="21">
        <v>293</v>
      </c>
      <c r="AI17" s="15">
        <v>94</v>
      </c>
      <c r="AJ17" s="14">
        <f t="shared" si="4"/>
        <v>0.32081911262798635</v>
      </c>
      <c r="AK17" s="21">
        <v>776</v>
      </c>
      <c r="AL17" s="15">
        <v>185</v>
      </c>
      <c r="AM17" s="14">
        <f t="shared" si="5"/>
        <v>0.23840206185567012</v>
      </c>
      <c r="AN17" s="21">
        <v>1283</v>
      </c>
      <c r="AO17" s="15">
        <v>281</v>
      </c>
      <c r="AP17" s="14">
        <f t="shared" si="6"/>
        <v>0.21901792673421669</v>
      </c>
      <c r="AQ17" s="21">
        <v>1636</v>
      </c>
      <c r="AR17" s="15">
        <v>268</v>
      </c>
      <c r="AS17" s="14">
        <f t="shared" si="7"/>
        <v>0.16381418092909536</v>
      </c>
      <c r="AT17" s="21">
        <v>2119</v>
      </c>
      <c r="AU17" s="15">
        <v>271</v>
      </c>
      <c r="AV17" s="14">
        <f t="shared" si="8"/>
        <v>0.12789051439358187</v>
      </c>
      <c r="AW17" s="21">
        <v>2186</v>
      </c>
      <c r="AX17" s="15">
        <v>256</v>
      </c>
      <c r="AY17" s="14">
        <f t="shared" si="9"/>
        <v>0.1171088746569076</v>
      </c>
      <c r="AZ17" s="21">
        <v>267</v>
      </c>
      <c r="BA17" s="15">
        <v>104</v>
      </c>
      <c r="BB17" s="14">
        <f t="shared" si="10"/>
        <v>0.38951310861423222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0</v>
      </c>
      <c r="Z18" s="15">
        <v>119</v>
      </c>
      <c r="AA18" s="14">
        <f t="shared" si="1"/>
        <v>0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27</v>
      </c>
      <c r="AG18" s="14">
        <f t="shared" si="3"/>
        <v>0</v>
      </c>
      <c r="AH18" s="21">
        <v>0</v>
      </c>
      <c r="AI18" s="15">
        <v>27</v>
      </c>
      <c r="AJ18" s="14">
        <f t="shared" si="4"/>
        <v>0</v>
      </c>
      <c r="AK18" s="21">
        <v>0</v>
      </c>
      <c r="AL18" s="15">
        <v>27</v>
      </c>
      <c r="AM18" s="14">
        <f t="shared" si="5"/>
        <v>0</v>
      </c>
      <c r="AN18" s="21">
        <v>14</v>
      </c>
      <c r="AO18" s="15">
        <v>24</v>
      </c>
      <c r="AP18" s="14">
        <f t="shared" si="6"/>
        <v>1.7142857142857142</v>
      </c>
      <c r="AQ18" s="21">
        <v>17</v>
      </c>
      <c r="AR18" s="15">
        <v>29</v>
      </c>
      <c r="AS18" s="14">
        <f t="shared" si="7"/>
        <v>1.7058823529411764</v>
      </c>
      <c r="AT18" s="21">
        <v>23</v>
      </c>
      <c r="AU18" s="15">
        <v>35</v>
      </c>
      <c r="AV18" s="14">
        <f t="shared" si="8"/>
        <v>1.5217391304347827</v>
      </c>
      <c r="AW18" s="21">
        <v>26</v>
      </c>
      <c r="AX18" s="15">
        <v>42</v>
      </c>
      <c r="AY18" s="14">
        <f t="shared" si="9"/>
        <v>1.6153846153846154</v>
      </c>
      <c r="AZ18" s="21">
        <v>26</v>
      </c>
      <c r="BA18" s="15">
        <v>42</v>
      </c>
      <c r="BB18" s="14">
        <f t="shared" si="10"/>
        <v>1.6153846153846154</v>
      </c>
    </row>
    <row r="19" spans="2:54" x14ac:dyDescent="0.25">
      <c r="B19" s="74"/>
      <c r="C19" s="77" t="s">
        <v>44</v>
      </c>
      <c r="D19" s="37">
        <f>SUM(D20:D22)</f>
        <v>26256</v>
      </c>
      <c r="E19" s="37">
        <f t="shared" ref="E19:M19" si="14">SUM(E20:E22)</f>
        <v>27262</v>
      </c>
      <c r="F19" s="37">
        <f t="shared" si="14"/>
        <v>26932</v>
      </c>
      <c r="G19" s="37">
        <f t="shared" si="14"/>
        <v>27512</v>
      </c>
      <c r="H19" s="37">
        <f t="shared" si="14"/>
        <v>28898</v>
      </c>
      <c r="I19" s="37">
        <f t="shared" si="14"/>
        <v>30174</v>
      </c>
      <c r="J19" s="37">
        <f t="shared" si="14"/>
        <v>29660</v>
      </c>
      <c r="K19" s="37">
        <f t="shared" si="14"/>
        <v>29757</v>
      </c>
      <c r="L19" s="37">
        <f t="shared" si="14"/>
        <v>30007</v>
      </c>
      <c r="M19" s="37">
        <f t="shared" si="14"/>
        <v>31411</v>
      </c>
      <c r="W19" s="10">
        <v>14</v>
      </c>
      <c r="X19" s="12" t="s">
        <v>15</v>
      </c>
      <c r="Y19" s="15">
        <v>1979</v>
      </c>
      <c r="Z19" s="15">
        <v>317</v>
      </c>
      <c r="AA19" s="14">
        <f t="shared" si="1"/>
        <v>0.16018191005558363</v>
      </c>
      <c r="AB19" s="21">
        <v>2315</v>
      </c>
      <c r="AC19" s="15">
        <v>335</v>
      </c>
      <c r="AD19" s="14">
        <f t="shared" si="2"/>
        <v>0.1447084233261339</v>
      </c>
      <c r="AE19" s="21">
        <v>2570</v>
      </c>
      <c r="AF19" s="15">
        <v>357</v>
      </c>
      <c r="AG19" s="14">
        <f t="shared" si="3"/>
        <v>0.13891050583657588</v>
      </c>
      <c r="AH19" s="21">
        <v>2728</v>
      </c>
      <c r="AI19" s="15">
        <v>378</v>
      </c>
      <c r="AJ19" s="14">
        <f t="shared" si="4"/>
        <v>0.13856304985337242</v>
      </c>
      <c r="AK19" s="21">
        <v>2764</v>
      </c>
      <c r="AL19" s="15">
        <v>395</v>
      </c>
      <c r="AM19" s="14">
        <f t="shared" si="5"/>
        <v>0.14290882778581765</v>
      </c>
      <c r="AN19" s="21">
        <v>3002</v>
      </c>
      <c r="AO19" s="15">
        <v>372</v>
      </c>
      <c r="AP19" s="14">
        <f t="shared" si="6"/>
        <v>0.12391738840772819</v>
      </c>
      <c r="AQ19" s="21">
        <v>2833</v>
      </c>
      <c r="AR19" s="15">
        <v>350</v>
      </c>
      <c r="AS19" s="14">
        <f t="shared" si="7"/>
        <v>0.12354394634662902</v>
      </c>
      <c r="AT19" s="21">
        <v>2714</v>
      </c>
      <c r="AU19" s="15">
        <v>308</v>
      </c>
      <c r="AV19" s="14">
        <f t="shared" si="8"/>
        <v>0.11348563006632277</v>
      </c>
      <c r="AW19" s="21">
        <v>2762</v>
      </c>
      <c r="AX19" s="15">
        <v>384</v>
      </c>
      <c r="AY19" s="14">
        <f t="shared" si="9"/>
        <v>0.13902968863142651</v>
      </c>
      <c r="AZ19" s="21">
        <v>2627</v>
      </c>
      <c r="BA19" s="15">
        <v>359</v>
      </c>
      <c r="BB19" s="14">
        <f t="shared" si="10"/>
        <v>0.13665778454510849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20499</v>
      </c>
      <c r="E20" s="34">
        <f t="shared" si="15"/>
        <v>21398</v>
      </c>
      <c r="F20" s="34">
        <f t="shared" si="15"/>
        <v>21001</v>
      </c>
      <c r="G20" s="34">
        <f t="shared" si="15"/>
        <v>21451</v>
      </c>
      <c r="H20" s="34">
        <f t="shared" si="15"/>
        <v>22139</v>
      </c>
      <c r="I20" s="34">
        <f t="shared" si="15"/>
        <v>23190</v>
      </c>
      <c r="J20" s="34">
        <f t="shared" si="15"/>
        <v>22693</v>
      </c>
      <c r="K20" s="34">
        <f t="shared" si="15"/>
        <v>22790</v>
      </c>
      <c r="L20" s="34">
        <f t="shared" si="15"/>
        <v>23011</v>
      </c>
      <c r="M20" s="34">
        <f t="shared" si="15"/>
        <v>24337</v>
      </c>
      <c r="W20" s="10">
        <v>15</v>
      </c>
      <c r="X20" s="12" t="s">
        <v>16</v>
      </c>
      <c r="Y20" s="15">
        <v>10040</v>
      </c>
      <c r="Z20" s="15">
        <v>772</v>
      </c>
      <c r="AA20" s="14">
        <f t="shared" si="1"/>
        <v>7.6892430278884469E-2</v>
      </c>
      <c r="AB20" s="21">
        <v>10386</v>
      </c>
      <c r="AC20" s="15">
        <v>805</v>
      </c>
      <c r="AD20" s="14">
        <f t="shared" si="2"/>
        <v>7.7508184093972657E-2</v>
      </c>
      <c r="AE20" s="21">
        <v>10366</v>
      </c>
      <c r="AF20" s="15">
        <v>815</v>
      </c>
      <c r="AG20" s="14">
        <f t="shared" si="3"/>
        <v>7.8622419448196021E-2</v>
      </c>
      <c r="AH20" s="21">
        <v>10113</v>
      </c>
      <c r="AI20" s="15">
        <v>758</v>
      </c>
      <c r="AJ20" s="14">
        <f t="shared" si="4"/>
        <v>7.4953030752496791E-2</v>
      </c>
      <c r="AK20" s="21">
        <v>9378</v>
      </c>
      <c r="AL20" s="15">
        <v>768</v>
      </c>
      <c r="AM20" s="14">
        <f t="shared" si="5"/>
        <v>8.1893793985924501E-2</v>
      </c>
      <c r="AN20" s="21">
        <v>9331</v>
      </c>
      <c r="AO20" s="15">
        <v>797</v>
      </c>
      <c r="AP20" s="14">
        <f t="shared" si="6"/>
        <v>8.5414210695531026E-2</v>
      </c>
      <c r="AQ20" s="21">
        <v>10163</v>
      </c>
      <c r="AR20" s="15">
        <v>795</v>
      </c>
      <c r="AS20" s="14">
        <f t="shared" si="7"/>
        <v>7.8224933582603559E-2</v>
      </c>
      <c r="AT20" s="21">
        <v>10349</v>
      </c>
      <c r="AU20" s="15">
        <v>708</v>
      </c>
      <c r="AV20" s="14">
        <f t="shared" si="8"/>
        <v>6.8412406995845013E-2</v>
      </c>
      <c r="AW20" s="21">
        <v>10855</v>
      </c>
      <c r="AX20" s="15">
        <v>807</v>
      </c>
      <c r="AY20" s="14">
        <f t="shared" si="9"/>
        <v>7.4343620451404885E-2</v>
      </c>
      <c r="AZ20" s="21">
        <v>11355</v>
      </c>
      <c r="BA20" s="15">
        <v>909</v>
      </c>
      <c r="BB20" s="14">
        <f t="shared" si="10"/>
        <v>8.0052840158520475E-2</v>
      </c>
    </row>
    <row r="21" spans="2:54" x14ac:dyDescent="0.25">
      <c r="B21" s="74">
        <v>6</v>
      </c>
      <c r="C21" s="76" t="s">
        <v>52</v>
      </c>
      <c r="D21" s="34">
        <f t="shared" si="15"/>
        <v>3416</v>
      </c>
      <c r="E21" s="34">
        <f t="shared" si="15"/>
        <v>3403</v>
      </c>
      <c r="F21" s="34">
        <f t="shared" si="15"/>
        <v>3351</v>
      </c>
      <c r="G21" s="34">
        <f t="shared" si="15"/>
        <v>3413</v>
      </c>
      <c r="H21" s="34">
        <f t="shared" si="15"/>
        <v>3777</v>
      </c>
      <c r="I21" s="34">
        <f t="shared" si="15"/>
        <v>3831</v>
      </c>
      <c r="J21" s="34">
        <f t="shared" si="15"/>
        <v>3725</v>
      </c>
      <c r="K21" s="34">
        <f t="shared" si="15"/>
        <v>3909</v>
      </c>
      <c r="L21" s="34">
        <f t="shared" si="15"/>
        <v>3857</v>
      </c>
      <c r="M21" s="34">
        <f t="shared" si="15"/>
        <v>3886</v>
      </c>
      <c r="W21" s="10">
        <v>16</v>
      </c>
      <c r="X21" s="12" t="s">
        <v>17</v>
      </c>
      <c r="Y21" s="15">
        <v>2019</v>
      </c>
      <c r="Z21" s="15">
        <v>304</v>
      </c>
      <c r="AA21" s="14">
        <f t="shared" si="1"/>
        <v>0.1505695889053987</v>
      </c>
      <c r="AB21" s="21">
        <v>2025</v>
      </c>
      <c r="AC21" s="15">
        <v>331</v>
      </c>
      <c r="AD21" s="14">
        <f t="shared" si="2"/>
        <v>0.16345679012345679</v>
      </c>
      <c r="AE21" s="21">
        <v>2197</v>
      </c>
      <c r="AF21" s="15">
        <v>283</v>
      </c>
      <c r="AG21" s="14">
        <f t="shared" si="3"/>
        <v>0.12881201638598089</v>
      </c>
      <c r="AH21" s="21">
        <v>2287</v>
      </c>
      <c r="AI21" s="15">
        <v>311</v>
      </c>
      <c r="AJ21" s="14">
        <f t="shared" si="4"/>
        <v>0.1359860078705728</v>
      </c>
      <c r="AK21" s="21">
        <v>2486</v>
      </c>
      <c r="AL21" s="15">
        <v>325</v>
      </c>
      <c r="AM21" s="14">
        <f t="shared" si="5"/>
        <v>0.13073209975864844</v>
      </c>
      <c r="AN21" s="21">
        <v>2842</v>
      </c>
      <c r="AO21" s="15">
        <v>304</v>
      </c>
      <c r="AP21" s="14">
        <f t="shared" si="6"/>
        <v>0.10696692470091484</v>
      </c>
      <c r="AQ21" s="21">
        <v>3316</v>
      </c>
      <c r="AR21" s="15">
        <v>384</v>
      </c>
      <c r="AS21" s="14">
        <f t="shared" si="7"/>
        <v>0.1158021712907117</v>
      </c>
      <c r="AT21" s="21">
        <v>3157</v>
      </c>
      <c r="AU21" s="15">
        <v>413</v>
      </c>
      <c r="AV21" s="14">
        <f t="shared" si="8"/>
        <v>0.13082039911308205</v>
      </c>
      <c r="AW21" s="21">
        <v>3170</v>
      </c>
      <c r="AX21" s="15">
        <v>362</v>
      </c>
      <c r="AY21" s="14">
        <f t="shared" si="9"/>
        <v>0.11419558359621451</v>
      </c>
      <c r="AZ21" s="21">
        <v>3096</v>
      </c>
      <c r="BA21" s="15">
        <v>391</v>
      </c>
      <c r="BB21" s="14">
        <f t="shared" si="10"/>
        <v>0.1262919896640827</v>
      </c>
    </row>
    <row r="22" spans="2:54" x14ac:dyDescent="0.25">
      <c r="B22" s="74">
        <v>7</v>
      </c>
      <c r="C22" s="76" t="s">
        <v>53</v>
      </c>
      <c r="D22" s="34">
        <f t="shared" si="15"/>
        <v>2341</v>
      </c>
      <c r="E22" s="34">
        <f t="shared" si="15"/>
        <v>2461</v>
      </c>
      <c r="F22" s="34">
        <f t="shared" si="15"/>
        <v>2580</v>
      </c>
      <c r="G22" s="34">
        <f t="shared" si="15"/>
        <v>2648</v>
      </c>
      <c r="H22" s="34">
        <f t="shared" si="15"/>
        <v>2982</v>
      </c>
      <c r="I22" s="34">
        <f t="shared" si="15"/>
        <v>3153</v>
      </c>
      <c r="J22" s="34">
        <f t="shared" si="15"/>
        <v>3242</v>
      </c>
      <c r="K22" s="34">
        <f t="shared" si="15"/>
        <v>3058</v>
      </c>
      <c r="L22" s="34">
        <f t="shared" si="15"/>
        <v>3139</v>
      </c>
      <c r="M22" s="34">
        <f t="shared" si="15"/>
        <v>3188</v>
      </c>
      <c r="W22" s="16">
        <v>17</v>
      </c>
      <c r="X22" s="17" t="s">
        <v>18</v>
      </c>
      <c r="Y22" s="18">
        <v>12776</v>
      </c>
      <c r="Z22" s="18">
        <v>754</v>
      </c>
      <c r="AA22" s="19">
        <f t="shared" si="1"/>
        <v>5.901690670006262E-2</v>
      </c>
      <c r="AB22" s="22">
        <v>13049</v>
      </c>
      <c r="AC22" s="18">
        <v>821</v>
      </c>
      <c r="AD22" s="19">
        <f t="shared" si="2"/>
        <v>6.291669859759369E-2</v>
      </c>
      <c r="AE22" s="22">
        <v>12911</v>
      </c>
      <c r="AF22" s="18">
        <v>690</v>
      </c>
      <c r="AG22" s="19">
        <f t="shared" si="3"/>
        <v>5.3442800712570675E-2</v>
      </c>
      <c r="AH22" s="22">
        <v>13397</v>
      </c>
      <c r="AI22" s="18">
        <v>748</v>
      </c>
      <c r="AJ22" s="19">
        <f t="shared" si="4"/>
        <v>5.5833395536314098E-2</v>
      </c>
      <c r="AK22" s="22">
        <v>13743</v>
      </c>
      <c r="AL22" s="18">
        <v>708</v>
      </c>
      <c r="AM22" s="19">
        <f t="shared" si="5"/>
        <v>5.1517135996507313E-2</v>
      </c>
      <c r="AN22" s="22">
        <v>14447</v>
      </c>
      <c r="AO22" s="18">
        <v>822</v>
      </c>
      <c r="AP22" s="19">
        <f t="shared" si="6"/>
        <v>5.6897625804665328E-2</v>
      </c>
      <c r="AQ22" s="22">
        <v>15556</v>
      </c>
      <c r="AR22" s="18">
        <v>704</v>
      </c>
      <c r="AS22" s="19">
        <f t="shared" si="7"/>
        <v>4.5255849832861919E-2</v>
      </c>
      <c r="AT22" s="22">
        <v>16856</v>
      </c>
      <c r="AU22" s="18">
        <v>726</v>
      </c>
      <c r="AV22" s="19">
        <f t="shared" si="8"/>
        <v>4.3070716658756523E-2</v>
      </c>
      <c r="AW22" s="22">
        <v>18295</v>
      </c>
      <c r="AX22" s="18">
        <v>827</v>
      </c>
      <c r="AY22" s="19">
        <f t="shared" si="9"/>
        <v>4.5203607543044547E-2</v>
      </c>
      <c r="AZ22" s="22">
        <v>19884</v>
      </c>
      <c r="BA22" s="18">
        <v>904</v>
      </c>
      <c r="BB22" s="19">
        <f t="shared" si="10"/>
        <v>4.5463689398511364E-2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119863</v>
      </c>
      <c r="Z23" s="15">
        <v>1438</v>
      </c>
      <c r="AA23" s="14">
        <f t="shared" si="1"/>
        <v>1.1997029942517707E-2</v>
      </c>
      <c r="AB23" s="21">
        <v>124844</v>
      </c>
      <c r="AC23" s="15">
        <v>1196</v>
      </c>
      <c r="AD23" s="14">
        <f t="shared" si="2"/>
        <v>9.5799557848194553E-3</v>
      </c>
      <c r="AE23" s="21">
        <v>126735</v>
      </c>
      <c r="AF23" s="15">
        <v>1143</v>
      </c>
      <c r="AG23" s="14">
        <f t="shared" si="3"/>
        <v>9.0188187951236835E-3</v>
      </c>
      <c r="AH23" s="21">
        <v>128502</v>
      </c>
      <c r="AI23" s="15">
        <v>1037</v>
      </c>
      <c r="AJ23" s="14">
        <f t="shared" si="4"/>
        <v>8.0699133087422763E-3</v>
      </c>
      <c r="AK23" s="21">
        <v>131993</v>
      </c>
      <c r="AL23" s="15">
        <v>1000</v>
      </c>
      <c r="AM23" s="14">
        <f t="shared" si="5"/>
        <v>7.576159341783276E-3</v>
      </c>
      <c r="AN23" s="21">
        <v>137745</v>
      </c>
      <c r="AO23" s="15">
        <v>1083</v>
      </c>
      <c r="AP23" s="14">
        <f t="shared" si="6"/>
        <v>7.8623543504301435E-3</v>
      </c>
      <c r="AQ23" s="21">
        <v>143163</v>
      </c>
      <c r="AR23" s="15">
        <v>1135</v>
      </c>
      <c r="AS23" s="14">
        <f t="shared" si="7"/>
        <v>7.92802609612819E-3</v>
      </c>
      <c r="AT23" s="21">
        <v>147709</v>
      </c>
      <c r="AU23" s="15">
        <v>1124</v>
      </c>
      <c r="AV23" s="14">
        <f t="shared" si="8"/>
        <v>7.6095566282352459E-3</v>
      </c>
      <c r="AW23" s="21">
        <v>153728</v>
      </c>
      <c r="AX23" s="15">
        <v>1095</v>
      </c>
      <c r="AY23" s="14">
        <f t="shared" si="9"/>
        <v>7.1229704412989177E-3</v>
      </c>
      <c r="AZ23" s="21">
        <v>160302</v>
      </c>
      <c r="BA23" s="15">
        <v>1129</v>
      </c>
      <c r="BB23" s="14">
        <f t="shared" si="10"/>
        <v>7.0429564197577073E-3</v>
      </c>
    </row>
    <row r="24" spans="2:54" x14ac:dyDescent="0.25">
      <c r="B24" s="74"/>
      <c r="C24" s="77" t="s">
        <v>54</v>
      </c>
      <c r="D24" s="37">
        <f>SUM(D25:D29)</f>
        <v>4397</v>
      </c>
      <c r="E24" s="37">
        <f t="shared" ref="E24:M24" si="16">SUM(E25:E29)</f>
        <v>4315</v>
      </c>
      <c r="F24" s="37">
        <f t="shared" si="16"/>
        <v>3966</v>
      </c>
      <c r="G24" s="37">
        <f t="shared" si="16"/>
        <v>3840</v>
      </c>
      <c r="H24" s="37">
        <f t="shared" si="16"/>
        <v>3811</v>
      </c>
      <c r="I24" s="37">
        <f t="shared" si="16"/>
        <v>4144</v>
      </c>
      <c r="J24" s="37">
        <f t="shared" si="16"/>
        <v>4538</v>
      </c>
      <c r="K24" s="37">
        <f t="shared" si="16"/>
        <v>4993</v>
      </c>
      <c r="L24" s="37">
        <f t="shared" si="16"/>
        <v>5431</v>
      </c>
      <c r="M24" s="37">
        <f t="shared" si="16"/>
        <v>6187</v>
      </c>
      <c r="W24" s="10">
        <v>19</v>
      </c>
      <c r="X24" s="12" t="s">
        <v>20</v>
      </c>
      <c r="Y24" s="15">
        <v>103647</v>
      </c>
      <c r="Z24" s="15">
        <v>1398</v>
      </c>
      <c r="AA24" s="14">
        <f t="shared" si="1"/>
        <v>1.3488089380300442E-2</v>
      </c>
      <c r="AB24" s="21">
        <v>107762</v>
      </c>
      <c r="AC24" s="15">
        <v>1411</v>
      </c>
      <c r="AD24" s="14">
        <f t="shared" si="2"/>
        <v>1.3093669382528164E-2</v>
      </c>
      <c r="AE24" s="21">
        <v>109390</v>
      </c>
      <c r="AF24" s="15">
        <v>1397</v>
      </c>
      <c r="AG24" s="14">
        <f t="shared" si="3"/>
        <v>1.2770820001828321E-2</v>
      </c>
      <c r="AH24" s="21">
        <v>111020</v>
      </c>
      <c r="AI24" s="15">
        <v>1192</v>
      </c>
      <c r="AJ24" s="14">
        <f t="shared" si="4"/>
        <v>1.073680417942713E-2</v>
      </c>
      <c r="AK24" s="21">
        <v>114541</v>
      </c>
      <c r="AL24" s="15">
        <v>1297</v>
      </c>
      <c r="AM24" s="14">
        <f t="shared" si="5"/>
        <v>1.1323456229647026E-2</v>
      </c>
      <c r="AN24" s="21">
        <v>119305</v>
      </c>
      <c r="AO24" s="15">
        <v>1337</v>
      </c>
      <c r="AP24" s="14">
        <f t="shared" si="6"/>
        <v>1.1206571392649092E-2</v>
      </c>
      <c r="AQ24" s="21">
        <v>123371</v>
      </c>
      <c r="AR24" s="15">
        <v>1340</v>
      </c>
      <c r="AS24" s="14">
        <f t="shared" si="7"/>
        <v>1.0861547689489427E-2</v>
      </c>
      <c r="AT24" s="21">
        <v>127157</v>
      </c>
      <c r="AU24" s="15">
        <v>1229</v>
      </c>
      <c r="AV24" s="14">
        <f t="shared" si="8"/>
        <v>9.6652170151859517E-3</v>
      </c>
      <c r="AW24" s="21">
        <v>132186</v>
      </c>
      <c r="AX24" s="15">
        <v>1300</v>
      </c>
      <c r="AY24" s="14">
        <f t="shared" si="9"/>
        <v>9.8346269650341194E-3</v>
      </c>
      <c r="AZ24" s="21">
        <v>137017</v>
      </c>
      <c r="BA24" s="15">
        <v>1474</v>
      </c>
      <c r="BB24" s="14">
        <f t="shared" si="10"/>
        <v>1.0757789179444886E-2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4337</v>
      </c>
      <c r="E25" s="34">
        <f t="shared" si="17"/>
        <v>4259</v>
      </c>
      <c r="F25" s="34">
        <f t="shared" si="17"/>
        <v>3927</v>
      </c>
      <c r="G25" s="34">
        <f t="shared" si="17"/>
        <v>3317</v>
      </c>
      <c r="H25" s="34">
        <f t="shared" si="17"/>
        <v>2688</v>
      </c>
      <c r="I25" s="34">
        <f t="shared" si="17"/>
        <v>2350</v>
      </c>
      <c r="J25" s="34">
        <f t="shared" si="17"/>
        <v>2317</v>
      </c>
      <c r="K25" s="34">
        <f t="shared" si="17"/>
        <v>2107</v>
      </c>
      <c r="L25" s="34">
        <f t="shared" si="17"/>
        <v>2360</v>
      </c>
      <c r="M25" s="34">
        <f t="shared" si="17"/>
        <v>2954</v>
      </c>
      <c r="W25" s="10">
        <v>20</v>
      </c>
      <c r="X25" s="12" t="s">
        <v>21</v>
      </c>
      <c r="Y25" s="15">
        <v>88087</v>
      </c>
      <c r="Z25" s="15">
        <v>1376</v>
      </c>
      <c r="AA25" s="14">
        <f t="shared" si="1"/>
        <v>1.5620920226594162E-2</v>
      </c>
      <c r="AB25" s="21">
        <v>91803</v>
      </c>
      <c r="AC25" s="15">
        <v>1469</v>
      </c>
      <c r="AD25" s="14">
        <f t="shared" si="2"/>
        <v>1.6001655719312006E-2</v>
      </c>
      <c r="AE25" s="21">
        <v>93345</v>
      </c>
      <c r="AF25" s="15">
        <v>1540</v>
      </c>
      <c r="AG25" s="14">
        <f t="shared" si="3"/>
        <v>1.6497937757780277E-2</v>
      </c>
      <c r="AH25" s="21">
        <v>94447</v>
      </c>
      <c r="AI25" s="15">
        <v>1176</v>
      </c>
      <c r="AJ25" s="14">
        <f t="shared" si="4"/>
        <v>1.2451427784895231E-2</v>
      </c>
      <c r="AK25" s="21">
        <v>96918</v>
      </c>
      <c r="AL25" s="15">
        <v>1441</v>
      </c>
      <c r="AM25" s="14">
        <f t="shared" si="5"/>
        <v>1.4868239129986175E-2</v>
      </c>
      <c r="AN25" s="21">
        <v>101084</v>
      </c>
      <c r="AO25" s="15">
        <v>1382</v>
      </c>
      <c r="AP25" s="14">
        <f t="shared" si="6"/>
        <v>1.367179771279332E-2</v>
      </c>
      <c r="AQ25" s="21">
        <v>105424</v>
      </c>
      <c r="AR25" s="15">
        <v>1210</v>
      </c>
      <c r="AS25" s="14">
        <f t="shared" si="7"/>
        <v>1.1477462437395659E-2</v>
      </c>
      <c r="AT25" s="21">
        <v>109667</v>
      </c>
      <c r="AU25" s="15">
        <v>1319</v>
      </c>
      <c r="AV25" s="14">
        <f t="shared" si="8"/>
        <v>1.2027319065899496E-2</v>
      </c>
      <c r="AW25" s="21">
        <v>114648</v>
      </c>
      <c r="AX25" s="15">
        <v>1221</v>
      </c>
      <c r="AY25" s="14">
        <f t="shared" si="9"/>
        <v>1.064998953317982E-2</v>
      </c>
      <c r="AZ25" s="21">
        <v>119076</v>
      </c>
      <c r="BA25" s="15">
        <v>1470</v>
      </c>
      <c r="BB25" s="14">
        <f t="shared" si="10"/>
        <v>1.2345056938425879E-2</v>
      </c>
    </row>
    <row r="26" spans="2:54" x14ac:dyDescent="0.25">
      <c r="B26" s="74">
        <v>10</v>
      </c>
      <c r="C26" s="76" t="s">
        <v>46</v>
      </c>
      <c r="D26" s="34">
        <f t="shared" si="17"/>
        <v>0</v>
      </c>
      <c r="E26" s="34">
        <f t="shared" si="17"/>
        <v>0</v>
      </c>
      <c r="F26" s="34">
        <f t="shared" si="17"/>
        <v>0</v>
      </c>
      <c r="G26" s="34">
        <f t="shared" si="17"/>
        <v>0</v>
      </c>
      <c r="H26" s="34">
        <f t="shared" si="17"/>
        <v>18</v>
      </c>
      <c r="I26" s="34">
        <f t="shared" si="17"/>
        <v>35</v>
      </c>
      <c r="J26" s="34">
        <f t="shared" si="17"/>
        <v>61</v>
      </c>
      <c r="K26" s="34">
        <f t="shared" si="17"/>
        <v>128</v>
      </c>
      <c r="L26" s="34">
        <f t="shared" si="17"/>
        <v>188</v>
      </c>
      <c r="M26" s="34">
        <f t="shared" si="17"/>
        <v>546</v>
      </c>
      <c r="W26" s="10">
        <v>21</v>
      </c>
      <c r="X26" s="12" t="s">
        <v>22</v>
      </c>
      <c r="Y26" s="15">
        <v>15560</v>
      </c>
      <c r="Z26" s="15">
        <v>949</v>
      </c>
      <c r="AA26" s="14">
        <f t="shared" si="1"/>
        <v>6.0989717223650389E-2</v>
      </c>
      <c r="AB26" s="21">
        <v>15959</v>
      </c>
      <c r="AC26" s="15">
        <v>947</v>
      </c>
      <c r="AD26" s="14">
        <f t="shared" si="2"/>
        <v>5.9339557616392001E-2</v>
      </c>
      <c r="AE26" s="21">
        <v>16045</v>
      </c>
      <c r="AF26" s="15">
        <v>994</v>
      </c>
      <c r="AG26" s="14">
        <f t="shared" si="3"/>
        <v>6.1950763477718919E-2</v>
      </c>
      <c r="AH26" s="21">
        <v>16573</v>
      </c>
      <c r="AI26" s="15">
        <v>787</v>
      </c>
      <c r="AJ26" s="14">
        <f t="shared" si="4"/>
        <v>4.7486876244494054E-2</v>
      </c>
      <c r="AK26" s="21">
        <v>17623</v>
      </c>
      <c r="AL26" s="15">
        <v>884</v>
      </c>
      <c r="AM26" s="14">
        <f t="shared" si="5"/>
        <v>5.0161720478919591E-2</v>
      </c>
      <c r="AN26" s="21">
        <v>18221</v>
      </c>
      <c r="AO26" s="15">
        <v>811</v>
      </c>
      <c r="AP26" s="14">
        <f t="shared" si="6"/>
        <v>4.4509082926293839E-2</v>
      </c>
      <c r="AQ26" s="21">
        <v>17947</v>
      </c>
      <c r="AR26" s="15">
        <v>762</v>
      </c>
      <c r="AS26" s="14">
        <f t="shared" si="7"/>
        <v>4.2458349584888838E-2</v>
      </c>
      <c r="AT26" s="21">
        <v>17490</v>
      </c>
      <c r="AU26" s="15">
        <v>718</v>
      </c>
      <c r="AV26" s="14">
        <f t="shared" si="8"/>
        <v>4.1052029731275017E-2</v>
      </c>
      <c r="AW26" s="21">
        <v>17538</v>
      </c>
      <c r="AX26" s="15">
        <v>834</v>
      </c>
      <c r="AY26" s="14">
        <f t="shared" si="9"/>
        <v>4.7553882996920975E-2</v>
      </c>
      <c r="AZ26" s="21">
        <v>17941</v>
      </c>
      <c r="BA26" s="15">
        <v>830</v>
      </c>
      <c r="BB26" s="14">
        <f t="shared" si="10"/>
        <v>4.6262750125411069E-2</v>
      </c>
    </row>
    <row r="27" spans="2:54" x14ac:dyDescent="0.25">
      <c r="B27" s="74">
        <v>11</v>
      </c>
      <c r="C27" s="76" t="s">
        <v>47</v>
      </c>
      <c r="D27" s="34">
        <f t="shared" si="17"/>
        <v>41</v>
      </c>
      <c r="E27" s="34">
        <f t="shared" si="17"/>
        <v>45</v>
      </c>
      <c r="F27" s="34">
        <f t="shared" si="17"/>
        <v>39</v>
      </c>
      <c r="G27" s="34">
        <f t="shared" si="17"/>
        <v>230</v>
      </c>
      <c r="H27" s="34">
        <f t="shared" si="17"/>
        <v>329</v>
      </c>
      <c r="I27" s="34">
        <f t="shared" si="17"/>
        <v>462</v>
      </c>
      <c r="J27" s="34">
        <f t="shared" si="17"/>
        <v>507</v>
      </c>
      <c r="K27" s="34">
        <f t="shared" si="17"/>
        <v>616</v>
      </c>
      <c r="L27" s="34">
        <f t="shared" si="17"/>
        <v>671</v>
      </c>
      <c r="M27" s="34">
        <f t="shared" si="17"/>
        <v>2394</v>
      </c>
      <c r="W27" s="10">
        <v>22</v>
      </c>
      <c r="X27" s="12" t="s">
        <v>23</v>
      </c>
      <c r="Y27" s="15">
        <v>11795</v>
      </c>
      <c r="Z27" s="15">
        <v>810</v>
      </c>
      <c r="AA27" s="14">
        <f t="shared" si="1"/>
        <v>6.8673166596015259E-2</v>
      </c>
      <c r="AB27" s="21">
        <v>12273</v>
      </c>
      <c r="AC27" s="15">
        <v>806</v>
      </c>
      <c r="AD27" s="14">
        <f t="shared" si="2"/>
        <v>6.5672614682636687E-2</v>
      </c>
      <c r="AE27" s="21">
        <v>12340</v>
      </c>
      <c r="AF27" s="15">
        <v>892</v>
      </c>
      <c r="AG27" s="14">
        <f t="shared" si="3"/>
        <v>7.2285251215559163E-2</v>
      </c>
      <c r="AH27" s="21">
        <v>12661</v>
      </c>
      <c r="AI27" s="15">
        <v>737</v>
      </c>
      <c r="AJ27" s="14">
        <f t="shared" si="4"/>
        <v>5.8210251954821893E-2</v>
      </c>
      <c r="AK27" s="21">
        <v>13200</v>
      </c>
      <c r="AL27" s="15">
        <v>823</v>
      </c>
      <c r="AM27" s="14">
        <f t="shared" si="5"/>
        <v>6.2348484848484848E-2</v>
      </c>
      <c r="AN27" s="21">
        <v>13769</v>
      </c>
      <c r="AO27" s="15">
        <v>783</v>
      </c>
      <c r="AP27" s="14">
        <f t="shared" si="6"/>
        <v>5.6866874863824531E-2</v>
      </c>
      <c r="AQ27" s="21">
        <v>13626</v>
      </c>
      <c r="AR27" s="15">
        <v>617</v>
      </c>
      <c r="AS27" s="14">
        <f t="shared" si="7"/>
        <v>4.5281080287685307E-2</v>
      </c>
      <c r="AT27" s="21">
        <v>13180</v>
      </c>
      <c r="AU27" s="15">
        <v>619</v>
      </c>
      <c r="AV27" s="14">
        <f t="shared" si="8"/>
        <v>4.6965098634294385E-2</v>
      </c>
      <c r="AW27" s="21">
        <v>13324</v>
      </c>
      <c r="AX27" s="15">
        <v>775</v>
      </c>
      <c r="AY27" s="14">
        <f t="shared" si="9"/>
        <v>5.8165716001200837E-2</v>
      </c>
      <c r="AZ27" s="21">
        <v>13976</v>
      </c>
      <c r="BA27" s="15">
        <v>728</v>
      </c>
      <c r="BB27" s="14">
        <f t="shared" si="10"/>
        <v>5.2089295935890095E-2</v>
      </c>
    </row>
    <row r="28" spans="2:54" x14ac:dyDescent="0.25">
      <c r="B28" s="74">
        <v>12</v>
      </c>
      <c r="C28" s="76" t="s">
        <v>48</v>
      </c>
      <c r="D28" s="34">
        <f t="shared" si="17"/>
        <v>19</v>
      </c>
      <c r="E28" s="34">
        <f t="shared" si="17"/>
        <v>11</v>
      </c>
      <c r="F28" s="34">
        <f t="shared" si="17"/>
        <v>0</v>
      </c>
      <c r="G28" s="34">
        <f t="shared" si="17"/>
        <v>293</v>
      </c>
      <c r="H28" s="34">
        <f t="shared" si="17"/>
        <v>776</v>
      </c>
      <c r="I28" s="34">
        <f t="shared" si="17"/>
        <v>1283</v>
      </c>
      <c r="J28" s="34">
        <f t="shared" si="17"/>
        <v>1636</v>
      </c>
      <c r="K28" s="34">
        <f t="shared" si="17"/>
        <v>2119</v>
      </c>
      <c r="L28" s="34">
        <f t="shared" si="17"/>
        <v>2186</v>
      </c>
      <c r="M28" s="34">
        <f t="shared" si="17"/>
        <v>267</v>
      </c>
      <c r="W28" s="10">
        <v>23</v>
      </c>
      <c r="X28" s="12" t="s">
        <v>24</v>
      </c>
      <c r="Y28" s="15">
        <v>2139</v>
      </c>
      <c r="Z28" s="15">
        <v>352</v>
      </c>
      <c r="AA28" s="14">
        <f t="shared" si="1"/>
        <v>0.16456287985039739</v>
      </c>
      <c r="AB28" s="21">
        <v>2059</v>
      </c>
      <c r="AC28" s="15">
        <v>310</v>
      </c>
      <c r="AD28" s="14">
        <f t="shared" si="2"/>
        <v>0.15055852355512384</v>
      </c>
      <c r="AE28" s="21">
        <v>2008</v>
      </c>
      <c r="AF28" s="15">
        <v>329</v>
      </c>
      <c r="AG28" s="14">
        <f t="shared" si="3"/>
        <v>0.16384462151394422</v>
      </c>
      <c r="AH28" s="21">
        <v>2122</v>
      </c>
      <c r="AI28" s="15">
        <v>340</v>
      </c>
      <c r="AJ28" s="14">
        <f t="shared" si="4"/>
        <v>0.16022620169651272</v>
      </c>
      <c r="AK28" s="21">
        <v>2410</v>
      </c>
      <c r="AL28" s="15">
        <v>359</v>
      </c>
      <c r="AM28" s="14">
        <f t="shared" si="5"/>
        <v>0.14896265560165975</v>
      </c>
      <c r="AN28" s="21">
        <v>2281</v>
      </c>
      <c r="AO28" s="15">
        <v>274</v>
      </c>
      <c r="AP28" s="14">
        <f t="shared" si="6"/>
        <v>0.12012275317843052</v>
      </c>
      <c r="AQ28" s="21">
        <v>2224</v>
      </c>
      <c r="AR28" s="15">
        <v>302</v>
      </c>
      <c r="AS28" s="14">
        <f t="shared" si="7"/>
        <v>0.13579136690647481</v>
      </c>
      <c r="AT28" s="21">
        <v>2306</v>
      </c>
      <c r="AU28" s="15">
        <v>311</v>
      </c>
      <c r="AV28" s="14">
        <f t="shared" si="8"/>
        <v>0.13486556808326106</v>
      </c>
      <c r="AW28" s="21">
        <v>2214</v>
      </c>
      <c r="AX28" s="15">
        <v>304</v>
      </c>
      <c r="AY28" s="14">
        <f t="shared" si="9"/>
        <v>0.13730803974706413</v>
      </c>
      <c r="AZ28" s="21">
        <v>2083</v>
      </c>
      <c r="BA28" s="15">
        <v>270</v>
      </c>
      <c r="BB28" s="14">
        <f t="shared" si="10"/>
        <v>0.12962073931829093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14</v>
      </c>
      <c r="J29" s="34">
        <f t="shared" si="17"/>
        <v>17</v>
      </c>
      <c r="K29" s="34">
        <f t="shared" si="17"/>
        <v>23</v>
      </c>
      <c r="L29" s="34">
        <f t="shared" si="17"/>
        <v>26</v>
      </c>
      <c r="M29" s="34">
        <f t="shared" si="17"/>
        <v>26</v>
      </c>
      <c r="W29" s="10">
        <v>24</v>
      </c>
      <c r="X29" s="12" t="s">
        <v>25</v>
      </c>
      <c r="Y29" s="15">
        <v>1626</v>
      </c>
      <c r="Z29" s="15">
        <v>272</v>
      </c>
      <c r="AA29" s="14">
        <f t="shared" si="1"/>
        <v>0.16728167281672818</v>
      </c>
      <c r="AB29" s="21">
        <v>1627</v>
      </c>
      <c r="AC29" s="15">
        <v>232</v>
      </c>
      <c r="AD29" s="14">
        <f t="shared" si="2"/>
        <v>0.14259373079287033</v>
      </c>
      <c r="AE29" s="21">
        <v>1697</v>
      </c>
      <c r="AF29" s="15">
        <v>257</v>
      </c>
      <c r="AG29" s="14">
        <f t="shared" si="3"/>
        <v>0.15144372421921037</v>
      </c>
      <c r="AH29" s="21">
        <v>1790</v>
      </c>
      <c r="AI29" s="15">
        <v>280</v>
      </c>
      <c r="AJ29" s="14">
        <f t="shared" si="4"/>
        <v>0.15642458100558659</v>
      </c>
      <c r="AK29" s="21">
        <v>2013</v>
      </c>
      <c r="AL29" s="15">
        <v>335</v>
      </c>
      <c r="AM29" s="14">
        <f t="shared" si="5"/>
        <v>0.16641828117237953</v>
      </c>
      <c r="AN29" s="21">
        <v>2171</v>
      </c>
      <c r="AO29" s="15">
        <v>279</v>
      </c>
      <c r="AP29" s="14">
        <f t="shared" si="6"/>
        <v>0.12851220635651772</v>
      </c>
      <c r="AQ29" s="21">
        <v>2097</v>
      </c>
      <c r="AR29" s="15">
        <v>289</v>
      </c>
      <c r="AS29" s="14">
        <f t="shared" si="7"/>
        <v>0.13781592751549834</v>
      </c>
      <c r="AT29" s="21">
        <v>2004</v>
      </c>
      <c r="AU29" s="15">
        <v>338</v>
      </c>
      <c r="AV29" s="14">
        <f t="shared" si="8"/>
        <v>0.16866267465069859</v>
      </c>
      <c r="AW29" s="21">
        <v>2000</v>
      </c>
      <c r="AX29" s="15">
        <v>342</v>
      </c>
      <c r="AY29" s="14">
        <f t="shared" si="9"/>
        <v>0.17100000000000001</v>
      </c>
      <c r="AZ29" s="21">
        <v>1882</v>
      </c>
      <c r="BA29" s="15">
        <v>307</v>
      </c>
      <c r="BB29" s="14">
        <f t="shared" si="10"/>
        <v>0.16312433581296493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2826</v>
      </c>
      <c r="Z30" s="15">
        <v>365</v>
      </c>
      <c r="AA30" s="14">
        <f t="shared" si="1"/>
        <v>0.12915782024062278</v>
      </c>
      <c r="AB30" s="21">
        <v>2767</v>
      </c>
      <c r="AC30" s="15">
        <v>395</v>
      </c>
      <c r="AD30" s="14">
        <f t="shared" si="2"/>
        <v>0.14275388507408746</v>
      </c>
      <c r="AE30" s="21">
        <v>2414</v>
      </c>
      <c r="AF30" s="15">
        <v>359</v>
      </c>
      <c r="AG30" s="14">
        <f t="shared" si="3"/>
        <v>0.14871582435791217</v>
      </c>
      <c r="AH30" s="21">
        <v>2360</v>
      </c>
      <c r="AI30" s="15">
        <v>304</v>
      </c>
      <c r="AJ30" s="14">
        <f t="shared" si="4"/>
        <v>0.12881355932203389</v>
      </c>
      <c r="AK30" s="21">
        <v>2439</v>
      </c>
      <c r="AL30" s="15">
        <v>350</v>
      </c>
      <c r="AM30" s="14">
        <f t="shared" si="5"/>
        <v>0.14350143501435014</v>
      </c>
      <c r="AN30" s="21">
        <v>2588</v>
      </c>
      <c r="AO30" s="15">
        <v>372</v>
      </c>
      <c r="AP30" s="14">
        <f t="shared" si="6"/>
        <v>0.14374034003091191</v>
      </c>
      <c r="AQ30" s="21">
        <v>2883</v>
      </c>
      <c r="AR30" s="15">
        <v>332</v>
      </c>
      <c r="AS30" s="14">
        <f t="shared" si="7"/>
        <v>0.11515782171349288</v>
      </c>
      <c r="AT30" s="21">
        <v>3172</v>
      </c>
      <c r="AU30" s="15">
        <v>330</v>
      </c>
      <c r="AV30" s="14">
        <f t="shared" si="8"/>
        <v>0.10403530895334175</v>
      </c>
      <c r="AW30" s="21">
        <v>3346</v>
      </c>
      <c r="AX30" s="15">
        <v>390</v>
      </c>
      <c r="AY30" s="14">
        <f t="shared" si="9"/>
        <v>0.11655708308427974</v>
      </c>
      <c r="AZ30" s="21">
        <v>3801</v>
      </c>
      <c r="BA30" s="15">
        <v>360</v>
      </c>
      <c r="BB30" s="14">
        <f t="shared" si="10"/>
        <v>9.4711917916337804E-2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2792</v>
      </c>
      <c r="Z31" s="15">
        <v>368</v>
      </c>
      <c r="AA31" s="14">
        <f t="shared" si="1"/>
        <v>0.1318051575931232</v>
      </c>
      <c r="AB31" s="21">
        <v>2735</v>
      </c>
      <c r="AC31" s="15">
        <v>390</v>
      </c>
      <c r="AD31" s="14">
        <f t="shared" si="2"/>
        <v>0.14259597806215721</v>
      </c>
      <c r="AE31" s="21">
        <v>2400</v>
      </c>
      <c r="AF31" s="15">
        <v>358</v>
      </c>
      <c r="AG31" s="14">
        <f t="shared" si="3"/>
        <v>0.14916666666666667</v>
      </c>
      <c r="AH31" s="21">
        <v>1951</v>
      </c>
      <c r="AI31" s="15">
        <v>263</v>
      </c>
      <c r="AJ31" s="14">
        <f t="shared" si="4"/>
        <v>0.13480266529984622</v>
      </c>
      <c r="AK31" s="21">
        <v>1641</v>
      </c>
      <c r="AL31" s="15">
        <v>263</v>
      </c>
      <c r="AM31" s="14">
        <f t="shared" si="5"/>
        <v>0.16026812918951858</v>
      </c>
      <c r="AN31" s="21">
        <v>1333</v>
      </c>
      <c r="AO31" s="15">
        <v>233</v>
      </c>
      <c r="AP31" s="14">
        <f t="shared" si="6"/>
        <v>0.17479369842460615</v>
      </c>
      <c r="AQ31" s="21">
        <v>1309</v>
      </c>
      <c r="AR31" s="15">
        <v>230</v>
      </c>
      <c r="AS31" s="14">
        <f t="shared" si="7"/>
        <v>0.17570664629488159</v>
      </c>
      <c r="AT31" s="21">
        <v>1123</v>
      </c>
      <c r="AU31" s="15">
        <v>205</v>
      </c>
      <c r="AV31" s="14">
        <f t="shared" si="8"/>
        <v>0.182546749777382</v>
      </c>
      <c r="AW31" s="21">
        <v>1269</v>
      </c>
      <c r="AX31" s="15">
        <v>217</v>
      </c>
      <c r="AY31" s="14">
        <f t="shared" si="9"/>
        <v>0.17100078802206461</v>
      </c>
      <c r="AZ31" s="21">
        <v>1625</v>
      </c>
      <c r="BA31" s="15">
        <v>244</v>
      </c>
      <c r="BB31" s="14">
        <f t="shared" si="10"/>
        <v>0.15015384615384617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0.99999999999999989</v>
      </c>
      <c r="G32" s="73">
        <f t="shared" si="20"/>
        <v>1</v>
      </c>
      <c r="H32" s="73">
        <f t="shared" si="20"/>
        <v>1</v>
      </c>
      <c r="I32" s="73">
        <f t="shared" si="20"/>
        <v>1</v>
      </c>
      <c r="J32" s="73">
        <f t="shared" si="20"/>
        <v>1</v>
      </c>
      <c r="K32" s="73">
        <f t="shared" si="20"/>
        <v>1</v>
      </c>
      <c r="L32" s="73">
        <f t="shared" si="20"/>
        <v>1</v>
      </c>
      <c r="M32" s="73">
        <f t="shared" si="20"/>
        <v>1</v>
      </c>
      <c r="W32" s="10">
        <v>27</v>
      </c>
      <c r="X32" s="12" t="s">
        <v>28</v>
      </c>
      <c r="Y32" s="15">
        <v>0</v>
      </c>
      <c r="Z32" s="15">
        <v>119</v>
      </c>
      <c r="AA32" s="14">
        <f t="shared" si="1"/>
        <v>0</v>
      </c>
      <c r="AB32" s="21">
        <v>0</v>
      </c>
      <c r="AC32" s="15">
        <v>89</v>
      </c>
      <c r="AD32" s="14">
        <f t="shared" si="2"/>
        <v>0</v>
      </c>
      <c r="AE32" s="21">
        <v>0</v>
      </c>
      <c r="AF32" s="15">
        <v>27</v>
      </c>
      <c r="AG32" s="14">
        <f t="shared" si="3"/>
        <v>0</v>
      </c>
      <c r="AH32" s="21">
        <v>0</v>
      </c>
      <c r="AI32" s="15">
        <v>27</v>
      </c>
      <c r="AJ32" s="14">
        <f t="shared" si="4"/>
        <v>0</v>
      </c>
      <c r="AK32" s="21">
        <v>14</v>
      </c>
      <c r="AL32" s="15">
        <v>19</v>
      </c>
      <c r="AM32" s="14">
        <f t="shared" si="5"/>
        <v>1.3571428571428572</v>
      </c>
      <c r="AN32" s="21">
        <v>15</v>
      </c>
      <c r="AO32" s="15">
        <v>20</v>
      </c>
      <c r="AP32" s="14">
        <f t="shared" si="6"/>
        <v>1.3333333333333333</v>
      </c>
      <c r="AQ32" s="21">
        <v>26</v>
      </c>
      <c r="AR32" s="15">
        <v>22</v>
      </c>
      <c r="AS32" s="14">
        <f t="shared" si="7"/>
        <v>0.84615384615384615</v>
      </c>
      <c r="AT32" s="21">
        <v>66</v>
      </c>
      <c r="AU32" s="15">
        <v>49</v>
      </c>
      <c r="AV32" s="14">
        <f t="shared" si="8"/>
        <v>0.74242424242424243</v>
      </c>
      <c r="AW32" s="21">
        <v>110</v>
      </c>
      <c r="AX32" s="15">
        <v>65</v>
      </c>
      <c r="AY32" s="14">
        <f t="shared" si="9"/>
        <v>0.59090909090909094</v>
      </c>
      <c r="AZ32" s="21">
        <v>313</v>
      </c>
      <c r="BA32" s="15">
        <v>150</v>
      </c>
      <c r="BB32" s="14">
        <f t="shared" si="10"/>
        <v>0.47923322683706071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0.72321467274820228</v>
      </c>
      <c r="E33" s="39">
        <f t="shared" si="21"/>
        <v>0.72345412102376772</v>
      </c>
      <c r="F33" s="39">
        <f t="shared" si="21"/>
        <v>0.73123643460338883</v>
      </c>
      <c r="G33" s="39">
        <f t="shared" si="21"/>
        <v>0.72978595701088944</v>
      </c>
      <c r="H33" s="39">
        <f t="shared" si="21"/>
        <v>0.73119746512344319</v>
      </c>
      <c r="I33" s="39">
        <f t="shared" si="21"/>
        <v>0.72926052640493211</v>
      </c>
      <c r="J33" s="39">
        <f t="shared" si="21"/>
        <v>0.73141172883423111</v>
      </c>
      <c r="K33" s="39">
        <f t="shared" si="21"/>
        <v>0.73214172880070771</v>
      </c>
      <c r="L33" s="39">
        <f t="shared" si="21"/>
        <v>0.73379738855691157</v>
      </c>
      <c r="M33" s="39">
        <f t="shared" si="21"/>
        <v>0.73031529527509209</v>
      </c>
      <c r="W33" s="10">
        <v>28</v>
      </c>
      <c r="X33" s="12" t="s">
        <v>29</v>
      </c>
      <c r="Y33" s="15">
        <v>15</v>
      </c>
      <c r="Z33" s="15">
        <v>19</v>
      </c>
      <c r="AA33" s="14">
        <f t="shared" si="1"/>
        <v>1.2666666666666666</v>
      </c>
      <c r="AB33" s="21">
        <v>21</v>
      </c>
      <c r="AC33" s="15">
        <v>25</v>
      </c>
      <c r="AD33" s="14">
        <f t="shared" si="2"/>
        <v>1.1904761904761905</v>
      </c>
      <c r="AE33" s="21">
        <v>14</v>
      </c>
      <c r="AF33" s="15">
        <v>21</v>
      </c>
      <c r="AG33" s="14">
        <f t="shared" si="3"/>
        <v>1.5</v>
      </c>
      <c r="AH33" s="21">
        <v>185</v>
      </c>
      <c r="AI33" s="15">
        <v>119</v>
      </c>
      <c r="AJ33" s="14">
        <f t="shared" si="4"/>
        <v>0.64324324324324322</v>
      </c>
      <c r="AK33" s="21">
        <v>257</v>
      </c>
      <c r="AL33" s="15">
        <v>134</v>
      </c>
      <c r="AM33" s="14">
        <f t="shared" si="5"/>
        <v>0.52140077821011677</v>
      </c>
      <c r="AN33" s="21">
        <v>292</v>
      </c>
      <c r="AO33" s="15">
        <v>155</v>
      </c>
      <c r="AP33" s="14">
        <f t="shared" si="6"/>
        <v>0.53082191780821919</v>
      </c>
      <c r="AQ33" s="21">
        <v>339</v>
      </c>
      <c r="AR33" s="15">
        <v>142</v>
      </c>
      <c r="AS33" s="14">
        <f t="shared" si="7"/>
        <v>0.41887905604719766</v>
      </c>
      <c r="AT33" s="21">
        <v>404</v>
      </c>
      <c r="AU33" s="15">
        <v>163</v>
      </c>
      <c r="AV33" s="14">
        <f t="shared" si="8"/>
        <v>0.40346534653465349</v>
      </c>
      <c r="AW33" s="21">
        <v>387</v>
      </c>
      <c r="AX33" s="15">
        <v>164</v>
      </c>
      <c r="AY33" s="14">
        <f t="shared" si="9"/>
        <v>0.42377260981912146</v>
      </c>
      <c r="AZ33" s="21">
        <v>1674</v>
      </c>
      <c r="BA33" s="15">
        <v>227</v>
      </c>
      <c r="BB33" s="14">
        <f t="shared" si="10"/>
        <v>0.13560334528076465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0.12645997794078689</v>
      </c>
      <c r="E34" s="39">
        <f t="shared" si="21"/>
        <v>0.12702510029400937</v>
      </c>
      <c r="F34" s="39">
        <f t="shared" si="21"/>
        <v>0.12280445765772338</v>
      </c>
      <c r="G34" s="39">
        <f t="shared" si="21"/>
        <v>0.12415666701264944</v>
      </c>
      <c r="H34" s="39">
        <f t="shared" si="21"/>
        <v>0.12717510892047704</v>
      </c>
      <c r="I34" s="39">
        <f t="shared" si="21"/>
        <v>0.12776498086108193</v>
      </c>
      <c r="J34" s="39">
        <f t="shared" si="21"/>
        <v>0.1205813598942982</v>
      </c>
      <c r="K34" s="39">
        <f t="shared" si="21"/>
        <v>0.11751627069379503</v>
      </c>
      <c r="L34" s="39">
        <f t="shared" si="21"/>
        <v>0.11327200456002204</v>
      </c>
      <c r="M34" s="39">
        <f t="shared" si="21"/>
        <v>0.11361408610668026</v>
      </c>
      <c r="W34" s="10">
        <v>29</v>
      </c>
      <c r="X34" s="12" t="s">
        <v>30</v>
      </c>
      <c r="Y34" s="15">
        <v>19</v>
      </c>
      <c r="Z34" s="15">
        <v>21</v>
      </c>
      <c r="AA34" s="14">
        <f t="shared" si="1"/>
        <v>1.1052631578947369</v>
      </c>
      <c r="AB34" s="21">
        <v>11</v>
      </c>
      <c r="AC34" s="15">
        <v>18</v>
      </c>
      <c r="AD34" s="14">
        <f t="shared" si="2"/>
        <v>1.6363636363636365</v>
      </c>
      <c r="AE34" s="21">
        <v>0</v>
      </c>
      <c r="AF34" s="15">
        <v>27</v>
      </c>
      <c r="AG34" s="14">
        <f t="shared" si="3"/>
        <v>0</v>
      </c>
      <c r="AH34" s="21">
        <v>224</v>
      </c>
      <c r="AI34" s="15">
        <v>75</v>
      </c>
      <c r="AJ34" s="14">
        <f t="shared" si="4"/>
        <v>0.33482142857142855</v>
      </c>
      <c r="AK34" s="21">
        <v>527</v>
      </c>
      <c r="AL34" s="15">
        <v>143</v>
      </c>
      <c r="AM34" s="14">
        <f t="shared" si="5"/>
        <v>0.27134724857685011</v>
      </c>
      <c r="AN34" s="21">
        <v>941</v>
      </c>
      <c r="AO34" s="15">
        <v>246</v>
      </c>
      <c r="AP34" s="14">
        <f t="shared" si="6"/>
        <v>0.26142401700318812</v>
      </c>
      <c r="AQ34" s="21">
        <v>1200</v>
      </c>
      <c r="AR34" s="15">
        <v>203</v>
      </c>
      <c r="AS34" s="14">
        <f t="shared" si="7"/>
        <v>0.16916666666666666</v>
      </c>
      <c r="AT34" s="21">
        <v>1568</v>
      </c>
      <c r="AU34" s="15">
        <v>230</v>
      </c>
      <c r="AV34" s="14">
        <f t="shared" si="8"/>
        <v>0.14668367346938777</v>
      </c>
      <c r="AW34" s="21">
        <v>1567</v>
      </c>
      <c r="AX34" s="15">
        <v>214</v>
      </c>
      <c r="AY34" s="14">
        <f t="shared" si="9"/>
        <v>0.13656668793873644</v>
      </c>
      <c r="AZ34" s="21">
        <v>176</v>
      </c>
      <c r="BA34" s="15">
        <v>91</v>
      </c>
      <c r="BB34" s="14">
        <f t="shared" si="10"/>
        <v>0.51704545454545459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2.1177807853657832E-2</v>
      </c>
      <c r="E35" s="39">
        <f t="shared" si="21"/>
        <v>2.0105396073972947E-2</v>
      </c>
      <c r="F35" s="39">
        <f t="shared" si="21"/>
        <v>1.8084155616758166E-2</v>
      </c>
      <c r="G35" s="39">
        <f t="shared" si="21"/>
        <v>1.7329223659805677E-2</v>
      </c>
      <c r="H35" s="39">
        <f t="shared" si="21"/>
        <v>1.6771553051973771E-2</v>
      </c>
      <c r="I35" s="39">
        <f t="shared" si="21"/>
        <v>1.7546831069408218E-2</v>
      </c>
      <c r="J35" s="39">
        <f t="shared" si="21"/>
        <v>1.8449029372903752E-2</v>
      </c>
      <c r="K35" s="39">
        <f t="shared" si="21"/>
        <v>1.9718343232655124E-2</v>
      </c>
      <c r="L35" s="39">
        <f t="shared" si="21"/>
        <v>2.0501224939696729E-2</v>
      </c>
      <c r="M35" s="39">
        <f t="shared" si="21"/>
        <v>2.2378477308650817E-2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27</v>
      </c>
      <c r="AG35" s="14">
        <f t="shared" si="3"/>
        <v>0</v>
      </c>
      <c r="AH35" s="21">
        <v>0</v>
      </c>
      <c r="AI35" s="15">
        <v>27</v>
      </c>
      <c r="AJ35" s="14">
        <f t="shared" si="4"/>
        <v>0</v>
      </c>
      <c r="AK35" s="21">
        <v>0</v>
      </c>
      <c r="AL35" s="15">
        <v>27</v>
      </c>
      <c r="AM35" s="14">
        <f t="shared" si="5"/>
        <v>0</v>
      </c>
      <c r="AN35" s="21">
        <v>7</v>
      </c>
      <c r="AO35" s="15">
        <v>12</v>
      </c>
      <c r="AP35" s="14">
        <f t="shared" si="6"/>
        <v>1.7142857142857142</v>
      </c>
      <c r="AQ35" s="21">
        <v>9</v>
      </c>
      <c r="AR35" s="15">
        <v>15</v>
      </c>
      <c r="AS35" s="14">
        <f t="shared" si="7"/>
        <v>1.6666666666666667</v>
      </c>
      <c r="AT35" s="21">
        <v>11</v>
      </c>
      <c r="AU35" s="15">
        <v>17</v>
      </c>
      <c r="AV35" s="14">
        <f t="shared" si="8"/>
        <v>1.5454545454545454</v>
      </c>
      <c r="AW35" s="21">
        <v>13</v>
      </c>
      <c r="AX35" s="15">
        <v>21</v>
      </c>
      <c r="AY35" s="14">
        <f t="shared" si="9"/>
        <v>1.6153846153846154</v>
      </c>
      <c r="AZ35" s="21">
        <v>13</v>
      </c>
      <c r="BA35" s="15">
        <v>21</v>
      </c>
      <c r="BB35" s="14">
        <f t="shared" si="10"/>
        <v>1.6153846153846154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9.5316992818714683E-3</v>
      </c>
      <c r="E36" s="39">
        <f t="shared" si="21"/>
        <v>1.0786556642235776E-2</v>
      </c>
      <c r="F36" s="39">
        <f t="shared" si="21"/>
        <v>1.171867875316906E-2</v>
      </c>
      <c r="G36" s="39">
        <f t="shared" si="21"/>
        <v>1.2310969308320284E-2</v>
      </c>
      <c r="H36" s="39">
        <f t="shared" si="21"/>
        <v>1.2163886810720415E-2</v>
      </c>
      <c r="I36" s="39">
        <f t="shared" si="21"/>
        <v>1.2711290267944852E-2</v>
      </c>
      <c r="J36" s="39">
        <f t="shared" si="21"/>
        <v>1.151743063319443E-2</v>
      </c>
      <c r="K36" s="39">
        <f t="shared" si="21"/>
        <v>1.0718122077593832E-2</v>
      </c>
      <c r="L36" s="39">
        <f t="shared" si="21"/>
        <v>1.0426143119764751E-2</v>
      </c>
      <c r="M36" s="39">
        <f t="shared" si="21"/>
        <v>9.5019007418499588E-3</v>
      </c>
      <c r="W36" s="10">
        <v>31</v>
      </c>
      <c r="X36" s="12" t="s">
        <v>32</v>
      </c>
      <c r="Y36" s="15">
        <v>1532</v>
      </c>
      <c r="Z36" s="15">
        <v>289</v>
      </c>
      <c r="AA36" s="14">
        <f t="shared" si="1"/>
        <v>0.18864229765013055</v>
      </c>
      <c r="AB36" s="21">
        <v>1843</v>
      </c>
      <c r="AC36" s="15">
        <v>279</v>
      </c>
      <c r="AD36" s="14">
        <f t="shared" si="2"/>
        <v>0.15138361367335865</v>
      </c>
      <c r="AE36" s="21">
        <v>2002</v>
      </c>
      <c r="AF36" s="15">
        <v>279</v>
      </c>
      <c r="AG36" s="14">
        <f t="shared" si="3"/>
        <v>0.13936063936063936</v>
      </c>
      <c r="AH36" s="21">
        <v>2105</v>
      </c>
      <c r="AI36" s="15">
        <v>336</v>
      </c>
      <c r="AJ36" s="14">
        <f t="shared" si="4"/>
        <v>0.15961995249406175</v>
      </c>
      <c r="AK36" s="21">
        <v>2101</v>
      </c>
      <c r="AL36" s="15">
        <v>376</v>
      </c>
      <c r="AM36" s="14">
        <f t="shared" si="5"/>
        <v>0.17896239885768681</v>
      </c>
      <c r="AN36" s="21">
        <v>2284</v>
      </c>
      <c r="AO36" s="15">
        <v>313</v>
      </c>
      <c r="AP36" s="14">
        <f t="shared" si="6"/>
        <v>0.13704028021015763</v>
      </c>
      <c r="AQ36" s="21">
        <v>2199</v>
      </c>
      <c r="AR36" s="15">
        <v>316</v>
      </c>
      <c r="AS36" s="14">
        <f t="shared" si="7"/>
        <v>0.14370168258299226</v>
      </c>
      <c r="AT36" s="21">
        <v>2076</v>
      </c>
      <c r="AU36" s="15">
        <v>275</v>
      </c>
      <c r="AV36" s="14">
        <f t="shared" si="8"/>
        <v>0.13246628131021196</v>
      </c>
      <c r="AW36" s="21">
        <v>2179</v>
      </c>
      <c r="AX36" s="15">
        <v>373</v>
      </c>
      <c r="AY36" s="14">
        <f t="shared" si="9"/>
        <v>0.17117944011014227</v>
      </c>
      <c r="AZ36" s="21">
        <v>2079</v>
      </c>
      <c r="BA36" s="15">
        <v>355</v>
      </c>
      <c r="BB36" s="14">
        <f t="shared" si="10"/>
        <v>0.17075517075517074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4.8356877609898707E-2</v>
      </c>
      <c r="E37" s="39">
        <f t="shared" si="21"/>
        <v>4.8392733169011132E-2</v>
      </c>
      <c r="F37" s="39">
        <f t="shared" si="21"/>
        <v>4.7266857570175277E-2</v>
      </c>
      <c r="G37" s="39">
        <f t="shared" si="21"/>
        <v>4.5638135122816358E-2</v>
      </c>
      <c r="H37" s="39">
        <f t="shared" si="21"/>
        <v>4.1270958940280773E-2</v>
      </c>
      <c r="I37" s="39">
        <f t="shared" si="21"/>
        <v>3.9510009823515463E-2</v>
      </c>
      <c r="J37" s="39">
        <f t="shared" si="21"/>
        <v>4.1317207033235083E-2</v>
      </c>
      <c r="K37" s="39">
        <f t="shared" si="21"/>
        <v>4.0870245166182234E-2</v>
      </c>
      <c r="L37" s="39">
        <f t="shared" si="21"/>
        <v>4.097602591058884E-2</v>
      </c>
      <c r="M37" s="39">
        <f t="shared" si="21"/>
        <v>4.1071215425849364E-2</v>
      </c>
      <c r="W37" s="10">
        <v>32</v>
      </c>
      <c r="X37" s="12" t="s">
        <v>33</v>
      </c>
      <c r="Y37" s="15">
        <v>4773</v>
      </c>
      <c r="Z37" s="15">
        <v>522</v>
      </c>
      <c r="AA37" s="14">
        <f t="shared" si="1"/>
        <v>0.10936517913262099</v>
      </c>
      <c r="AB37" s="21">
        <v>5003</v>
      </c>
      <c r="AC37" s="15">
        <v>534</v>
      </c>
      <c r="AD37" s="14">
        <f t="shared" si="2"/>
        <v>0.10673595842494503</v>
      </c>
      <c r="AE37" s="21">
        <v>5269</v>
      </c>
      <c r="AF37" s="15">
        <v>582</v>
      </c>
      <c r="AG37" s="14">
        <f t="shared" si="3"/>
        <v>0.11045739229455305</v>
      </c>
      <c r="AH37" s="21">
        <v>5028</v>
      </c>
      <c r="AI37" s="15">
        <v>573</v>
      </c>
      <c r="AJ37" s="14">
        <f t="shared" si="4"/>
        <v>0.11396181384248211</v>
      </c>
      <c r="AK37" s="21">
        <v>4566</v>
      </c>
      <c r="AL37" s="15">
        <v>543</v>
      </c>
      <c r="AM37" s="14">
        <f t="shared" si="5"/>
        <v>0.11892247043363995</v>
      </c>
      <c r="AN37" s="21">
        <v>4653</v>
      </c>
      <c r="AO37" s="15">
        <v>522</v>
      </c>
      <c r="AP37" s="14">
        <f t="shared" si="6"/>
        <v>0.11218568665377177</v>
      </c>
      <c r="AQ37" s="21">
        <v>5107</v>
      </c>
      <c r="AR37" s="15">
        <v>533</v>
      </c>
      <c r="AS37" s="14">
        <f t="shared" si="7"/>
        <v>0.10436655570785197</v>
      </c>
      <c r="AT37" s="21">
        <v>5131</v>
      </c>
      <c r="AU37" s="15">
        <v>514</v>
      </c>
      <c r="AV37" s="14">
        <f t="shared" si="8"/>
        <v>0.10017540440459949</v>
      </c>
      <c r="AW37" s="21">
        <v>5456</v>
      </c>
      <c r="AX37" s="15">
        <v>595</v>
      </c>
      <c r="AY37" s="14">
        <f t="shared" si="9"/>
        <v>0.10905425219941349</v>
      </c>
      <c r="AZ37" s="21">
        <v>5770</v>
      </c>
      <c r="BA37" s="15">
        <v>597</v>
      </c>
      <c r="BB37" s="14">
        <f t="shared" si="10"/>
        <v>0.10346620450606586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9.7243561647794314E-3</v>
      </c>
      <c r="E38" s="39">
        <f t="shared" si="21"/>
        <v>9.435324924633887E-3</v>
      </c>
      <c r="F38" s="39">
        <f t="shared" si="21"/>
        <v>1.0017874404946468E-2</v>
      </c>
      <c r="G38" s="39">
        <f t="shared" si="21"/>
        <v>1.0320816278639476E-2</v>
      </c>
      <c r="H38" s="39">
        <f t="shared" si="21"/>
        <v>1.0940456805879505E-2</v>
      </c>
      <c r="I38" s="39">
        <f t="shared" si="21"/>
        <v>1.2033806442871177E-2</v>
      </c>
      <c r="J38" s="39">
        <f t="shared" si="21"/>
        <v>1.3481044821628214E-2</v>
      </c>
      <c r="K38" s="39">
        <f t="shared" si="21"/>
        <v>1.246761658031088E-2</v>
      </c>
      <c r="L38" s="39">
        <f t="shared" si="21"/>
        <v>1.1966283015805308E-2</v>
      </c>
      <c r="M38" s="39">
        <f t="shared" si="21"/>
        <v>1.1198281194049286E-2</v>
      </c>
      <c r="W38" s="10">
        <v>33</v>
      </c>
      <c r="X38" s="12" t="s">
        <v>34</v>
      </c>
      <c r="Y38" s="15">
        <v>1500</v>
      </c>
      <c r="Z38" s="15">
        <v>220</v>
      </c>
      <c r="AA38" s="14">
        <f t="shared" si="1"/>
        <v>0.14666666666666667</v>
      </c>
      <c r="AB38" s="21">
        <v>1615</v>
      </c>
      <c r="AC38" s="15">
        <v>268</v>
      </c>
      <c r="AD38" s="14">
        <f t="shared" si="2"/>
        <v>0.16594427244582044</v>
      </c>
      <c r="AE38" s="21">
        <v>1825</v>
      </c>
      <c r="AF38" s="15">
        <v>263</v>
      </c>
      <c r="AG38" s="14">
        <f t="shared" si="3"/>
        <v>0.14410958904109589</v>
      </c>
      <c r="AH38" s="21">
        <v>1858</v>
      </c>
      <c r="AI38" s="15">
        <v>290</v>
      </c>
      <c r="AJ38" s="14">
        <f t="shared" si="4"/>
        <v>0.15608180839612487</v>
      </c>
      <c r="AK38" s="21">
        <v>1990</v>
      </c>
      <c r="AL38" s="15">
        <v>283</v>
      </c>
      <c r="AM38" s="14">
        <f t="shared" si="5"/>
        <v>0.14221105527638192</v>
      </c>
      <c r="AN38" s="21">
        <v>2165</v>
      </c>
      <c r="AO38" s="15">
        <v>244</v>
      </c>
      <c r="AP38" s="14">
        <f t="shared" si="6"/>
        <v>0.11270207852193996</v>
      </c>
      <c r="AQ38" s="21">
        <v>2471</v>
      </c>
      <c r="AR38" s="15">
        <v>336</v>
      </c>
      <c r="AS38" s="14">
        <f t="shared" si="7"/>
        <v>0.1359773371104816</v>
      </c>
      <c r="AT38" s="21">
        <v>2381</v>
      </c>
      <c r="AU38" s="15">
        <v>339</v>
      </c>
      <c r="AV38" s="14">
        <f t="shared" si="8"/>
        <v>0.14237715245695087</v>
      </c>
      <c r="AW38" s="21">
        <v>2312</v>
      </c>
      <c r="AX38" s="15">
        <v>303</v>
      </c>
      <c r="AY38" s="14">
        <f t="shared" si="9"/>
        <v>0.13105536332179932</v>
      </c>
      <c r="AZ38" s="21">
        <v>2204</v>
      </c>
      <c r="BA38" s="15">
        <v>321</v>
      </c>
      <c r="BB38" s="14">
        <f t="shared" si="10"/>
        <v>0.14564428312159711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6.1534608400803381E-2</v>
      </c>
      <c r="E39" s="39">
        <f t="shared" si="21"/>
        <v>6.0800767872369176E-2</v>
      </c>
      <c r="F39" s="39">
        <f t="shared" si="21"/>
        <v>5.8871541393838801E-2</v>
      </c>
      <c r="G39" s="39">
        <f t="shared" si="21"/>
        <v>6.045823160687934E-2</v>
      </c>
      <c r="H39" s="39">
        <f t="shared" si="21"/>
        <v>6.0480570347225281E-2</v>
      </c>
      <c r="I39" s="39">
        <f t="shared" si="21"/>
        <v>6.1172555130246269E-2</v>
      </c>
      <c r="J39" s="39">
        <f t="shared" si="21"/>
        <v>6.3242199410509195E-2</v>
      </c>
      <c r="K39" s="39">
        <f t="shared" si="21"/>
        <v>6.6567673448755207E-2</v>
      </c>
      <c r="L39" s="39">
        <f t="shared" si="21"/>
        <v>6.9060929897210757E-2</v>
      </c>
      <c r="M39" s="39">
        <f t="shared" si="21"/>
        <v>7.1920743947828158E-2</v>
      </c>
      <c r="W39" s="16">
        <v>34</v>
      </c>
      <c r="X39" s="17" t="s">
        <v>35</v>
      </c>
      <c r="Y39" s="18">
        <v>5585</v>
      </c>
      <c r="Z39" s="18">
        <v>473</v>
      </c>
      <c r="AA39" s="19">
        <f t="shared" si="1"/>
        <v>8.4691136974037601E-2</v>
      </c>
      <c r="AB39" s="22">
        <v>5854</v>
      </c>
      <c r="AC39" s="18">
        <v>469</v>
      </c>
      <c r="AD39" s="19">
        <f t="shared" si="2"/>
        <v>8.0116159890673042E-2</v>
      </c>
      <c r="AE39" s="22">
        <v>5835</v>
      </c>
      <c r="AF39" s="18">
        <v>422</v>
      </c>
      <c r="AG39" s="19">
        <f t="shared" si="3"/>
        <v>7.2322193658954578E-2</v>
      </c>
      <c r="AH39" s="22">
        <v>6131</v>
      </c>
      <c r="AI39" s="18">
        <v>488</v>
      </c>
      <c r="AJ39" s="19">
        <f t="shared" si="4"/>
        <v>7.9595498287391944E-2</v>
      </c>
      <c r="AK39" s="22">
        <v>6356</v>
      </c>
      <c r="AL39" s="18">
        <v>470</v>
      </c>
      <c r="AM39" s="19">
        <f t="shared" si="5"/>
        <v>7.3945877910635616E-2</v>
      </c>
      <c r="AN39" s="22">
        <v>6750</v>
      </c>
      <c r="AO39" s="18">
        <v>513</v>
      </c>
      <c r="AP39" s="19">
        <f t="shared" si="6"/>
        <v>7.5999999999999998E-2</v>
      </c>
      <c r="AQ39" s="22">
        <v>7132</v>
      </c>
      <c r="AR39" s="18">
        <v>416</v>
      </c>
      <c r="AS39" s="19">
        <f t="shared" si="7"/>
        <v>5.8328659562535051E-2</v>
      </c>
      <c r="AT39" s="22">
        <v>7792</v>
      </c>
      <c r="AU39" s="18">
        <v>454</v>
      </c>
      <c r="AV39" s="19">
        <f t="shared" si="8"/>
        <v>5.8264887063655034E-2</v>
      </c>
      <c r="AW39" s="22">
        <v>8249</v>
      </c>
      <c r="AX39" s="18">
        <v>518</v>
      </c>
      <c r="AY39" s="19">
        <f t="shared" si="9"/>
        <v>6.2795490362468176E-2</v>
      </c>
      <c r="AZ39" s="22">
        <v>9431</v>
      </c>
      <c r="BA39" s="18">
        <v>603</v>
      </c>
      <c r="BB39" s="19">
        <f t="shared" si="10"/>
        <v>6.3938076556038601E-2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87760</v>
      </c>
      <c r="Z40" s="15">
        <v>1426</v>
      </c>
      <c r="AA40" s="14">
        <f t="shared" si="1"/>
        <v>1.6248860528714677E-2</v>
      </c>
      <c r="AB40" s="21">
        <v>89775</v>
      </c>
      <c r="AC40" s="15">
        <v>1467</v>
      </c>
      <c r="AD40" s="14">
        <f t="shared" si="2"/>
        <v>1.6340852130325816E-2</v>
      </c>
      <c r="AE40" s="21">
        <v>92573</v>
      </c>
      <c r="AF40" s="15">
        <v>1299</v>
      </c>
      <c r="AG40" s="14">
        <f t="shared" si="3"/>
        <v>1.4032169207004203E-2</v>
      </c>
      <c r="AH40" s="21">
        <v>93089</v>
      </c>
      <c r="AI40" s="15">
        <v>1523</v>
      </c>
      <c r="AJ40" s="14">
        <f t="shared" si="4"/>
        <v>1.6360687084403098E-2</v>
      </c>
      <c r="AK40" s="21">
        <v>95237</v>
      </c>
      <c r="AL40" s="15">
        <v>1451</v>
      </c>
      <c r="AM40" s="14">
        <f t="shared" si="5"/>
        <v>1.5235675210264917E-2</v>
      </c>
      <c r="AN40" s="21">
        <v>98423</v>
      </c>
      <c r="AO40" s="15">
        <v>1290</v>
      </c>
      <c r="AP40" s="14">
        <f t="shared" si="6"/>
        <v>1.3106692541377524E-2</v>
      </c>
      <c r="AQ40" s="21">
        <v>102812</v>
      </c>
      <c r="AR40" s="15">
        <v>1349</v>
      </c>
      <c r="AS40" s="14">
        <f t="shared" si="7"/>
        <v>1.3121036454888534E-2</v>
      </c>
      <c r="AT40" s="21">
        <v>105507</v>
      </c>
      <c r="AU40" s="15">
        <v>1207</v>
      </c>
      <c r="AV40" s="14">
        <f t="shared" si="8"/>
        <v>1.1439999241756472E-2</v>
      </c>
      <c r="AW40" s="21">
        <v>111183</v>
      </c>
      <c r="AX40" s="15">
        <v>1324</v>
      </c>
      <c r="AY40" s="14">
        <f t="shared" si="9"/>
        <v>1.1908295332919601E-2</v>
      </c>
      <c r="AZ40" s="21">
        <v>116169</v>
      </c>
      <c r="BA40" s="15">
        <v>1231</v>
      </c>
      <c r="BB40" s="14">
        <f t="shared" si="10"/>
        <v>1.0596630770687532E-2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0.84967465068898917</v>
      </c>
      <c r="E41" s="39">
        <f t="shared" si="22"/>
        <v>0.85047922131777709</v>
      </c>
      <c r="F41" s="39">
        <f t="shared" si="22"/>
        <v>0.85404089226111224</v>
      </c>
      <c r="G41" s="39">
        <f t="shared" si="22"/>
        <v>0.85394262402353882</v>
      </c>
      <c r="H41" s="39">
        <f t="shared" si="22"/>
        <v>0.85837257404392031</v>
      </c>
      <c r="I41" s="39">
        <f t="shared" si="22"/>
        <v>0.85702550726601401</v>
      </c>
      <c r="J41" s="39">
        <f t="shared" si="22"/>
        <v>0.8519930887285293</v>
      </c>
      <c r="K41" s="39">
        <f t="shared" si="22"/>
        <v>0.84965799949450271</v>
      </c>
      <c r="L41" s="39">
        <f t="shared" si="22"/>
        <v>0.84706939311693363</v>
      </c>
      <c r="M41" s="39">
        <f t="shared" si="22"/>
        <v>0.84392938138177243</v>
      </c>
      <c r="W41" s="10">
        <v>36</v>
      </c>
      <c r="X41" s="12" t="s">
        <v>20</v>
      </c>
      <c r="Y41" s="15">
        <v>72765</v>
      </c>
      <c r="Z41" s="15">
        <v>1355</v>
      </c>
      <c r="AA41" s="14">
        <f t="shared" si="1"/>
        <v>1.862159005016148E-2</v>
      </c>
      <c r="AB41" s="21">
        <v>74767</v>
      </c>
      <c r="AC41" s="15">
        <v>1671</v>
      </c>
      <c r="AD41" s="14">
        <f t="shared" si="2"/>
        <v>2.2349432236146962E-2</v>
      </c>
      <c r="AE41" s="21">
        <v>77908</v>
      </c>
      <c r="AF41" s="15">
        <v>1394</v>
      </c>
      <c r="AG41" s="14">
        <f t="shared" si="3"/>
        <v>1.7892899317143298E-2</v>
      </c>
      <c r="AH41" s="21">
        <v>78206</v>
      </c>
      <c r="AI41" s="15">
        <v>1542</v>
      </c>
      <c r="AJ41" s="14">
        <f t="shared" si="4"/>
        <v>1.9717157251361788E-2</v>
      </c>
      <c r="AK41" s="21">
        <v>80507</v>
      </c>
      <c r="AL41" s="15">
        <v>1402</v>
      </c>
      <c r="AM41" s="14">
        <f t="shared" si="5"/>
        <v>1.7414634752257567E-2</v>
      </c>
      <c r="AN41" s="21">
        <v>83097</v>
      </c>
      <c r="AO41" s="15">
        <v>1339</v>
      </c>
      <c r="AP41" s="14">
        <f t="shared" si="6"/>
        <v>1.6113698448800798E-2</v>
      </c>
      <c r="AQ41" s="21">
        <v>86198</v>
      </c>
      <c r="AR41" s="15">
        <v>1386</v>
      </c>
      <c r="AS41" s="14">
        <f t="shared" si="7"/>
        <v>1.6079259379567973E-2</v>
      </c>
      <c r="AT41" s="21">
        <v>87990</v>
      </c>
      <c r="AU41" s="15">
        <v>1314</v>
      </c>
      <c r="AV41" s="14">
        <f t="shared" si="8"/>
        <v>1.4933515172178656E-2</v>
      </c>
      <c r="AW41" s="21">
        <v>92212</v>
      </c>
      <c r="AX41" s="15">
        <v>1332</v>
      </c>
      <c r="AY41" s="14">
        <f t="shared" si="9"/>
        <v>1.4444974623693228E-2</v>
      </c>
      <c r="AZ41" s="21">
        <v>96305</v>
      </c>
      <c r="BA41" s="15">
        <v>1331</v>
      </c>
      <c r="BB41" s="14">
        <f t="shared" si="10"/>
        <v>1.3820673900628213E-2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0.85116658730698591</v>
      </c>
      <c r="E42" s="39">
        <f t="shared" si="23"/>
        <v>0.85064291153734473</v>
      </c>
      <c r="F42" s="39">
        <f t="shared" si="23"/>
        <v>0.85620775448750119</v>
      </c>
      <c r="G42" s="39">
        <f t="shared" si="23"/>
        <v>0.85460771775548816</v>
      </c>
      <c r="H42" s="39">
        <f t="shared" si="23"/>
        <v>0.85184159796562897</v>
      </c>
      <c r="I42" s="39">
        <f t="shared" si="23"/>
        <v>0.85092044545014378</v>
      </c>
      <c r="J42" s="39">
        <f t="shared" si="23"/>
        <v>0.85847143422929917</v>
      </c>
      <c r="K42" s="39">
        <f t="shared" si="23"/>
        <v>0.86168991433763886</v>
      </c>
      <c r="L42" s="39">
        <f t="shared" si="23"/>
        <v>0.86627777431171404</v>
      </c>
      <c r="M42" s="39">
        <f t="shared" si="23"/>
        <v>0.86537488963749665</v>
      </c>
      <c r="W42" s="10">
        <v>37</v>
      </c>
      <c r="X42" s="12" t="s">
        <v>21</v>
      </c>
      <c r="Y42" s="15">
        <v>62069</v>
      </c>
      <c r="Z42" s="15">
        <v>1437</v>
      </c>
      <c r="AA42" s="14">
        <f t="shared" si="1"/>
        <v>2.3151653804636775E-2</v>
      </c>
      <c r="AB42" s="21">
        <v>63464</v>
      </c>
      <c r="AC42" s="15">
        <v>1460</v>
      </c>
      <c r="AD42" s="14">
        <f t="shared" si="2"/>
        <v>2.3005168284381698E-2</v>
      </c>
      <c r="AE42" s="21">
        <v>67021</v>
      </c>
      <c r="AF42" s="15">
        <v>1403</v>
      </c>
      <c r="AG42" s="14">
        <f t="shared" si="3"/>
        <v>2.0933737186851882E-2</v>
      </c>
      <c r="AH42" s="21">
        <v>67267</v>
      </c>
      <c r="AI42" s="15">
        <v>1483</v>
      </c>
      <c r="AJ42" s="14">
        <f t="shared" si="4"/>
        <v>2.2046471523927039E-2</v>
      </c>
      <c r="AK42" s="21">
        <v>69232</v>
      </c>
      <c r="AL42" s="15">
        <v>1453</v>
      </c>
      <c r="AM42" s="14">
        <f t="shared" si="5"/>
        <v>2.0987404668361451E-2</v>
      </c>
      <c r="AN42" s="21">
        <v>71144</v>
      </c>
      <c r="AO42" s="15">
        <v>1262</v>
      </c>
      <c r="AP42" s="14">
        <f t="shared" si="6"/>
        <v>1.7738670864725064E-2</v>
      </c>
      <c r="AQ42" s="21">
        <v>74485</v>
      </c>
      <c r="AR42" s="15">
        <v>1266</v>
      </c>
      <c r="AS42" s="14">
        <f t="shared" si="7"/>
        <v>1.6996710747130293E-2</v>
      </c>
      <c r="AT42" s="21">
        <v>75723</v>
      </c>
      <c r="AU42" s="15">
        <v>1285</v>
      </c>
      <c r="AV42" s="14">
        <f t="shared" si="8"/>
        <v>1.6969744991614171E-2</v>
      </c>
      <c r="AW42" s="21">
        <v>79743</v>
      </c>
      <c r="AX42" s="15">
        <v>1351</v>
      </c>
      <c r="AY42" s="14">
        <f t="shared" si="9"/>
        <v>1.6941925937072846E-2</v>
      </c>
      <c r="AZ42" s="21">
        <v>82835</v>
      </c>
      <c r="BA42" s="15">
        <v>1268</v>
      </c>
      <c r="BB42" s="14">
        <f t="shared" si="10"/>
        <v>1.5307539083720649E-2</v>
      </c>
    </row>
    <row r="43" spans="2:54" x14ac:dyDescent="0.25">
      <c r="B43" s="36"/>
      <c r="C43" s="70" t="str">
        <f>C17</f>
        <v>Carpooled:</v>
      </c>
      <c r="D43" s="39">
        <f t="shared" si="23"/>
        <v>0.14883341269301409</v>
      </c>
      <c r="E43" s="39">
        <f t="shared" si="23"/>
        <v>0.14935708846265525</v>
      </c>
      <c r="F43" s="39">
        <f t="shared" si="23"/>
        <v>0.14379224551249881</v>
      </c>
      <c r="G43" s="39">
        <f t="shared" si="23"/>
        <v>0.14539228224451187</v>
      </c>
      <c r="H43" s="39">
        <f t="shared" si="23"/>
        <v>0.14815840203437103</v>
      </c>
      <c r="I43" s="39">
        <f t="shared" si="23"/>
        <v>0.14907955454985622</v>
      </c>
      <c r="J43" s="39">
        <f t="shared" si="23"/>
        <v>0.14152856577070083</v>
      </c>
      <c r="K43" s="39">
        <f t="shared" si="23"/>
        <v>0.13831008566236108</v>
      </c>
      <c r="L43" s="39">
        <f t="shared" si="23"/>
        <v>0.13372222568828598</v>
      </c>
      <c r="M43" s="39">
        <f t="shared" si="23"/>
        <v>0.13462511036250333</v>
      </c>
      <c r="W43" s="10">
        <v>38</v>
      </c>
      <c r="X43" s="12" t="s">
        <v>22</v>
      </c>
      <c r="Y43" s="15">
        <v>10696</v>
      </c>
      <c r="Z43" s="15">
        <v>760</v>
      </c>
      <c r="AA43" s="14">
        <f t="shared" si="1"/>
        <v>7.1054599850411362E-2</v>
      </c>
      <c r="AB43" s="21">
        <v>11303</v>
      </c>
      <c r="AC43" s="15">
        <v>806</v>
      </c>
      <c r="AD43" s="14">
        <f t="shared" si="2"/>
        <v>7.1308502167566137E-2</v>
      </c>
      <c r="AE43" s="21">
        <v>10887</v>
      </c>
      <c r="AF43" s="15">
        <v>759</v>
      </c>
      <c r="AG43" s="14">
        <f t="shared" si="3"/>
        <v>6.9716175254891155E-2</v>
      </c>
      <c r="AH43" s="21">
        <v>10939</v>
      </c>
      <c r="AI43" s="15">
        <v>648</v>
      </c>
      <c r="AJ43" s="14">
        <f t="shared" si="4"/>
        <v>5.9237590273333945E-2</v>
      </c>
      <c r="AK43" s="21">
        <v>11275</v>
      </c>
      <c r="AL43" s="15">
        <v>771</v>
      </c>
      <c r="AM43" s="14">
        <f t="shared" si="5"/>
        <v>6.8381374722838131E-2</v>
      </c>
      <c r="AN43" s="21">
        <v>11953</v>
      </c>
      <c r="AO43" s="15">
        <v>712</v>
      </c>
      <c r="AP43" s="14">
        <f t="shared" si="6"/>
        <v>5.9566635990964609E-2</v>
      </c>
      <c r="AQ43" s="21">
        <v>11713</v>
      </c>
      <c r="AR43" s="15">
        <v>754</v>
      </c>
      <c r="AS43" s="14">
        <f t="shared" si="7"/>
        <v>6.4372918978912314E-2</v>
      </c>
      <c r="AT43" s="21">
        <v>12267</v>
      </c>
      <c r="AU43" s="15">
        <v>720</v>
      </c>
      <c r="AV43" s="14">
        <f t="shared" si="8"/>
        <v>5.8694057226705794E-2</v>
      </c>
      <c r="AW43" s="21">
        <v>12469</v>
      </c>
      <c r="AX43" s="15">
        <v>769</v>
      </c>
      <c r="AY43" s="14">
        <f t="shared" si="9"/>
        <v>6.1672948913304999E-2</v>
      </c>
      <c r="AZ43" s="21">
        <v>13470</v>
      </c>
      <c r="BA43" s="15">
        <v>739</v>
      </c>
      <c r="BB43" s="14">
        <f t="shared" si="10"/>
        <v>5.4862657757980701E-2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8704</v>
      </c>
      <c r="Z44" s="15">
        <v>729</v>
      </c>
      <c r="AA44" s="14">
        <f t="shared" si="1"/>
        <v>8.3754595588235295E-2</v>
      </c>
      <c r="AB44" s="21">
        <v>9125</v>
      </c>
      <c r="AC44" s="15">
        <v>807</v>
      </c>
      <c r="AD44" s="14">
        <f t="shared" si="2"/>
        <v>8.8438356164383558E-2</v>
      </c>
      <c r="AE44" s="21">
        <v>8661</v>
      </c>
      <c r="AF44" s="15">
        <v>694</v>
      </c>
      <c r="AG44" s="14">
        <f t="shared" si="3"/>
        <v>8.0129315321556399E-2</v>
      </c>
      <c r="AH44" s="21">
        <v>8790</v>
      </c>
      <c r="AI44" s="15">
        <v>676</v>
      </c>
      <c r="AJ44" s="14">
        <f t="shared" si="4"/>
        <v>7.6905574516496017E-2</v>
      </c>
      <c r="AK44" s="21">
        <v>8939</v>
      </c>
      <c r="AL44" s="15">
        <v>642</v>
      </c>
      <c r="AM44" s="14">
        <f t="shared" si="5"/>
        <v>7.1820114106723343E-2</v>
      </c>
      <c r="AN44" s="21">
        <v>9421</v>
      </c>
      <c r="AO44" s="15">
        <v>541</v>
      </c>
      <c r="AP44" s="14">
        <f t="shared" si="6"/>
        <v>5.7424901815093937E-2</v>
      </c>
      <c r="AQ44" s="21">
        <v>9067</v>
      </c>
      <c r="AR44" s="15">
        <v>626</v>
      </c>
      <c r="AS44" s="14">
        <f t="shared" si="7"/>
        <v>6.9041579353700228E-2</v>
      </c>
      <c r="AT44" s="21">
        <v>9610</v>
      </c>
      <c r="AU44" s="15">
        <v>633</v>
      </c>
      <c r="AV44" s="14">
        <f t="shared" si="8"/>
        <v>6.5868886576482835E-2</v>
      </c>
      <c r="AW44" s="21">
        <v>9687</v>
      </c>
      <c r="AX44" s="15">
        <v>666</v>
      </c>
      <c r="AY44" s="14">
        <f t="shared" si="9"/>
        <v>6.8751935583772072E-2</v>
      </c>
      <c r="AZ44" s="21">
        <v>10361</v>
      </c>
      <c r="BA44" s="15">
        <v>595</v>
      </c>
      <c r="BB44" s="14">
        <f t="shared" si="10"/>
        <v>5.7426889296399962E-2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0.12645997794078689</v>
      </c>
      <c r="E45" s="39">
        <f t="shared" si="24"/>
        <v>0.12702510029400937</v>
      </c>
      <c r="F45" s="39">
        <f t="shared" si="24"/>
        <v>0.12280445765772338</v>
      </c>
      <c r="G45" s="39">
        <f t="shared" si="24"/>
        <v>0.12415666701264944</v>
      </c>
      <c r="H45" s="39">
        <f t="shared" si="24"/>
        <v>0.12717510892047704</v>
      </c>
      <c r="I45" s="39">
        <f t="shared" si="24"/>
        <v>0.12776498086108193</v>
      </c>
      <c r="J45" s="39">
        <f t="shared" si="24"/>
        <v>0.1205813598942982</v>
      </c>
      <c r="K45" s="39">
        <f t="shared" si="24"/>
        <v>0.11751627069379503</v>
      </c>
      <c r="L45" s="39">
        <f t="shared" si="24"/>
        <v>0.11327200456002204</v>
      </c>
      <c r="M45" s="39">
        <f t="shared" si="24"/>
        <v>0.11361408610668026</v>
      </c>
      <c r="W45" s="10">
        <v>40</v>
      </c>
      <c r="X45" s="12" t="s">
        <v>24</v>
      </c>
      <c r="Y45" s="15">
        <v>1277</v>
      </c>
      <c r="Z45" s="15">
        <v>216</v>
      </c>
      <c r="AA45" s="14">
        <f t="shared" si="1"/>
        <v>0.16914643696162882</v>
      </c>
      <c r="AB45" s="21">
        <v>1344</v>
      </c>
      <c r="AC45" s="15">
        <v>267</v>
      </c>
      <c r="AD45" s="14">
        <f t="shared" si="2"/>
        <v>0.19866071428571427</v>
      </c>
      <c r="AE45" s="21">
        <v>1343</v>
      </c>
      <c r="AF45" s="15">
        <v>224</v>
      </c>
      <c r="AG45" s="14">
        <f t="shared" si="3"/>
        <v>0.16679076693968728</v>
      </c>
      <c r="AH45" s="21">
        <v>1291</v>
      </c>
      <c r="AI45" s="15">
        <v>270</v>
      </c>
      <c r="AJ45" s="14">
        <f t="shared" si="4"/>
        <v>0.209140201394268</v>
      </c>
      <c r="AK45" s="21">
        <v>1367</v>
      </c>
      <c r="AL45" s="15">
        <v>267</v>
      </c>
      <c r="AM45" s="14">
        <f t="shared" si="5"/>
        <v>0.19531821506949523</v>
      </c>
      <c r="AN45" s="21">
        <v>1550</v>
      </c>
      <c r="AO45" s="15">
        <v>280</v>
      </c>
      <c r="AP45" s="14">
        <f t="shared" si="6"/>
        <v>0.18064516129032257</v>
      </c>
      <c r="AQ45" s="21">
        <v>1501</v>
      </c>
      <c r="AR45" s="15">
        <v>278</v>
      </c>
      <c r="AS45" s="14">
        <f t="shared" si="7"/>
        <v>0.18520986009327114</v>
      </c>
      <c r="AT45" s="21">
        <v>1603</v>
      </c>
      <c r="AU45" s="15">
        <v>279</v>
      </c>
      <c r="AV45" s="14">
        <f t="shared" si="8"/>
        <v>0.17404865876481598</v>
      </c>
      <c r="AW45" s="21">
        <v>1643</v>
      </c>
      <c r="AX45" s="15">
        <v>284</v>
      </c>
      <c r="AY45" s="14">
        <f t="shared" si="9"/>
        <v>0.17285453438831405</v>
      </c>
      <c r="AZ45" s="21">
        <v>1803</v>
      </c>
      <c r="BA45" s="15">
        <v>253</v>
      </c>
      <c r="BB45" s="14">
        <f t="shared" si="10"/>
        <v>0.14032168607875761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0.78073583180987205</v>
      </c>
      <c r="E46" s="39">
        <f t="shared" si="25"/>
        <v>0.78490206147751451</v>
      </c>
      <c r="F46" s="39">
        <f t="shared" si="25"/>
        <v>0.77977870191593646</v>
      </c>
      <c r="G46" s="39">
        <f t="shared" si="25"/>
        <v>0.77969613259668513</v>
      </c>
      <c r="H46" s="39">
        <f t="shared" si="25"/>
        <v>0.76610838120285141</v>
      </c>
      <c r="I46" s="39">
        <f t="shared" si="25"/>
        <v>0.76854245376814478</v>
      </c>
      <c r="J46" s="39">
        <f t="shared" si="25"/>
        <v>0.7651045178691841</v>
      </c>
      <c r="K46" s="39">
        <f t="shared" si="25"/>
        <v>0.7658702154114998</v>
      </c>
      <c r="L46" s="39">
        <f t="shared" si="25"/>
        <v>0.76685440063985066</v>
      </c>
      <c r="M46" s="39">
        <f t="shared" si="25"/>
        <v>0.77479227022380692</v>
      </c>
      <c r="W46" s="10">
        <v>41</v>
      </c>
      <c r="X46" s="12" t="s">
        <v>25</v>
      </c>
      <c r="Y46" s="15">
        <v>715</v>
      </c>
      <c r="Z46" s="15">
        <v>183</v>
      </c>
      <c r="AA46" s="14">
        <f t="shared" si="1"/>
        <v>0.25594405594405595</v>
      </c>
      <c r="AB46" s="21">
        <v>834</v>
      </c>
      <c r="AC46" s="15">
        <v>184</v>
      </c>
      <c r="AD46" s="14">
        <f t="shared" si="2"/>
        <v>0.22062350119904076</v>
      </c>
      <c r="AE46" s="21">
        <v>883</v>
      </c>
      <c r="AF46" s="15">
        <v>213</v>
      </c>
      <c r="AG46" s="14">
        <f t="shared" si="3"/>
        <v>0.24122310305775765</v>
      </c>
      <c r="AH46" s="21">
        <v>858</v>
      </c>
      <c r="AI46" s="15">
        <v>176</v>
      </c>
      <c r="AJ46" s="14">
        <f t="shared" si="4"/>
        <v>0.20512820512820512</v>
      </c>
      <c r="AK46" s="21">
        <v>969</v>
      </c>
      <c r="AL46" s="15">
        <v>217</v>
      </c>
      <c r="AM46" s="14">
        <f t="shared" si="5"/>
        <v>0.22394220846233232</v>
      </c>
      <c r="AN46" s="21">
        <v>982</v>
      </c>
      <c r="AO46" s="15">
        <v>259</v>
      </c>
      <c r="AP46" s="14">
        <f t="shared" si="6"/>
        <v>0.26374745417515277</v>
      </c>
      <c r="AQ46" s="21">
        <v>1145</v>
      </c>
      <c r="AR46" s="15">
        <v>307</v>
      </c>
      <c r="AS46" s="14">
        <f t="shared" si="7"/>
        <v>0.26812227074235806</v>
      </c>
      <c r="AT46" s="21">
        <v>1054</v>
      </c>
      <c r="AU46" s="15">
        <v>279</v>
      </c>
      <c r="AV46" s="14">
        <f t="shared" si="8"/>
        <v>0.26470588235294118</v>
      </c>
      <c r="AW46" s="21">
        <v>1139</v>
      </c>
      <c r="AX46" s="15">
        <v>276</v>
      </c>
      <c r="AY46" s="14">
        <f t="shared" si="9"/>
        <v>0.24231782265144863</v>
      </c>
      <c r="AZ46" s="21">
        <v>1306</v>
      </c>
      <c r="BA46" s="15">
        <v>336</v>
      </c>
      <c r="BB46" s="14">
        <f t="shared" si="10"/>
        <v>0.25727411944869832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0.13010359536867763</v>
      </c>
      <c r="E47" s="39">
        <f t="shared" si="25"/>
        <v>0.12482576480082165</v>
      </c>
      <c r="F47" s="39">
        <f t="shared" si="25"/>
        <v>0.12442447645923066</v>
      </c>
      <c r="G47" s="39">
        <f t="shared" si="25"/>
        <v>0.1240549578365804</v>
      </c>
      <c r="H47" s="39">
        <f t="shared" si="25"/>
        <v>0.13070108658038618</v>
      </c>
      <c r="I47" s="39">
        <f t="shared" si="25"/>
        <v>0.12696361105587592</v>
      </c>
      <c r="J47" s="39">
        <f t="shared" si="25"/>
        <v>0.12559002022926499</v>
      </c>
      <c r="K47" s="39">
        <f t="shared" si="25"/>
        <v>0.13136404879524147</v>
      </c>
      <c r="L47" s="39">
        <f t="shared" si="25"/>
        <v>0.12853667477588562</v>
      </c>
      <c r="M47" s="39">
        <f t="shared" si="25"/>
        <v>0.12371462226608514</v>
      </c>
      <c r="W47" s="10">
        <v>42</v>
      </c>
      <c r="X47" s="12" t="s">
        <v>26</v>
      </c>
      <c r="Y47" s="15">
        <v>1571</v>
      </c>
      <c r="Z47" s="15">
        <v>304</v>
      </c>
      <c r="AA47" s="14">
        <f t="shared" si="1"/>
        <v>0.19350732017823041</v>
      </c>
      <c r="AB47" s="21">
        <v>1548</v>
      </c>
      <c r="AC47" s="15">
        <v>326</v>
      </c>
      <c r="AD47" s="14">
        <f t="shared" si="2"/>
        <v>0.21059431524547803</v>
      </c>
      <c r="AE47" s="21">
        <v>1552</v>
      </c>
      <c r="AF47" s="15">
        <v>314</v>
      </c>
      <c r="AG47" s="14">
        <f t="shared" si="3"/>
        <v>0.20231958762886598</v>
      </c>
      <c r="AH47" s="21">
        <v>1480</v>
      </c>
      <c r="AI47" s="15">
        <v>280</v>
      </c>
      <c r="AJ47" s="14">
        <f t="shared" si="4"/>
        <v>0.1891891891891892</v>
      </c>
      <c r="AK47" s="21">
        <v>1372</v>
      </c>
      <c r="AL47" s="15">
        <v>252</v>
      </c>
      <c r="AM47" s="14">
        <f t="shared" si="5"/>
        <v>0.18367346938775511</v>
      </c>
      <c r="AN47" s="21">
        <v>1556</v>
      </c>
      <c r="AO47" s="15">
        <v>267</v>
      </c>
      <c r="AP47" s="14">
        <f t="shared" si="6"/>
        <v>0.17159383033419023</v>
      </c>
      <c r="AQ47" s="21">
        <v>1655</v>
      </c>
      <c r="AR47" s="15">
        <v>264</v>
      </c>
      <c r="AS47" s="14">
        <f t="shared" si="7"/>
        <v>0.15951661631419939</v>
      </c>
      <c r="AT47" s="21">
        <v>1821</v>
      </c>
      <c r="AU47" s="15">
        <v>267</v>
      </c>
      <c r="AV47" s="14">
        <f t="shared" si="8"/>
        <v>0.14662273476112025</v>
      </c>
      <c r="AW47" s="21">
        <v>2085</v>
      </c>
      <c r="AX47" s="15">
        <v>270</v>
      </c>
      <c r="AY47" s="14">
        <f t="shared" si="9"/>
        <v>0.12949640287769784</v>
      </c>
      <c r="AZ47" s="21">
        <v>2386</v>
      </c>
      <c r="BA47" s="15">
        <v>266</v>
      </c>
      <c r="BB47" s="14">
        <f t="shared" si="10"/>
        <v>0.11148365465213747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8.9160572821450332E-2</v>
      </c>
      <c r="E48" s="39">
        <f t="shared" si="25"/>
        <v>9.0272173721663851E-2</v>
      </c>
      <c r="F48" s="39">
        <f t="shared" si="25"/>
        <v>9.5796821624832912E-2</v>
      </c>
      <c r="G48" s="39">
        <f t="shared" si="25"/>
        <v>9.6248909566734514E-2</v>
      </c>
      <c r="H48" s="39">
        <f t="shared" si="25"/>
        <v>0.1031905322167624</v>
      </c>
      <c r="I48" s="39">
        <f t="shared" si="25"/>
        <v>0.10449393517597932</v>
      </c>
      <c r="J48" s="39">
        <f t="shared" si="25"/>
        <v>0.10930546190155091</v>
      </c>
      <c r="K48" s="39">
        <f t="shared" si="25"/>
        <v>0.10276573579325873</v>
      </c>
      <c r="L48" s="39">
        <f t="shared" si="25"/>
        <v>0.10460892458426367</v>
      </c>
      <c r="M48" s="39">
        <f t="shared" si="25"/>
        <v>0.10149310751010793</v>
      </c>
      <c r="W48" s="10">
        <v>43</v>
      </c>
      <c r="X48" s="12" t="s">
        <v>27</v>
      </c>
      <c r="Y48" s="15">
        <v>1545</v>
      </c>
      <c r="Z48" s="15">
        <v>296</v>
      </c>
      <c r="AA48" s="14">
        <f t="shared" si="1"/>
        <v>0.19158576051779935</v>
      </c>
      <c r="AB48" s="21">
        <v>1524</v>
      </c>
      <c r="AC48" s="15">
        <v>319</v>
      </c>
      <c r="AD48" s="14">
        <f t="shared" si="2"/>
        <v>0.20931758530183728</v>
      </c>
      <c r="AE48" s="21">
        <v>1527</v>
      </c>
      <c r="AF48" s="15">
        <v>315</v>
      </c>
      <c r="AG48" s="14">
        <f t="shared" si="3"/>
        <v>0.206286836935167</v>
      </c>
      <c r="AH48" s="21">
        <v>1366</v>
      </c>
      <c r="AI48" s="15">
        <v>277</v>
      </c>
      <c r="AJ48" s="14">
        <f t="shared" si="4"/>
        <v>0.2027818448023426</v>
      </c>
      <c r="AK48" s="21">
        <v>1047</v>
      </c>
      <c r="AL48" s="15">
        <v>217</v>
      </c>
      <c r="AM48" s="14">
        <f t="shared" si="5"/>
        <v>0.2072588347659981</v>
      </c>
      <c r="AN48" s="21">
        <v>1017</v>
      </c>
      <c r="AO48" s="15">
        <v>216</v>
      </c>
      <c r="AP48" s="14">
        <f t="shared" si="6"/>
        <v>0.21238938053097345</v>
      </c>
      <c r="AQ48" s="21">
        <v>1008</v>
      </c>
      <c r="AR48" s="15">
        <v>205</v>
      </c>
      <c r="AS48" s="14">
        <f t="shared" si="7"/>
        <v>0.20337301587301587</v>
      </c>
      <c r="AT48" s="21">
        <v>984</v>
      </c>
      <c r="AU48" s="15">
        <v>193</v>
      </c>
      <c r="AV48" s="14">
        <f t="shared" si="8"/>
        <v>0.19613821138211382</v>
      </c>
      <c r="AW48" s="21">
        <v>1091</v>
      </c>
      <c r="AX48" s="15">
        <v>217</v>
      </c>
      <c r="AY48" s="14">
        <f t="shared" si="9"/>
        <v>0.19890009165902842</v>
      </c>
      <c r="AZ48" s="21">
        <v>1329</v>
      </c>
      <c r="BA48" s="15">
        <v>218</v>
      </c>
      <c r="BB48" s="14">
        <f t="shared" si="10"/>
        <v>0.16403310759969902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0</v>
      </c>
      <c r="Z49" s="15">
        <v>119</v>
      </c>
      <c r="AA49" s="14">
        <f t="shared" si="1"/>
        <v>0</v>
      </c>
      <c r="AB49" s="21">
        <v>0</v>
      </c>
      <c r="AC49" s="15">
        <v>89</v>
      </c>
      <c r="AD49" s="14">
        <f t="shared" si="2"/>
        <v>0</v>
      </c>
      <c r="AE49" s="21">
        <v>0</v>
      </c>
      <c r="AF49" s="15">
        <v>27</v>
      </c>
      <c r="AG49" s="14">
        <f t="shared" si="3"/>
        <v>0</v>
      </c>
      <c r="AH49" s="21">
        <v>0</v>
      </c>
      <c r="AI49" s="15">
        <v>27</v>
      </c>
      <c r="AJ49" s="14">
        <f t="shared" si="4"/>
        <v>0</v>
      </c>
      <c r="AK49" s="21">
        <v>4</v>
      </c>
      <c r="AL49" s="15">
        <v>7</v>
      </c>
      <c r="AM49" s="14">
        <f t="shared" si="5"/>
        <v>1.75</v>
      </c>
      <c r="AN49" s="21">
        <v>20</v>
      </c>
      <c r="AO49" s="15">
        <v>29</v>
      </c>
      <c r="AP49" s="14">
        <f t="shared" si="6"/>
        <v>1.45</v>
      </c>
      <c r="AQ49" s="21">
        <v>35</v>
      </c>
      <c r="AR49" s="15">
        <v>37</v>
      </c>
      <c r="AS49" s="14">
        <f t="shared" si="7"/>
        <v>1.0571428571428572</v>
      </c>
      <c r="AT49" s="21">
        <v>62</v>
      </c>
      <c r="AU49" s="15">
        <v>42</v>
      </c>
      <c r="AV49" s="14">
        <f t="shared" si="8"/>
        <v>0.67741935483870963</v>
      </c>
      <c r="AW49" s="21">
        <v>78</v>
      </c>
      <c r="AX49" s="15">
        <v>50</v>
      </c>
      <c r="AY49" s="14">
        <f t="shared" si="9"/>
        <v>0.64102564102564108</v>
      </c>
      <c r="AZ49" s="21">
        <v>233</v>
      </c>
      <c r="BA49" s="15">
        <v>117</v>
      </c>
      <c r="BB49" s="14">
        <f t="shared" si="10"/>
        <v>0.50214592274678116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2.1177807853657832E-2</v>
      </c>
      <c r="E50" s="39">
        <f t="shared" si="27"/>
        <v>2.0105396073972947E-2</v>
      </c>
      <c r="F50" s="39">
        <f t="shared" si="27"/>
        <v>1.8084155616758166E-2</v>
      </c>
      <c r="G50" s="39">
        <f t="shared" si="27"/>
        <v>1.7329223659805677E-2</v>
      </c>
      <c r="H50" s="39">
        <f t="shared" si="27"/>
        <v>1.6771553051973771E-2</v>
      </c>
      <c r="I50" s="39">
        <f t="shared" si="27"/>
        <v>1.7546831069408218E-2</v>
      </c>
      <c r="J50" s="39">
        <f t="shared" si="27"/>
        <v>1.8449029372903752E-2</v>
      </c>
      <c r="K50" s="39">
        <f t="shared" si="27"/>
        <v>1.9718343232655124E-2</v>
      </c>
      <c r="L50" s="39">
        <f t="shared" si="27"/>
        <v>2.0501224939696729E-2</v>
      </c>
      <c r="M50" s="39">
        <f t="shared" si="27"/>
        <v>2.2378477308650817E-2</v>
      </c>
      <c r="W50" s="10">
        <v>45</v>
      </c>
      <c r="X50" s="12" t="s">
        <v>29</v>
      </c>
      <c r="Y50" s="15">
        <v>26</v>
      </c>
      <c r="Z50" s="15">
        <v>30</v>
      </c>
      <c r="AA50" s="14">
        <f t="shared" si="1"/>
        <v>1.1538461538461537</v>
      </c>
      <c r="AB50" s="21">
        <v>24</v>
      </c>
      <c r="AC50" s="15">
        <v>27</v>
      </c>
      <c r="AD50" s="14">
        <f t="shared" si="2"/>
        <v>1.125</v>
      </c>
      <c r="AE50" s="21">
        <v>25</v>
      </c>
      <c r="AF50" s="15">
        <v>28</v>
      </c>
      <c r="AG50" s="14">
        <f t="shared" si="3"/>
        <v>1.1200000000000001</v>
      </c>
      <c r="AH50" s="21">
        <v>45</v>
      </c>
      <c r="AI50" s="15">
        <v>36</v>
      </c>
      <c r="AJ50" s="14">
        <f t="shared" si="4"/>
        <v>0.8</v>
      </c>
      <c r="AK50" s="21">
        <v>72</v>
      </c>
      <c r="AL50" s="15">
        <v>44</v>
      </c>
      <c r="AM50" s="14">
        <f t="shared" si="5"/>
        <v>0.61111111111111116</v>
      </c>
      <c r="AN50" s="21">
        <v>170</v>
      </c>
      <c r="AO50" s="15">
        <v>112</v>
      </c>
      <c r="AP50" s="14">
        <f t="shared" si="6"/>
        <v>0.6588235294117647</v>
      </c>
      <c r="AQ50" s="21">
        <v>168</v>
      </c>
      <c r="AR50" s="15">
        <v>117</v>
      </c>
      <c r="AS50" s="14">
        <f t="shared" si="7"/>
        <v>0.6964285714285714</v>
      </c>
      <c r="AT50" s="21">
        <v>212</v>
      </c>
      <c r="AU50" s="15">
        <v>107</v>
      </c>
      <c r="AV50" s="14">
        <f t="shared" si="8"/>
        <v>0.50471698113207553</v>
      </c>
      <c r="AW50" s="21">
        <v>284</v>
      </c>
      <c r="AX50" s="15">
        <v>116</v>
      </c>
      <c r="AY50" s="14">
        <f t="shared" si="9"/>
        <v>0.40845070422535212</v>
      </c>
      <c r="AZ50" s="21">
        <v>720</v>
      </c>
      <c r="BA50" s="15">
        <v>175</v>
      </c>
      <c r="BB50" s="14">
        <f t="shared" si="10"/>
        <v>0.24305555555555555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0.98635433249943139</v>
      </c>
      <c r="E51" s="39">
        <f t="shared" si="28"/>
        <v>0.98702201622247976</v>
      </c>
      <c r="F51" s="39">
        <f t="shared" si="28"/>
        <v>0.99016641452344933</v>
      </c>
      <c r="G51" s="39">
        <f t="shared" si="28"/>
        <v>0.8638020833333333</v>
      </c>
      <c r="H51" s="39">
        <f t="shared" si="28"/>
        <v>0.70532668590921022</v>
      </c>
      <c r="I51" s="39">
        <f t="shared" si="28"/>
        <v>0.56708494208494209</v>
      </c>
      <c r="J51" s="39">
        <f t="shared" si="28"/>
        <v>0.51057734684883205</v>
      </c>
      <c r="K51" s="39">
        <f t="shared" si="28"/>
        <v>0.42199078710194271</v>
      </c>
      <c r="L51" s="39">
        <f t="shared" si="28"/>
        <v>0.43454244153931137</v>
      </c>
      <c r="M51" s="39">
        <f t="shared" si="28"/>
        <v>0.4774527234524002</v>
      </c>
      <c r="W51" s="10">
        <v>46</v>
      </c>
      <c r="X51" s="12" t="s">
        <v>30</v>
      </c>
      <c r="Y51" s="15">
        <v>0</v>
      </c>
      <c r="Z51" s="15">
        <v>119</v>
      </c>
      <c r="AA51" s="14">
        <f t="shared" si="1"/>
        <v>0</v>
      </c>
      <c r="AB51" s="21">
        <v>0</v>
      </c>
      <c r="AC51" s="15">
        <v>89</v>
      </c>
      <c r="AD51" s="14">
        <f t="shared" si="2"/>
        <v>0</v>
      </c>
      <c r="AE51" s="21">
        <v>0</v>
      </c>
      <c r="AF51" s="15">
        <v>27</v>
      </c>
      <c r="AG51" s="14">
        <f t="shared" si="3"/>
        <v>0</v>
      </c>
      <c r="AH51" s="21">
        <v>69</v>
      </c>
      <c r="AI51" s="15">
        <v>40</v>
      </c>
      <c r="AJ51" s="14">
        <f t="shared" si="4"/>
        <v>0.57971014492753625</v>
      </c>
      <c r="AK51" s="21">
        <v>249</v>
      </c>
      <c r="AL51" s="15">
        <v>91</v>
      </c>
      <c r="AM51" s="14">
        <f t="shared" si="5"/>
        <v>0.36546184738955823</v>
      </c>
      <c r="AN51" s="21">
        <v>342</v>
      </c>
      <c r="AO51" s="15">
        <v>102</v>
      </c>
      <c r="AP51" s="14">
        <f t="shared" si="6"/>
        <v>0.2982456140350877</v>
      </c>
      <c r="AQ51" s="21">
        <v>436</v>
      </c>
      <c r="AR51" s="15">
        <v>128</v>
      </c>
      <c r="AS51" s="14">
        <f t="shared" si="7"/>
        <v>0.29357798165137616</v>
      </c>
      <c r="AT51" s="21">
        <v>551</v>
      </c>
      <c r="AU51" s="15">
        <v>127</v>
      </c>
      <c r="AV51" s="14">
        <f t="shared" si="8"/>
        <v>0.23049001814882034</v>
      </c>
      <c r="AW51" s="21">
        <v>619</v>
      </c>
      <c r="AX51" s="15">
        <v>157</v>
      </c>
      <c r="AY51" s="14">
        <f t="shared" si="9"/>
        <v>0.25363489499192243</v>
      </c>
      <c r="AZ51" s="21">
        <v>91</v>
      </c>
      <c r="BA51" s="15">
        <v>54</v>
      </c>
      <c r="BB51" s="14">
        <f t="shared" si="10"/>
        <v>0.59340659340659341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0</v>
      </c>
      <c r="E52" s="39">
        <f t="shared" si="28"/>
        <v>0</v>
      </c>
      <c r="F52" s="39">
        <f t="shared" si="28"/>
        <v>0</v>
      </c>
      <c r="G52" s="39">
        <f t="shared" si="28"/>
        <v>0</v>
      </c>
      <c r="H52" s="39">
        <f t="shared" si="28"/>
        <v>4.7231697717134606E-3</v>
      </c>
      <c r="I52" s="39">
        <f t="shared" si="28"/>
        <v>8.4459459459459464E-3</v>
      </c>
      <c r="J52" s="39">
        <f t="shared" si="28"/>
        <v>1.3442044953724107E-2</v>
      </c>
      <c r="K52" s="39">
        <f t="shared" si="28"/>
        <v>2.5635890246344883E-2</v>
      </c>
      <c r="L52" s="39">
        <f t="shared" si="28"/>
        <v>3.4616092800589207E-2</v>
      </c>
      <c r="M52" s="39">
        <f t="shared" si="28"/>
        <v>8.8249555519637951E-2</v>
      </c>
      <c r="W52" s="10">
        <v>47</v>
      </c>
      <c r="X52" s="12" t="s">
        <v>31</v>
      </c>
      <c r="Y52" s="15">
        <v>0</v>
      </c>
      <c r="Z52" s="15">
        <v>119</v>
      </c>
      <c r="AA52" s="14">
        <f t="shared" si="1"/>
        <v>0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27</v>
      </c>
      <c r="AG52" s="14">
        <f t="shared" si="3"/>
        <v>0</v>
      </c>
      <c r="AH52" s="21">
        <v>0</v>
      </c>
      <c r="AI52" s="15">
        <v>27</v>
      </c>
      <c r="AJ52" s="14">
        <f t="shared" si="4"/>
        <v>0</v>
      </c>
      <c r="AK52" s="21">
        <v>0</v>
      </c>
      <c r="AL52" s="15">
        <v>27</v>
      </c>
      <c r="AM52" s="14">
        <f t="shared" si="5"/>
        <v>0</v>
      </c>
      <c r="AN52" s="21">
        <v>7</v>
      </c>
      <c r="AO52" s="15">
        <v>12</v>
      </c>
      <c r="AP52" s="14">
        <f t="shared" si="6"/>
        <v>1.7142857142857142</v>
      </c>
      <c r="AQ52" s="21">
        <v>8</v>
      </c>
      <c r="AR52" s="15">
        <v>15</v>
      </c>
      <c r="AS52" s="14">
        <f t="shared" si="7"/>
        <v>1.875</v>
      </c>
      <c r="AT52" s="21">
        <v>12</v>
      </c>
      <c r="AU52" s="15">
        <v>18</v>
      </c>
      <c r="AV52" s="14">
        <f t="shared" si="8"/>
        <v>1.5</v>
      </c>
      <c r="AW52" s="21">
        <v>13</v>
      </c>
      <c r="AX52" s="15">
        <v>21</v>
      </c>
      <c r="AY52" s="14">
        <f t="shared" si="9"/>
        <v>1.6153846153846154</v>
      </c>
      <c r="AZ52" s="21">
        <v>13</v>
      </c>
      <c r="BA52" s="15">
        <v>21</v>
      </c>
      <c r="BB52" s="14">
        <f t="shared" si="10"/>
        <v>1.6153846153846154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9.3245394587218554E-3</v>
      </c>
      <c r="E53" s="39">
        <f t="shared" si="28"/>
        <v>1.0428736964078795E-2</v>
      </c>
      <c r="F53" s="39">
        <f t="shared" si="28"/>
        <v>9.8335854765506815E-3</v>
      </c>
      <c r="G53" s="39">
        <f t="shared" si="28"/>
        <v>5.9895833333333336E-2</v>
      </c>
      <c r="H53" s="39">
        <f t="shared" si="28"/>
        <v>8.6329047494096034E-2</v>
      </c>
      <c r="I53" s="39">
        <f t="shared" si="28"/>
        <v>0.11148648648648649</v>
      </c>
      <c r="J53" s="39">
        <f t="shared" si="28"/>
        <v>0.1117232260907889</v>
      </c>
      <c r="K53" s="39">
        <f t="shared" si="28"/>
        <v>0.12337272181053476</v>
      </c>
      <c r="L53" s="39">
        <f t="shared" si="28"/>
        <v>0.12354999079359234</v>
      </c>
      <c r="M53" s="39">
        <f t="shared" si="28"/>
        <v>0.38694035881687411</v>
      </c>
      <c r="W53" s="10">
        <v>48</v>
      </c>
      <c r="X53" s="12" t="s">
        <v>32</v>
      </c>
      <c r="Y53" s="15">
        <v>447</v>
      </c>
      <c r="Z53" s="15">
        <v>162</v>
      </c>
      <c r="AA53" s="14">
        <f t="shared" si="1"/>
        <v>0.36241610738255031</v>
      </c>
      <c r="AB53" s="21">
        <v>472</v>
      </c>
      <c r="AC53" s="15">
        <v>156</v>
      </c>
      <c r="AD53" s="14">
        <f t="shared" si="2"/>
        <v>0.33050847457627119</v>
      </c>
      <c r="AE53" s="21">
        <v>568</v>
      </c>
      <c r="AF53" s="15">
        <v>170</v>
      </c>
      <c r="AG53" s="14">
        <f t="shared" si="3"/>
        <v>0.29929577464788731</v>
      </c>
      <c r="AH53" s="21">
        <v>623</v>
      </c>
      <c r="AI53" s="15">
        <v>158</v>
      </c>
      <c r="AJ53" s="14">
        <f t="shared" si="4"/>
        <v>0.2536115569823435</v>
      </c>
      <c r="AK53" s="21">
        <v>663</v>
      </c>
      <c r="AL53" s="15">
        <v>149</v>
      </c>
      <c r="AM53" s="14">
        <f t="shared" si="5"/>
        <v>0.22473604826546004</v>
      </c>
      <c r="AN53" s="21">
        <v>718</v>
      </c>
      <c r="AO53" s="15">
        <v>163</v>
      </c>
      <c r="AP53" s="14">
        <f t="shared" si="6"/>
        <v>0.22701949860724233</v>
      </c>
      <c r="AQ53" s="21">
        <v>634</v>
      </c>
      <c r="AR53" s="15">
        <v>143</v>
      </c>
      <c r="AS53" s="14">
        <f t="shared" si="7"/>
        <v>0.22555205047318613</v>
      </c>
      <c r="AT53" s="21">
        <v>638</v>
      </c>
      <c r="AU53" s="15">
        <v>154</v>
      </c>
      <c r="AV53" s="14">
        <f t="shared" si="8"/>
        <v>0.2413793103448276</v>
      </c>
      <c r="AW53" s="21">
        <v>583</v>
      </c>
      <c r="AX53" s="15">
        <v>130</v>
      </c>
      <c r="AY53" s="14">
        <f t="shared" si="9"/>
        <v>0.22298456260720412</v>
      </c>
      <c r="AZ53" s="21">
        <v>548</v>
      </c>
      <c r="BA53" s="15">
        <v>131</v>
      </c>
      <c r="BB53" s="14">
        <f t="shared" si="10"/>
        <v>0.23905109489051096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4.3211280418467141E-3</v>
      </c>
      <c r="E54" s="39">
        <f t="shared" si="28"/>
        <v>2.5492468134414832E-3</v>
      </c>
      <c r="F54" s="39">
        <f t="shared" si="28"/>
        <v>0</v>
      </c>
      <c r="G54" s="39">
        <f t="shared" si="28"/>
        <v>7.630208333333334E-2</v>
      </c>
      <c r="H54" s="39">
        <f t="shared" si="28"/>
        <v>0.20362109682498031</v>
      </c>
      <c r="I54" s="39">
        <f t="shared" si="28"/>
        <v>0.30960424710424711</v>
      </c>
      <c r="J54" s="39">
        <f t="shared" si="28"/>
        <v>0.36051123843102689</v>
      </c>
      <c r="K54" s="39">
        <f t="shared" si="28"/>
        <v>0.42439415181253753</v>
      </c>
      <c r="L54" s="39">
        <f t="shared" si="28"/>
        <v>0.40250414288344688</v>
      </c>
      <c r="M54" s="39">
        <f t="shared" si="28"/>
        <v>4.3155002424438337E-2</v>
      </c>
      <c r="W54" s="10">
        <v>49</v>
      </c>
      <c r="X54" s="12" t="s">
        <v>33</v>
      </c>
      <c r="Y54" s="15">
        <v>5267</v>
      </c>
      <c r="Z54" s="15">
        <v>584</v>
      </c>
      <c r="AA54" s="14">
        <f t="shared" si="1"/>
        <v>0.11087905828745016</v>
      </c>
      <c r="AB54" s="21">
        <v>5383</v>
      </c>
      <c r="AC54" s="15">
        <v>612</v>
      </c>
      <c r="AD54" s="14">
        <f t="shared" si="2"/>
        <v>0.11369125023221252</v>
      </c>
      <c r="AE54" s="21">
        <v>5097</v>
      </c>
      <c r="AF54" s="15">
        <v>542</v>
      </c>
      <c r="AG54" s="14">
        <f t="shared" si="3"/>
        <v>0.10633706101628408</v>
      </c>
      <c r="AH54" s="21">
        <v>5085</v>
      </c>
      <c r="AI54" s="15">
        <v>525</v>
      </c>
      <c r="AJ54" s="14">
        <f t="shared" si="4"/>
        <v>0.10324483775811209</v>
      </c>
      <c r="AK54" s="21">
        <v>4812</v>
      </c>
      <c r="AL54" s="15">
        <v>505</v>
      </c>
      <c r="AM54" s="14">
        <f t="shared" si="5"/>
        <v>0.10494596841230258</v>
      </c>
      <c r="AN54" s="21">
        <v>4678</v>
      </c>
      <c r="AO54" s="15">
        <v>469</v>
      </c>
      <c r="AP54" s="14">
        <f t="shared" si="6"/>
        <v>0.10025651988029072</v>
      </c>
      <c r="AQ54" s="21">
        <v>5056</v>
      </c>
      <c r="AR54" s="15">
        <v>542</v>
      </c>
      <c r="AS54" s="14">
        <f t="shared" si="7"/>
        <v>0.1071993670886076</v>
      </c>
      <c r="AT54" s="21">
        <v>5218</v>
      </c>
      <c r="AU54" s="15">
        <v>515</v>
      </c>
      <c r="AV54" s="14">
        <f t="shared" si="8"/>
        <v>9.8696818704484476E-2</v>
      </c>
      <c r="AW54" s="21">
        <v>5399</v>
      </c>
      <c r="AX54" s="15">
        <v>509</v>
      </c>
      <c r="AY54" s="14">
        <f t="shared" si="9"/>
        <v>9.4276717910724214E-2</v>
      </c>
      <c r="AZ54" s="21">
        <v>5585</v>
      </c>
      <c r="BA54" s="15">
        <v>603</v>
      </c>
      <c r="BB54" s="14">
        <f t="shared" si="10"/>
        <v>0.10796777081468219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0</v>
      </c>
      <c r="E55" s="39">
        <f t="shared" si="28"/>
        <v>0</v>
      </c>
      <c r="F55" s="39">
        <f t="shared" si="28"/>
        <v>0</v>
      </c>
      <c r="G55" s="39">
        <f t="shared" si="28"/>
        <v>0</v>
      </c>
      <c r="H55" s="39">
        <f t="shared" si="28"/>
        <v>0</v>
      </c>
      <c r="I55" s="39">
        <f t="shared" si="28"/>
        <v>3.3783783783783786E-3</v>
      </c>
      <c r="J55" s="39">
        <f t="shared" si="28"/>
        <v>3.74614367562803E-3</v>
      </c>
      <c r="K55" s="39">
        <f t="shared" si="28"/>
        <v>4.6064490286400958E-3</v>
      </c>
      <c r="L55" s="39">
        <f t="shared" si="28"/>
        <v>4.7873319830602102E-3</v>
      </c>
      <c r="M55" s="39">
        <f t="shared" si="28"/>
        <v>4.2023597866494263E-3</v>
      </c>
      <c r="W55" s="10">
        <v>50</v>
      </c>
      <c r="X55" s="12" t="s">
        <v>34</v>
      </c>
      <c r="Y55" s="15">
        <v>519</v>
      </c>
      <c r="Z55" s="15">
        <v>170</v>
      </c>
      <c r="AA55" s="14">
        <f t="shared" si="1"/>
        <v>0.32755298651252407</v>
      </c>
      <c r="AB55" s="21">
        <v>410</v>
      </c>
      <c r="AC55" s="15">
        <v>168</v>
      </c>
      <c r="AD55" s="14">
        <f t="shared" si="2"/>
        <v>0.40975609756097559</v>
      </c>
      <c r="AE55" s="21">
        <v>372</v>
      </c>
      <c r="AF55" s="15">
        <v>101</v>
      </c>
      <c r="AG55" s="14">
        <f t="shared" si="3"/>
        <v>0.271505376344086</v>
      </c>
      <c r="AH55" s="21">
        <v>429</v>
      </c>
      <c r="AI55" s="15">
        <v>126</v>
      </c>
      <c r="AJ55" s="14">
        <f t="shared" si="4"/>
        <v>0.2937062937062937</v>
      </c>
      <c r="AK55" s="21">
        <v>496</v>
      </c>
      <c r="AL55" s="15">
        <v>137</v>
      </c>
      <c r="AM55" s="14">
        <f t="shared" si="5"/>
        <v>0.27620967741935482</v>
      </c>
      <c r="AN55" s="21">
        <v>677</v>
      </c>
      <c r="AO55" s="15">
        <v>164</v>
      </c>
      <c r="AP55" s="14">
        <f t="shared" si="6"/>
        <v>0.24224519940915806</v>
      </c>
      <c r="AQ55" s="21">
        <v>845</v>
      </c>
      <c r="AR55" s="15">
        <v>218</v>
      </c>
      <c r="AS55" s="14">
        <f t="shared" si="7"/>
        <v>0.25798816568047339</v>
      </c>
      <c r="AT55" s="21">
        <v>776</v>
      </c>
      <c r="AU55" s="15">
        <v>177</v>
      </c>
      <c r="AV55" s="14">
        <f t="shared" si="8"/>
        <v>0.22809278350515463</v>
      </c>
      <c r="AW55" s="21">
        <v>858</v>
      </c>
      <c r="AX55" s="15">
        <v>186</v>
      </c>
      <c r="AY55" s="14">
        <f t="shared" si="9"/>
        <v>0.21678321678321677</v>
      </c>
      <c r="AZ55" s="21">
        <v>892</v>
      </c>
      <c r="BA55" s="15">
        <v>182</v>
      </c>
      <c r="BB55" s="14">
        <f t="shared" si="10"/>
        <v>0.20403587443946189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7191</v>
      </c>
      <c r="Z56" s="15">
        <v>485</v>
      </c>
      <c r="AA56" s="14">
        <f t="shared" si="1"/>
        <v>6.7445417883465447E-2</v>
      </c>
      <c r="AB56" s="21">
        <v>7195</v>
      </c>
      <c r="AC56" s="15">
        <v>558</v>
      </c>
      <c r="AD56" s="14">
        <f t="shared" si="2"/>
        <v>7.7553856845031272E-2</v>
      </c>
      <c r="AE56" s="21">
        <v>7076</v>
      </c>
      <c r="AF56" s="15">
        <v>456</v>
      </c>
      <c r="AG56" s="14">
        <f t="shared" si="3"/>
        <v>6.4443188241944602E-2</v>
      </c>
      <c r="AH56" s="21">
        <v>7266</v>
      </c>
      <c r="AI56" s="15">
        <v>456</v>
      </c>
      <c r="AJ56" s="14">
        <f t="shared" si="4"/>
        <v>6.2758051197357556E-2</v>
      </c>
      <c r="AK56" s="21">
        <v>7387</v>
      </c>
      <c r="AL56" s="15">
        <v>525</v>
      </c>
      <c r="AM56" s="14">
        <f t="shared" si="5"/>
        <v>7.1070800054149175E-2</v>
      </c>
      <c r="AN56" s="21">
        <v>7697</v>
      </c>
      <c r="AO56" s="15">
        <v>579</v>
      </c>
      <c r="AP56" s="14">
        <f t="shared" si="6"/>
        <v>7.5224113290892555E-2</v>
      </c>
      <c r="AQ56" s="21">
        <v>8424</v>
      </c>
      <c r="AR56" s="15">
        <v>495</v>
      </c>
      <c r="AS56" s="14">
        <f t="shared" si="7"/>
        <v>5.876068376068376E-2</v>
      </c>
      <c r="AT56" s="21">
        <v>9064</v>
      </c>
      <c r="AU56" s="15">
        <v>529</v>
      </c>
      <c r="AV56" s="14">
        <f t="shared" si="8"/>
        <v>5.8362753751103266E-2</v>
      </c>
      <c r="AW56" s="21">
        <v>10046</v>
      </c>
      <c r="AX56" s="15">
        <v>610</v>
      </c>
      <c r="AY56" s="14">
        <f t="shared" si="9"/>
        <v>6.0720684849691418E-2</v>
      </c>
      <c r="AZ56" s="21">
        <v>10453</v>
      </c>
      <c r="BA56" s="15">
        <v>617</v>
      </c>
      <c r="BB56" s="14">
        <f t="shared" si="10"/>
        <v>5.9026116904238014E-2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3998</v>
      </c>
      <c r="E57" s="49">
        <f t="shared" si="29"/>
        <v>4340</v>
      </c>
      <c r="F57" s="49">
        <f t="shared" si="29"/>
        <v>4767</v>
      </c>
      <c r="G57" s="49">
        <f t="shared" si="29"/>
        <v>5015</v>
      </c>
      <c r="H57" s="49">
        <f t="shared" si="29"/>
        <v>5250</v>
      </c>
      <c r="I57" s="49">
        <f t="shared" si="29"/>
        <v>5844</v>
      </c>
      <c r="J57" s="49">
        <f t="shared" si="29"/>
        <v>6149</v>
      </c>
      <c r="K57" s="49">
        <f t="shared" si="29"/>
        <v>5871</v>
      </c>
      <c r="L57" s="49">
        <f t="shared" si="29"/>
        <v>5932</v>
      </c>
      <c r="M57" s="49">
        <f t="shared" si="29"/>
        <v>5723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0.49499749874937471</v>
      </c>
      <c r="E58" s="50">
        <f t="shared" si="30"/>
        <v>0.53341013824884798</v>
      </c>
      <c r="F58" s="50">
        <f t="shared" si="30"/>
        <v>0.53912313824208102</v>
      </c>
      <c r="G58" s="50">
        <f t="shared" si="30"/>
        <v>0.54396809571286142</v>
      </c>
      <c r="H58" s="50">
        <f t="shared" si="30"/>
        <v>0.52647619047619043</v>
      </c>
      <c r="I58" s="50">
        <f t="shared" si="30"/>
        <v>0.51368925393566056</v>
      </c>
      <c r="J58" s="50">
        <f t="shared" si="30"/>
        <v>0.46072532119043746</v>
      </c>
      <c r="K58" s="50">
        <f t="shared" si="30"/>
        <v>0.46227218531766306</v>
      </c>
      <c r="L58" s="50">
        <f t="shared" si="30"/>
        <v>0.46561024949426838</v>
      </c>
      <c r="M58" s="50">
        <f t="shared" si="30"/>
        <v>0.45902498689498517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0.50500250125062529</v>
      </c>
      <c r="E59" s="50">
        <f t="shared" si="31"/>
        <v>0.46658986175115208</v>
      </c>
      <c r="F59" s="50">
        <f t="shared" si="31"/>
        <v>0.46087686175791903</v>
      </c>
      <c r="G59" s="50">
        <f t="shared" si="31"/>
        <v>0.45603190428713858</v>
      </c>
      <c r="H59" s="50">
        <f t="shared" si="31"/>
        <v>0.47352380952380951</v>
      </c>
      <c r="I59" s="50">
        <f t="shared" si="31"/>
        <v>0.48631074606433949</v>
      </c>
      <c r="J59" s="50">
        <f t="shared" si="31"/>
        <v>0.53927467880956248</v>
      </c>
      <c r="K59" s="50">
        <f t="shared" si="31"/>
        <v>0.53772781468233688</v>
      </c>
      <c r="L59" s="50">
        <f t="shared" si="31"/>
        <v>0.53438975050573168</v>
      </c>
      <c r="M59" s="50">
        <f t="shared" si="31"/>
        <v>0.54097501310501483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0.33160102686118592</v>
      </c>
      <c r="E64" s="59">
        <f>(M6/D6)^(1/(M$5-D$5)) - 1</f>
        <v>3.233189804232306E-2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0.34467487146700765</v>
      </c>
      <c r="E67" s="39">
        <f>(M7/D7)^(1/(M$5-D$5)) - 1</f>
        <v>3.345318940379749E-2</v>
      </c>
    </row>
    <row r="68" spans="2:13" x14ac:dyDescent="0.25">
      <c r="C68" s="60" t="s">
        <v>54</v>
      </c>
      <c r="D68" s="39">
        <f>(M9-D9) / D9</f>
        <v>0.40709574710029567</v>
      </c>
      <c r="E68" s="39">
        <f>(M9/D9)^(1/(M$5-D$5)) - 1</f>
        <v>3.8676738583840686E-2</v>
      </c>
    </row>
    <row r="69" spans="2:13" x14ac:dyDescent="0.25">
      <c r="C69" s="60" t="s">
        <v>55</v>
      </c>
      <c r="D69" s="39">
        <f>(M10-D10) / D10</f>
        <v>0.32743810005053059</v>
      </c>
      <c r="E69" s="39">
        <f>(M10/D10)^(1/(M$5-D$5)) - 1</f>
        <v>3.1972806074539228E-2</v>
      </c>
    </row>
    <row r="70" spans="2:13" x14ac:dyDescent="0.25">
      <c r="C70" s="60" t="s">
        <v>56</v>
      </c>
      <c r="D70" s="39">
        <f>(M11-D11) / D11</f>
        <v>0.13097609561752988</v>
      </c>
      <c r="E70" s="39">
        <f>(M11/D11)^(1/(M$5-D$5)) - 1</f>
        <v>1.3769613241004341E-2</v>
      </c>
    </row>
    <row r="71" spans="2:13" x14ac:dyDescent="0.25">
      <c r="C71" s="60" t="s">
        <v>57</v>
      </c>
      <c r="D71" s="39">
        <f>(M12-D12) / D12</f>
        <v>0.53343239227340267</v>
      </c>
      <c r="E71" s="39">
        <f>(M12/D12)^(1/(M$5-D$5)) - 1</f>
        <v>4.8647205071960409E-2</v>
      </c>
    </row>
    <row r="72" spans="2:13" x14ac:dyDescent="0.25">
      <c r="C72" s="60" t="s">
        <v>42</v>
      </c>
      <c r="D72" s="59">
        <f>(M13-D13) / D13</f>
        <v>0.5563556668753914</v>
      </c>
      <c r="E72" s="59">
        <f>(M13/D13)^(1/(M$5-D$5)) - 1</f>
        <v>5.0377542835317257E-2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9.6617426778343434E-3</v>
      </c>
      <c r="E79" s="66">
        <f t="shared" si="35"/>
        <v>8.1120497253272077E-3</v>
      </c>
      <c r="F79" s="66">
        <f t="shared" si="35"/>
        <v>7.6923778430335417E-3</v>
      </c>
      <c r="G79" s="66">
        <f t="shared" si="35"/>
        <v>8.7097400165169168E-3</v>
      </c>
      <c r="H79" s="66">
        <f t="shared" si="35"/>
        <v>7.8422743475773452E-3</v>
      </c>
      <c r="I79" s="66">
        <f t="shared" si="35"/>
        <v>7.3252938586091257E-3</v>
      </c>
      <c r="J79" s="66">
        <f t="shared" si="35"/>
        <v>7.1755259680861879E-3</v>
      </c>
      <c r="K79" s="66">
        <f t="shared" si="35"/>
        <v>7.0374699860988243E-3</v>
      </c>
      <c r="L79" s="66">
        <f t="shared" si="35"/>
        <v>6.3644016292264197E-3</v>
      </c>
      <c r="M79" s="66">
        <f t="shared" si="35"/>
        <v>5.9933953289856802E-3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1.4025413569887317E-2</v>
      </c>
      <c r="E80" s="66">
        <f t="shared" si="35"/>
        <v>1.2810191476617697E-2</v>
      </c>
      <c r="F80" s="66">
        <f t="shared" si="35"/>
        <v>1.401169824027537E-2</v>
      </c>
      <c r="G80" s="66">
        <f t="shared" si="35"/>
        <v>1.152033837515614E-2</v>
      </c>
      <c r="H80" s="66">
        <f t="shared" si="35"/>
        <v>1.2326211254890159E-2</v>
      </c>
      <c r="I80" s="66">
        <f t="shared" si="35"/>
        <v>1.1397682142276518E-2</v>
      </c>
      <c r="J80" s="66">
        <f t="shared" si="35"/>
        <v>1.0166250715639574E-2</v>
      </c>
      <c r="K80" s="66">
        <f t="shared" si="35"/>
        <v>9.779384001294569E-3</v>
      </c>
      <c r="L80" s="66">
        <f t="shared" si="35"/>
        <v>8.9253103281530521E-3</v>
      </c>
      <c r="M80" s="66">
        <f t="shared" si="35"/>
        <v>9.0584465432789699E-3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4.9626751980499692E-2</v>
      </c>
      <c r="E81" s="66">
        <f t="shared" si="35"/>
        <v>5.2527327415450076E-2</v>
      </c>
      <c r="F81" s="66">
        <f t="shared" si="35"/>
        <v>5.0237635526511212E-2</v>
      </c>
      <c r="G81" s="66">
        <f t="shared" si="35"/>
        <v>4.092759523117185E-2</v>
      </c>
      <c r="H81" s="66">
        <f t="shared" si="35"/>
        <v>4.505502110872725E-2</v>
      </c>
      <c r="I81" s="66">
        <f t="shared" si="35"/>
        <v>4.0332736793265725E-2</v>
      </c>
      <c r="J81" s="66">
        <f t="shared" si="35"/>
        <v>3.9312204989885365E-2</v>
      </c>
      <c r="K81" s="66">
        <f t="shared" si="35"/>
        <v>3.6865275397385489E-2</v>
      </c>
      <c r="L81" s="66">
        <f t="shared" si="35"/>
        <v>4.1523644482953981E-2</v>
      </c>
      <c r="M81" s="66">
        <f t="shared" si="35"/>
        <v>4.1514119257584921E-2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0.10416192858767341</v>
      </c>
      <c r="E82" s="66">
        <f t="shared" si="36"/>
        <v>0.11286210892236384</v>
      </c>
      <c r="F82" s="66">
        <f t="shared" si="36"/>
        <v>0.11800302571860817</v>
      </c>
      <c r="G82" s="66">
        <f t="shared" si="36"/>
        <v>0.10286458333333333</v>
      </c>
      <c r="H82" s="66">
        <f t="shared" si="36"/>
        <v>0.11493046444502755</v>
      </c>
      <c r="I82" s="66">
        <f t="shared" si="36"/>
        <v>0.11751930501930502</v>
      </c>
      <c r="J82" s="66">
        <f t="shared" si="36"/>
        <v>0.10489202291758484</v>
      </c>
      <c r="K82" s="66">
        <f t="shared" si="36"/>
        <v>8.7722811936711401E-2</v>
      </c>
      <c r="L82" s="66">
        <f t="shared" si="36"/>
        <v>8.7645000920640773E-2</v>
      </c>
      <c r="M82" s="66">
        <f t="shared" si="36"/>
        <v>7.3379667043801514E-2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0.16018191005558363</v>
      </c>
      <c r="E83" s="66">
        <f t="shared" si="37"/>
        <v>0.1447084233261339</v>
      </c>
      <c r="F83" s="66">
        <f t="shared" si="37"/>
        <v>0.13891050583657588</v>
      </c>
      <c r="G83" s="66">
        <f t="shared" si="37"/>
        <v>0.13856304985337242</v>
      </c>
      <c r="H83" s="66">
        <f t="shared" si="37"/>
        <v>0.14290882778581765</v>
      </c>
      <c r="I83" s="66">
        <f t="shared" si="37"/>
        <v>0.12391738840772819</v>
      </c>
      <c r="J83" s="66">
        <f t="shared" si="37"/>
        <v>0.12354394634662902</v>
      </c>
      <c r="K83" s="66">
        <f t="shared" si="37"/>
        <v>0.11348563006632277</v>
      </c>
      <c r="L83" s="66">
        <f t="shared" si="37"/>
        <v>0.13902968863142651</v>
      </c>
      <c r="M83" s="66">
        <f t="shared" si="37"/>
        <v>0.13665778454510849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7.6892430278884469E-2</v>
      </c>
      <c r="E84" s="66">
        <f t="shared" si="38"/>
        <v>7.7508184093972657E-2</v>
      </c>
      <c r="F84" s="66">
        <f t="shared" si="38"/>
        <v>7.8622419448196021E-2</v>
      </c>
      <c r="G84" s="66">
        <f t="shared" si="38"/>
        <v>7.4953030752496791E-2</v>
      </c>
      <c r="H84" s="66">
        <f t="shared" si="38"/>
        <v>8.1893793985924501E-2</v>
      </c>
      <c r="I84" s="66">
        <f t="shared" si="38"/>
        <v>8.5414210695531026E-2</v>
      </c>
      <c r="J84" s="66">
        <f t="shared" si="38"/>
        <v>7.8224933582603559E-2</v>
      </c>
      <c r="K84" s="66">
        <f t="shared" si="38"/>
        <v>6.8412406995845013E-2</v>
      </c>
      <c r="L84" s="66">
        <f t="shared" si="38"/>
        <v>7.4343620451404885E-2</v>
      </c>
      <c r="M84" s="66">
        <f t="shared" si="38"/>
        <v>8.0052840158520475E-2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0.1505695889053987</v>
      </c>
      <c r="E85" s="66">
        <f t="shared" si="39"/>
        <v>0.16345679012345679</v>
      </c>
      <c r="F85" s="66">
        <f t="shared" si="39"/>
        <v>0.12881201638598089</v>
      </c>
      <c r="G85" s="66">
        <f t="shared" si="39"/>
        <v>0.1359860078705728</v>
      </c>
      <c r="H85" s="66">
        <f t="shared" si="39"/>
        <v>0.13073209975864844</v>
      </c>
      <c r="I85" s="66">
        <f t="shared" si="39"/>
        <v>0.10696692470091484</v>
      </c>
      <c r="J85" s="66">
        <f t="shared" si="39"/>
        <v>0.1158021712907117</v>
      </c>
      <c r="K85" s="66">
        <f t="shared" si="39"/>
        <v>0.13082039911308205</v>
      </c>
      <c r="L85" s="66">
        <f t="shared" si="39"/>
        <v>0.11419558359621451</v>
      </c>
      <c r="M85" s="66">
        <f t="shared" si="39"/>
        <v>0.1262919896640827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5.901690670006262E-2</v>
      </c>
      <c r="E86" s="66">
        <f t="shared" si="40"/>
        <v>6.291669859759369E-2</v>
      </c>
      <c r="F86" s="66">
        <f t="shared" si="40"/>
        <v>5.3442800712570675E-2</v>
      </c>
      <c r="G86" s="66">
        <f t="shared" si="40"/>
        <v>5.5833395536314098E-2</v>
      </c>
      <c r="H86" s="66">
        <f t="shared" si="40"/>
        <v>5.1517135996507313E-2</v>
      </c>
      <c r="I86" s="66">
        <f t="shared" si="40"/>
        <v>5.6897625804665328E-2</v>
      </c>
      <c r="J86" s="66">
        <f t="shared" si="40"/>
        <v>4.5255849832861919E-2</v>
      </c>
      <c r="K86" s="66">
        <f t="shared" si="40"/>
        <v>4.3070716658756523E-2</v>
      </c>
      <c r="L86" s="66">
        <f t="shared" si="40"/>
        <v>4.5203607543044547E-2</v>
      </c>
      <c r="M86" s="66">
        <f t="shared" si="40"/>
        <v>4.5463689398511364E-2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1.148447951386527E-2</v>
      </c>
      <c r="E88" s="66">
        <f t="shared" si="41"/>
        <v>1.1483106793988901E-2</v>
      </c>
      <c r="F88" s="66">
        <f t="shared" si="41"/>
        <v>1.0640797018654764E-2</v>
      </c>
      <c r="G88" s="66">
        <f t="shared" si="41"/>
        <v>1.0104319702366483E-2</v>
      </c>
      <c r="H88" s="66">
        <f t="shared" si="41"/>
        <v>9.6283991632828848E-3</v>
      </c>
      <c r="I88" s="66">
        <f t="shared" si="41"/>
        <v>9.6491141391883486E-3</v>
      </c>
      <c r="J88" s="66">
        <f t="shared" si="41"/>
        <v>9.4909075292624392E-3</v>
      </c>
      <c r="K88" s="66">
        <f t="shared" si="41"/>
        <v>8.2687650769009101E-3</v>
      </c>
      <c r="L88" s="66">
        <f t="shared" si="41"/>
        <v>7.7941871139671475E-3</v>
      </c>
      <c r="M88" s="66">
        <f t="shared" si="41"/>
        <v>8.0318186883362903E-3</v>
      </c>
    </row>
    <row r="89" spans="2:13" x14ac:dyDescent="0.25">
      <c r="B89" s="36"/>
      <c r="C89" s="69" t="str">
        <f>C16</f>
        <v>Drove alone</v>
      </c>
      <c r="D89" s="39">
        <f>D80</f>
        <v>1.4025413569887317E-2</v>
      </c>
      <c r="E89" s="39">
        <f t="shared" ref="E89:M89" si="42">E80</f>
        <v>1.2810191476617697E-2</v>
      </c>
      <c r="F89" s="39">
        <f t="shared" si="42"/>
        <v>1.401169824027537E-2</v>
      </c>
      <c r="G89" s="39">
        <f t="shared" si="42"/>
        <v>1.152033837515614E-2</v>
      </c>
      <c r="H89" s="39">
        <f t="shared" si="42"/>
        <v>1.2326211254890159E-2</v>
      </c>
      <c r="I89" s="39">
        <f t="shared" si="42"/>
        <v>1.1397682142276518E-2</v>
      </c>
      <c r="J89" s="39">
        <f t="shared" si="42"/>
        <v>1.0166250715639574E-2</v>
      </c>
      <c r="K89" s="39">
        <f t="shared" si="42"/>
        <v>9.779384001294569E-3</v>
      </c>
      <c r="L89" s="39">
        <f t="shared" si="42"/>
        <v>8.9253103281530521E-3</v>
      </c>
      <c r="M89" s="39">
        <f t="shared" si="42"/>
        <v>9.0584465432789699E-3</v>
      </c>
    </row>
    <row r="90" spans="2:13" x14ac:dyDescent="0.25">
      <c r="B90" s="36"/>
      <c r="C90" s="69" t="str">
        <f>C17</f>
        <v>Carpooled:</v>
      </c>
      <c r="D90" s="39">
        <f>D81</f>
        <v>4.9626751980499692E-2</v>
      </c>
      <c r="E90" s="39">
        <f t="shared" ref="E90:M90" si="43">E81</f>
        <v>5.2527327415450076E-2</v>
      </c>
      <c r="F90" s="39">
        <f t="shared" si="43"/>
        <v>5.0237635526511212E-2</v>
      </c>
      <c r="G90" s="39">
        <f t="shared" si="43"/>
        <v>4.092759523117185E-2</v>
      </c>
      <c r="H90" s="39">
        <f t="shared" si="43"/>
        <v>4.505502110872725E-2</v>
      </c>
      <c r="I90" s="39">
        <f t="shared" si="43"/>
        <v>4.0332736793265725E-2</v>
      </c>
      <c r="J90" s="39">
        <f t="shared" si="43"/>
        <v>3.9312204989885365E-2</v>
      </c>
      <c r="K90" s="39">
        <f t="shared" si="43"/>
        <v>3.6865275397385489E-2</v>
      </c>
      <c r="L90" s="39">
        <f t="shared" si="43"/>
        <v>4.1523644482953981E-2</v>
      </c>
      <c r="M90" s="39">
        <f t="shared" si="43"/>
        <v>4.1514119257584921E-2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4.9626751980499692E-2</v>
      </c>
      <c r="E92" s="39">
        <f t="shared" ref="E92:M92" si="44">E90</f>
        <v>5.2527327415450076E-2</v>
      </c>
      <c r="F92" s="39">
        <f t="shared" si="44"/>
        <v>5.0237635526511212E-2</v>
      </c>
      <c r="G92" s="39">
        <f t="shared" si="44"/>
        <v>4.092759523117185E-2</v>
      </c>
      <c r="H92" s="39">
        <f t="shared" si="44"/>
        <v>4.505502110872725E-2</v>
      </c>
      <c r="I92" s="39">
        <f t="shared" si="44"/>
        <v>4.0332736793265725E-2</v>
      </c>
      <c r="J92" s="39">
        <f t="shared" si="44"/>
        <v>3.9312204989885365E-2</v>
      </c>
      <c r="K92" s="39">
        <f t="shared" si="44"/>
        <v>3.6865275397385489E-2</v>
      </c>
      <c r="L92" s="39">
        <f t="shared" si="44"/>
        <v>4.1523644482953981E-2</v>
      </c>
      <c r="M92" s="39">
        <f t="shared" si="44"/>
        <v>4.1514119257584921E-2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5.7466217864286059E-2</v>
      </c>
      <c r="E93" s="66">
        <f t="shared" si="45"/>
        <v>6.1267408168987757E-2</v>
      </c>
      <c r="F93" s="66">
        <f t="shared" si="45"/>
        <v>5.9616208751964189E-2</v>
      </c>
      <c r="G93" s="66">
        <f t="shared" si="45"/>
        <v>5.0300685282737401E-2</v>
      </c>
      <c r="H93" s="66">
        <f t="shared" si="45"/>
        <v>5.4925696734269842E-2</v>
      </c>
      <c r="I93" s="66">
        <f t="shared" si="45"/>
        <v>4.5838723587753344E-2</v>
      </c>
      <c r="J93" s="66">
        <f t="shared" si="45"/>
        <v>4.1466531529546553E-2</v>
      </c>
      <c r="K93" s="66">
        <f t="shared" si="45"/>
        <v>3.8920579201404126E-2</v>
      </c>
      <c r="L93" s="66">
        <f t="shared" si="45"/>
        <v>4.7629394637347354E-2</v>
      </c>
      <c r="M93" s="66">
        <f t="shared" si="45"/>
        <v>4.4623412910383367E-2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0.10685011709601873</v>
      </c>
      <c r="E94" s="66">
        <f t="shared" si="46"/>
        <v>0.12606523655598001</v>
      </c>
      <c r="F94" s="66">
        <f t="shared" si="46"/>
        <v>0.12444046553267682</v>
      </c>
      <c r="G94" s="66">
        <f t="shared" si="46"/>
        <v>0.13184881336067975</v>
      </c>
      <c r="H94" s="66">
        <f t="shared" si="46"/>
        <v>0.13211543553084459</v>
      </c>
      <c r="I94" s="66">
        <f t="shared" si="46"/>
        <v>0.1132863482119551</v>
      </c>
      <c r="J94" s="66">
        <f t="shared" si="46"/>
        <v>0.12429530201342281</v>
      </c>
      <c r="K94" s="66">
        <f t="shared" si="46"/>
        <v>0.11486313635200819</v>
      </c>
      <c r="L94" s="66">
        <f t="shared" si="46"/>
        <v>0.12263417163598651</v>
      </c>
      <c r="M94" s="66">
        <f t="shared" si="46"/>
        <v>0.10190427174472465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0.1512174284493806</v>
      </c>
      <c r="E95" s="66">
        <f t="shared" si="47"/>
        <v>0.1292157659488013</v>
      </c>
      <c r="F95" s="66">
        <f t="shared" si="47"/>
        <v>0.13023255813953488</v>
      </c>
      <c r="G95" s="66">
        <f t="shared" si="47"/>
        <v>0.13935045317220543</v>
      </c>
      <c r="H95" s="66">
        <f t="shared" si="47"/>
        <v>0.14218645204560698</v>
      </c>
      <c r="I95" s="66">
        <f t="shared" si="47"/>
        <v>0.13035204567078973</v>
      </c>
      <c r="J95" s="66">
        <f t="shared" si="47"/>
        <v>0.13849475632325725</v>
      </c>
      <c r="K95" s="66">
        <f t="shared" si="47"/>
        <v>0.15729234793982996</v>
      </c>
      <c r="L95" s="66">
        <f t="shared" si="47"/>
        <v>0.16087926091111818</v>
      </c>
      <c r="M95" s="66">
        <f t="shared" si="47"/>
        <v>0.15809284818067754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0.10416192858767341</v>
      </c>
      <c r="E97" s="39">
        <f t="shared" ref="E97:M97" si="50">E82</f>
        <v>0.11286210892236384</v>
      </c>
      <c r="F97" s="39">
        <f t="shared" si="50"/>
        <v>0.11800302571860817</v>
      </c>
      <c r="G97" s="39">
        <f t="shared" si="50"/>
        <v>0.10286458333333333</v>
      </c>
      <c r="H97" s="39">
        <f t="shared" si="50"/>
        <v>0.11493046444502755</v>
      </c>
      <c r="I97" s="39">
        <f t="shared" si="50"/>
        <v>0.11751930501930502</v>
      </c>
      <c r="J97" s="39">
        <f t="shared" si="50"/>
        <v>0.10489202291758484</v>
      </c>
      <c r="K97" s="39">
        <f t="shared" si="50"/>
        <v>8.7722811936711401E-2</v>
      </c>
      <c r="L97" s="39">
        <f t="shared" si="50"/>
        <v>8.7645000920640773E-2</v>
      </c>
      <c r="M97" s="39">
        <f t="shared" si="50"/>
        <v>7.3379667043801514E-2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0.10583352547844131</v>
      </c>
      <c r="E98" s="66">
        <f t="shared" si="51"/>
        <v>0.1129373092275182</v>
      </c>
      <c r="F98" s="66">
        <f t="shared" si="51"/>
        <v>0.11866564807741278</v>
      </c>
      <c r="G98" s="66">
        <f t="shared" si="51"/>
        <v>0.11214953271028037</v>
      </c>
      <c r="H98" s="66">
        <f t="shared" si="51"/>
        <v>0.12983630952380953</v>
      </c>
      <c r="I98" s="66">
        <f t="shared" si="51"/>
        <v>0.13063829787234044</v>
      </c>
      <c r="J98" s="66">
        <f t="shared" si="51"/>
        <v>0.13854121709106604</v>
      </c>
      <c r="K98" s="66">
        <f t="shared" si="51"/>
        <v>0.12577123872804935</v>
      </c>
      <c r="L98" s="66">
        <f t="shared" si="51"/>
        <v>0.13559322033898305</v>
      </c>
      <c r="M98" s="66">
        <f t="shared" si="51"/>
        <v>0.11814488828706839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</v>
      </c>
      <c r="E99" s="66">
        <f t="shared" si="52"/>
        <v>0</v>
      </c>
      <c r="F99" s="66">
        <f t="shared" si="52"/>
        <v>0</v>
      </c>
      <c r="G99" s="66">
        <f t="shared" si="52"/>
        <v>0</v>
      </c>
      <c r="H99" s="66">
        <f t="shared" si="52"/>
        <v>1.0555555555555556</v>
      </c>
      <c r="I99" s="66">
        <f t="shared" si="52"/>
        <v>1</v>
      </c>
      <c r="J99" s="66">
        <f t="shared" si="52"/>
        <v>0.72131147540983609</v>
      </c>
      <c r="K99" s="66">
        <f t="shared" si="52"/>
        <v>0.515625</v>
      </c>
      <c r="L99" s="66">
        <f t="shared" si="52"/>
        <v>0.4521276595744681</v>
      </c>
      <c r="M99" s="66">
        <f t="shared" si="52"/>
        <v>0.35164835164835168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0.87804878048780488</v>
      </c>
      <c r="E100" s="66">
        <f t="shared" si="53"/>
        <v>0.82222222222222219</v>
      </c>
      <c r="F100" s="66">
        <f t="shared" si="53"/>
        <v>0.89743589743589747</v>
      </c>
      <c r="G100" s="66">
        <f t="shared" si="53"/>
        <v>0.52608695652173909</v>
      </c>
      <c r="H100" s="66">
        <f t="shared" si="53"/>
        <v>0.42553191489361702</v>
      </c>
      <c r="I100" s="66">
        <f t="shared" si="53"/>
        <v>0.44588744588744589</v>
      </c>
      <c r="J100" s="66">
        <f t="shared" si="53"/>
        <v>0.35108481262327418</v>
      </c>
      <c r="K100" s="66">
        <f t="shared" si="53"/>
        <v>0.28409090909090912</v>
      </c>
      <c r="L100" s="66">
        <f t="shared" si="53"/>
        <v>0.30551415797317438</v>
      </c>
      <c r="M100" s="66">
        <f t="shared" si="53"/>
        <v>0.11946532999164577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1.1052631578947369</v>
      </c>
      <c r="E101" s="66">
        <f t="shared" si="54"/>
        <v>1.6363636363636365</v>
      </c>
      <c r="F101" s="66">
        <f t="shared" si="54"/>
        <v>0</v>
      </c>
      <c r="G101" s="66">
        <f t="shared" si="54"/>
        <v>0.32081911262798635</v>
      </c>
      <c r="H101" s="66">
        <f t="shared" si="54"/>
        <v>0.23840206185567012</v>
      </c>
      <c r="I101" s="66">
        <f t="shared" si="54"/>
        <v>0.21901792673421669</v>
      </c>
      <c r="J101" s="66">
        <f t="shared" si="54"/>
        <v>0.16381418092909536</v>
      </c>
      <c r="K101" s="66">
        <f t="shared" si="54"/>
        <v>0.12789051439358187</v>
      </c>
      <c r="L101" s="66">
        <f t="shared" si="54"/>
        <v>0.1171088746569076</v>
      </c>
      <c r="M101" s="66">
        <f t="shared" si="54"/>
        <v>0.38951310861423222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0</v>
      </c>
      <c r="E102" s="66">
        <f t="shared" si="55"/>
        <v>0</v>
      </c>
      <c r="F102" s="66">
        <f t="shared" si="55"/>
        <v>0</v>
      </c>
      <c r="G102" s="66">
        <f t="shared" si="55"/>
        <v>0</v>
      </c>
      <c r="H102" s="66">
        <f t="shared" si="55"/>
        <v>0</v>
      </c>
      <c r="I102" s="66">
        <f t="shared" si="55"/>
        <v>1.7142857142857142</v>
      </c>
      <c r="J102" s="66">
        <f t="shared" si="55"/>
        <v>1.7058823529411764</v>
      </c>
      <c r="K102" s="66">
        <f t="shared" si="55"/>
        <v>1.5217391304347827</v>
      </c>
      <c r="L102" s="66">
        <f t="shared" si="55"/>
        <v>1.6153846153846154</v>
      </c>
      <c r="M102" s="66">
        <f t="shared" si="55"/>
        <v>1.6153846153846154</v>
      </c>
    </row>
  </sheetData>
  <mergeCells count="1">
    <mergeCell ref="D62:E62"/>
  </mergeCells>
  <hyperlinks>
    <hyperlink ref="W3" r:id="rId1" xr:uid="{4E9E4C3F-AADE-4DBA-B0D4-A02145581569}"/>
  </hyperlinks>
  <pageMargins left="0.7" right="0.7" top="0.75" bottom="0.75" header="0.3" footer="0.3"/>
  <pageSetup orientation="portrait" horizontalDpi="300" verticalDpi="30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2B36-DF70-4DBE-A4A9-1AC6CB65631F}">
  <sheetPr codeName="Sheet13">
    <tabColor rgb="FF00206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70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1217129</v>
      </c>
      <c r="E6" s="34">
        <f t="shared" si="0"/>
        <v>1234094</v>
      </c>
      <c r="F6" s="34">
        <f t="shared" si="0"/>
        <v>1249915</v>
      </c>
      <c r="G6" s="34">
        <f t="shared" si="0"/>
        <v>1259283</v>
      </c>
      <c r="H6" s="34">
        <f t="shared" si="0"/>
        <v>1282333</v>
      </c>
      <c r="I6" s="34">
        <f t="shared" si="0"/>
        <v>1319944</v>
      </c>
      <c r="J6" s="34">
        <f t="shared" si="0"/>
        <v>1355380</v>
      </c>
      <c r="K6" s="34">
        <f t="shared" si="0"/>
        <v>1393296</v>
      </c>
      <c r="L6" s="34">
        <f t="shared" si="0"/>
        <v>1433444</v>
      </c>
      <c r="M6" s="34">
        <f t="shared" si="0"/>
        <v>1479469</v>
      </c>
      <c r="W6" s="10">
        <v>1</v>
      </c>
      <c r="X6" s="12" t="s">
        <v>2</v>
      </c>
      <c r="Y6" s="15">
        <v>1217129</v>
      </c>
      <c r="Z6" s="15">
        <v>3882</v>
      </c>
      <c r="AA6" s="14">
        <f>IFERROR(Z6/Y6, 0)</f>
        <v>3.189472931792768E-3</v>
      </c>
      <c r="AB6" s="21">
        <v>1234094</v>
      </c>
      <c r="AC6" s="15">
        <v>4037</v>
      </c>
      <c r="AD6" s="14">
        <f>IFERROR(AC6/AB6, 0)</f>
        <v>3.2712256926943975E-3</v>
      </c>
      <c r="AE6" s="21">
        <v>1249915</v>
      </c>
      <c r="AF6" s="15">
        <v>3848</v>
      </c>
      <c r="AG6" s="14">
        <f>IFERROR(AF6/AE6, 0)</f>
        <v>3.0786093454354896E-3</v>
      </c>
      <c r="AH6" s="21">
        <v>1259283</v>
      </c>
      <c r="AI6" s="15">
        <v>4062</v>
      </c>
      <c r="AJ6" s="14">
        <f>IFERROR(AI6/AH6, 0)</f>
        <v>3.2256450694561904E-3</v>
      </c>
      <c r="AK6" s="21">
        <v>1282333</v>
      </c>
      <c r="AL6" s="15">
        <v>3939</v>
      </c>
      <c r="AM6" s="14">
        <f>IFERROR(AL6/AK6, 0)</f>
        <v>3.0717450147504585E-3</v>
      </c>
      <c r="AN6" s="21">
        <v>1319944</v>
      </c>
      <c r="AO6" s="15">
        <v>4183</v>
      </c>
      <c r="AP6" s="14">
        <f>IFERROR(AO6/AN6, 0)</f>
        <v>3.1690738394962209E-3</v>
      </c>
      <c r="AQ6" s="21">
        <v>1355380</v>
      </c>
      <c r="AR6" s="15">
        <v>4671</v>
      </c>
      <c r="AS6" s="14">
        <f>IFERROR(AR6/AQ6, 0)</f>
        <v>3.4462659918251706E-3</v>
      </c>
      <c r="AT6" s="21">
        <v>1393296</v>
      </c>
      <c r="AU6" s="15">
        <v>5063</v>
      </c>
      <c r="AV6" s="14">
        <f>IFERROR(AU6/AT6, 0)</f>
        <v>3.6338294231807169E-3</v>
      </c>
      <c r="AW6" s="21">
        <v>1433444</v>
      </c>
      <c r="AX6" s="15">
        <v>4345</v>
      </c>
      <c r="AY6" s="14">
        <f>IFERROR(AX6/AW6, 0)</f>
        <v>3.0311613149868427E-3</v>
      </c>
      <c r="AZ6" s="21">
        <v>1479469</v>
      </c>
      <c r="BA6" s="15">
        <v>4249</v>
      </c>
      <c r="BB6" s="14">
        <f>IFERROR(BA6/AZ6, 0)</f>
        <v>2.8719763644929363E-3</v>
      </c>
    </row>
    <row r="7" spans="1:54" x14ac:dyDescent="0.25">
      <c r="B7" s="74">
        <v>3</v>
      </c>
      <c r="C7" s="76" t="s">
        <v>43</v>
      </c>
      <c r="D7" s="34">
        <f t="shared" si="0"/>
        <v>921250</v>
      </c>
      <c r="E7" s="34">
        <f t="shared" si="0"/>
        <v>936374</v>
      </c>
      <c r="F7" s="34">
        <f t="shared" si="0"/>
        <v>950837</v>
      </c>
      <c r="G7" s="34">
        <f t="shared" si="0"/>
        <v>960764</v>
      </c>
      <c r="H7" s="34">
        <f t="shared" si="0"/>
        <v>978566</v>
      </c>
      <c r="I7" s="34">
        <f t="shared" si="0"/>
        <v>1002263</v>
      </c>
      <c r="J7" s="34">
        <f t="shared" si="0"/>
        <v>1029092</v>
      </c>
      <c r="K7" s="34">
        <f t="shared" si="0"/>
        <v>1059348</v>
      </c>
      <c r="L7" s="34">
        <f t="shared" si="0"/>
        <v>1088975</v>
      </c>
      <c r="M7" s="34">
        <f t="shared" si="0"/>
        <v>1124679</v>
      </c>
      <c r="W7" s="10">
        <v>2</v>
      </c>
      <c r="X7" s="12" t="s">
        <v>3</v>
      </c>
      <c r="Y7" s="15">
        <v>1071965</v>
      </c>
      <c r="Z7" s="15">
        <v>4188</v>
      </c>
      <c r="AA7" s="14">
        <f t="shared" ref="AA7:AA56" si="1">IFERROR(Z7/Y7, 0)</f>
        <v>3.9068439734506258E-3</v>
      </c>
      <c r="AB7" s="21">
        <v>1087093</v>
      </c>
      <c r="AC7" s="15">
        <v>4695</v>
      </c>
      <c r="AD7" s="14">
        <f t="shared" ref="AD7:AD56" si="2">IFERROR(AC7/AB7, 0)</f>
        <v>4.3188577242241465E-3</v>
      </c>
      <c r="AE7" s="21">
        <v>1101421</v>
      </c>
      <c r="AF7" s="15">
        <v>4302</v>
      </c>
      <c r="AG7" s="14">
        <f t="shared" ref="AG7:AG56" si="3">IFERROR(AF7/AE7, 0)</f>
        <v>3.9058634255203051E-3</v>
      </c>
      <c r="AH7" s="21">
        <v>1109542</v>
      </c>
      <c r="AI7" s="15">
        <v>4466</v>
      </c>
      <c r="AJ7" s="14">
        <f t="shared" ref="AJ7:AJ56" si="4">IFERROR(AI7/AH7, 0)</f>
        <v>4.0250842239410497E-3</v>
      </c>
      <c r="AK7" s="21">
        <v>1131168</v>
      </c>
      <c r="AL7" s="15">
        <v>3937</v>
      </c>
      <c r="AM7" s="14">
        <f t="shared" ref="AM7:AM56" si="5">IFERROR(AL7/AK7, 0)</f>
        <v>3.4804732807151547E-3</v>
      </c>
      <c r="AN7" s="21">
        <v>1159541</v>
      </c>
      <c r="AO7" s="15">
        <v>4263</v>
      </c>
      <c r="AP7" s="14">
        <f t="shared" ref="AP7:AP56" si="6">IFERROR(AO7/AN7, 0)</f>
        <v>3.6764547351063911E-3</v>
      </c>
      <c r="AQ7" s="21">
        <v>1186581</v>
      </c>
      <c r="AR7" s="15">
        <v>5142</v>
      </c>
      <c r="AS7" s="14">
        <f t="shared" ref="AS7:AS56" si="7">IFERROR(AR7/AQ7, 0)</f>
        <v>4.3334589041961738E-3</v>
      </c>
      <c r="AT7" s="21">
        <v>1217172</v>
      </c>
      <c r="AU7" s="15">
        <v>4685</v>
      </c>
      <c r="AV7" s="14">
        <f t="shared" ref="AV7:AV56" si="8">IFERROR(AU7/AT7, 0)</f>
        <v>3.8490862425359768E-3</v>
      </c>
      <c r="AW7" s="21">
        <v>1248877</v>
      </c>
      <c r="AX7" s="15">
        <v>4407</v>
      </c>
      <c r="AY7" s="14">
        <f t="shared" ref="AY7:AY56" si="9">IFERROR(AX7/AW7, 0)</f>
        <v>3.5287702471900754E-3</v>
      </c>
      <c r="AZ7" s="21">
        <v>1284646</v>
      </c>
      <c r="BA7" s="15">
        <v>5000</v>
      </c>
      <c r="BB7" s="14">
        <f t="shared" ref="BB7:BB56" si="10">IFERROR(BA7/AZ7, 0)</f>
        <v>3.8921228104863131E-3</v>
      </c>
    </row>
    <row r="8" spans="1:54" x14ac:dyDescent="0.25">
      <c r="B8" s="74">
        <v>4</v>
      </c>
      <c r="C8" s="76" t="s">
        <v>44</v>
      </c>
      <c r="D8" s="34">
        <f t="shared" si="0"/>
        <v>150715</v>
      </c>
      <c r="E8" s="34">
        <f t="shared" si="0"/>
        <v>150719</v>
      </c>
      <c r="F8" s="34">
        <f t="shared" si="0"/>
        <v>150584</v>
      </c>
      <c r="G8" s="34">
        <f t="shared" si="0"/>
        <v>148778</v>
      </c>
      <c r="H8" s="34">
        <f t="shared" si="0"/>
        <v>152602</v>
      </c>
      <c r="I8" s="34">
        <f t="shared" si="0"/>
        <v>157278</v>
      </c>
      <c r="J8" s="34">
        <f t="shared" si="0"/>
        <v>157489</v>
      </c>
      <c r="K8" s="34">
        <f t="shared" si="0"/>
        <v>157824</v>
      </c>
      <c r="L8" s="34">
        <f t="shared" si="0"/>
        <v>159902</v>
      </c>
      <c r="M8" s="34">
        <f t="shared" si="0"/>
        <v>159967</v>
      </c>
      <c r="W8" s="10">
        <v>3</v>
      </c>
      <c r="X8" s="12" t="s">
        <v>4</v>
      </c>
      <c r="Y8" s="15">
        <v>921250</v>
      </c>
      <c r="Z8" s="15">
        <v>4576</v>
      </c>
      <c r="AA8" s="14">
        <f t="shared" si="1"/>
        <v>4.9671641791044774E-3</v>
      </c>
      <c r="AB8" s="21">
        <v>936374</v>
      </c>
      <c r="AC8" s="15">
        <v>5288</v>
      </c>
      <c r="AD8" s="14">
        <f t="shared" si="2"/>
        <v>5.6473161365010131E-3</v>
      </c>
      <c r="AE8" s="21">
        <v>950837</v>
      </c>
      <c r="AF8" s="15">
        <v>4683</v>
      </c>
      <c r="AG8" s="14">
        <f t="shared" si="3"/>
        <v>4.9251343816027349E-3</v>
      </c>
      <c r="AH8" s="21">
        <v>960764</v>
      </c>
      <c r="AI8" s="15">
        <v>4497</v>
      </c>
      <c r="AJ8" s="14">
        <f t="shared" si="4"/>
        <v>4.6806499827220837E-3</v>
      </c>
      <c r="AK8" s="21">
        <v>978566</v>
      </c>
      <c r="AL8" s="15">
        <v>4536</v>
      </c>
      <c r="AM8" s="14">
        <f t="shared" si="5"/>
        <v>4.635354181526846E-3</v>
      </c>
      <c r="AN8" s="21">
        <v>1002263</v>
      </c>
      <c r="AO8" s="15">
        <v>4764</v>
      </c>
      <c r="AP8" s="14">
        <f t="shared" si="6"/>
        <v>4.7532434101628012E-3</v>
      </c>
      <c r="AQ8" s="21">
        <v>1029092</v>
      </c>
      <c r="AR8" s="15">
        <v>5218</v>
      </c>
      <c r="AS8" s="14">
        <f t="shared" si="7"/>
        <v>5.0704893245696204E-3</v>
      </c>
      <c r="AT8" s="21">
        <v>1059348</v>
      </c>
      <c r="AU8" s="15">
        <v>4506</v>
      </c>
      <c r="AV8" s="14">
        <f t="shared" si="8"/>
        <v>4.2535597367437334E-3</v>
      </c>
      <c r="AW8" s="21">
        <v>1088975</v>
      </c>
      <c r="AX8" s="15">
        <v>5079</v>
      </c>
      <c r="AY8" s="14">
        <f t="shared" si="9"/>
        <v>4.6640189168713694E-3</v>
      </c>
      <c r="AZ8" s="21">
        <v>1124679</v>
      </c>
      <c r="BA8" s="15">
        <v>5149</v>
      </c>
      <c r="BB8" s="14">
        <f t="shared" si="10"/>
        <v>4.5781952005861225E-3</v>
      </c>
    </row>
    <row r="9" spans="1:54" x14ac:dyDescent="0.25">
      <c r="B9" s="74">
        <v>8</v>
      </c>
      <c r="C9" s="76" t="s">
        <v>54</v>
      </c>
      <c r="D9" s="34">
        <f t="shared" si="0"/>
        <v>29218</v>
      </c>
      <c r="E9" s="34">
        <f t="shared" si="0"/>
        <v>28843</v>
      </c>
      <c r="F9" s="34">
        <f t="shared" si="0"/>
        <v>29804</v>
      </c>
      <c r="G9" s="34">
        <f t="shared" si="0"/>
        <v>29718</v>
      </c>
      <c r="H9" s="34">
        <f t="shared" si="0"/>
        <v>30823</v>
      </c>
      <c r="I9" s="34">
        <f t="shared" si="0"/>
        <v>33219</v>
      </c>
      <c r="J9" s="34">
        <f t="shared" si="0"/>
        <v>34729</v>
      </c>
      <c r="K9" s="34">
        <f t="shared" si="0"/>
        <v>34885</v>
      </c>
      <c r="L9" s="34">
        <f t="shared" si="0"/>
        <v>35349</v>
      </c>
      <c r="M9" s="34">
        <f t="shared" si="0"/>
        <v>36030</v>
      </c>
      <c r="W9" s="10">
        <v>4</v>
      </c>
      <c r="X9" s="12" t="s">
        <v>5</v>
      </c>
      <c r="Y9" s="15">
        <v>150715</v>
      </c>
      <c r="Z9" s="15">
        <v>3077</v>
      </c>
      <c r="AA9" s="14">
        <f t="shared" si="1"/>
        <v>2.0416016985701491E-2</v>
      </c>
      <c r="AB9" s="21">
        <v>150719</v>
      </c>
      <c r="AC9" s="15">
        <v>2953</v>
      </c>
      <c r="AD9" s="14">
        <f t="shared" si="2"/>
        <v>1.9592752075053576E-2</v>
      </c>
      <c r="AE9" s="21">
        <v>150584</v>
      </c>
      <c r="AF9" s="15">
        <v>3031</v>
      </c>
      <c r="AG9" s="14">
        <f t="shared" si="3"/>
        <v>2.0128300483451097E-2</v>
      </c>
      <c r="AH9" s="21">
        <v>148778</v>
      </c>
      <c r="AI9" s="15">
        <v>2879</v>
      </c>
      <c r="AJ9" s="14">
        <f t="shared" si="4"/>
        <v>1.935097931145734E-2</v>
      </c>
      <c r="AK9" s="21">
        <v>152602</v>
      </c>
      <c r="AL9" s="15">
        <v>3093</v>
      </c>
      <c r="AM9" s="14">
        <f t="shared" si="5"/>
        <v>2.0268410636819962E-2</v>
      </c>
      <c r="AN9" s="21">
        <v>157278</v>
      </c>
      <c r="AO9" s="15">
        <v>2891</v>
      </c>
      <c r="AP9" s="14">
        <f t="shared" si="6"/>
        <v>1.838146466765854E-2</v>
      </c>
      <c r="AQ9" s="21">
        <v>157489</v>
      </c>
      <c r="AR9" s="15">
        <v>3151</v>
      </c>
      <c r="AS9" s="14">
        <f t="shared" si="7"/>
        <v>2.000774657277651E-2</v>
      </c>
      <c r="AT9" s="21">
        <v>157824</v>
      </c>
      <c r="AU9" s="15">
        <v>3181</v>
      </c>
      <c r="AV9" s="14">
        <f t="shared" si="8"/>
        <v>2.0155362935928629E-2</v>
      </c>
      <c r="AW9" s="21">
        <v>159902</v>
      </c>
      <c r="AX9" s="15">
        <v>3200</v>
      </c>
      <c r="AY9" s="14">
        <f t="shared" si="9"/>
        <v>2.001225750772348E-2</v>
      </c>
      <c r="AZ9" s="21">
        <v>159967</v>
      </c>
      <c r="BA9" s="15">
        <v>2842</v>
      </c>
      <c r="BB9" s="14">
        <f t="shared" si="10"/>
        <v>1.7766164271380971E-2</v>
      </c>
    </row>
    <row r="10" spans="1:54" x14ac:dyDescent="0.25">
      <c r="B10" s="74">
        <v>14</v>
      </c>
      <c r="C10" s="76" t="s">
        <v>55</v>
      </c>
      <c r="D10" s="34">
        <f t="shared" si="0"/>
        <v>9164</v>
      </c>
      <c r="E10" s="34">
        <f t="shared" si="0"/>
        <v>9400</v>
      </c>
      <c r="F10" s="34">
        <f t="shared" si="0"/>
        <v>10217</v>
      </c>
      <c r="G10" s="34">
        <f t="shared" si="0"/>
        <v>10619</v>
      </c>
      <c r="H10" s="34">
        <f t="shared" si="0"/>
        <v>10594</v>
      </c>
      <c r="I10" s="34">
        <f t="shared" si="0"/>
        <v>11339</v>
      </c>
      <c r="J10" s="34">
        <f t="shared" si="0"/>
        <v>11242</v>
      </c>
      <c r="K10" s="34">
        <f t="shared" si="0"/>
        <v>10772</v>
      </c>
      <c r="L10" s="34">
        <f t="shared" si="0"/>
        <v>10555</v>
      </c>
      <c r="M10" s="34">
        <f t="shared" si="0"/>
        <v>10604</v>
      </c>
      <c r="W10" s="10">
        <v>5</v>
      </c>
      <c r="X10" s="12" t="s">
        <v>6</v>
      </c>
      <c r="Y10" s="15">
        <v>113340</v>
      </c>
      <c r="Z10" s="15">
        <v>2593</v>
      </c>
      <c r="AA10" s="14">
        <f t="shared" si="1"/>
        <v>2.2878065996117875E-2</v>
      </c>
      <c r="AB10" s="21">
        <v>113933</v>
      </c>
      <c r="AC10" s="15">
        <v>2674</v>
      </c>
      <c r="AD10" s="14">
        <f t="shared" si="2"/>
        <v>2.3469934084066953E-2</v>
      </c>
      <c r="AE10" s="21">
        <v>112901</v>
      </c>
      <c r="AF10" s="15">
        <v>2670</v>
      </c>
      <c r="AG10" s="14">
        <f t="shared" si="3"/>
        <v>2.3649037652456576E-2</v>
      </c>
      <c r="AH10" s="21">
        <v>110995</v>
      </c>
      <c r="AI10" s="15">
        <v>2661</v>
      </c>
      <c r="AJ10" s="14">
        <f t="shared" si="4"/>
        <v>2.3974052885265103E-2</v>
      </c>
      <c r="AK10" s="21">
        <v>113810</v>
      </c>
      <c r="AL10" s="15">
        <v>2781</v>
      </c>
      <c r="AM10" s="14">
        <f t="shared" si="5"/>
        <v>2.4435462613127141E-2</v>
      </c>
      <c r="AN10" s="21">
        <v>116664</v>
      </c>
      <c r="AO10" s="15">
        <v>2539</v>
      </c>
      <c r="AP10" s="14">
        <f t="shared" si="6"/>
        <v>2.176335459096208E-2</v>
      </c>
      <c r="AQ10" s="21">
        <v>116214</v>
      </c>
      <c r="AR10" s="15">
        <v>2822</v>
      </c>
      <c r="AS10" s="14">
        <f t="shared" si="7"/>
        <v>2.4282788648527717E-2</v>
      </c>
      <c r="AT10" s="21">
        <v>116837</v>
      </c>
      <c r="AU10" s="15">
        <v>2176</v>
      </c>
      <c r="AV10" s="14">
        <f t="shared" si="8"/>
        <v>1.8624237185138271E-2</v>
      </c>
      <c r="AW10" s="21">
        <v>118705</v>
      </c>
      <c r="AX10" s="15">
        <v>2785</v>
      </c>
      <c r="AY10" s="14">
        <f t="shared" si="9"/>
        <v>2.346152226106735E-2</v>
      </c>
      <c r="AZ10" s="21">
        <v>119481</v>
      </c>
      <c r="BA10" s="15">
        <v>2907</v>
      </c>
      <c r="BB10" s="14">
        <f t="shared" si="10"/>
        <v>2.4330228237125568E-2</v>
      </c>
    </row>
    <row r="11" spans="1:54" x14ac:dyDescent="0.25">
      <c r="B11" s="74">
        <v>15</v>
      </c>
      <c r="C11" s="76" t="s">
        <v>56</v>
      </c>
      <c r="D11" s="34">
        <f t="shared" si="0"/>
        <v>34590</v>
      </c>
      <c r="E11" s="34">
        <f t="shared" si="0"/>
        <v>35133</v>
      </c>
      <c r="F11" s="34">
        <f t="shared" si="0"/>
        <v>34700</v>
      </c>
      <c r="G11" s="34">
        <f t="shared" si="0"/>
        <v>33614</v>
      </c>
      <c r="H11" s="34">
        <f t="shared" si="0"/>
        <v>32668</v>
      </c>
      <c r="I11" s="34">
        <f t="shared" si="0"/>
        <v>33396</v>
      </c>
      <c r="J11" s="34">
        <f t="shared" si="0"/>
        <v>35290</v>
      </c>
      <c r="K11" s="34">
        <f t="shared" si="0"/>
        <v>35391</v>
      </c>
      <c r="L11" s="34">
        <f t="shared" si="0"/>
        <v>36297</v>
      </c>
      <c r="M11" s="34">
        <f t="shared" si="0"/>
        <v>36356</v>
      </c>
      <c r="W11" s="10">
        <v>6</v>
      </c>
      <c r="X11" s="12" t="s">
        <v>7</v>
      </c>
      <c r="Y11" s="15">
        <v>20704</v>
      </c>
      <c r="Z11" s="15">
        <v>1093</v>
      </c>
      <c r="AA11" s="14">
        <f t="shared" si="1"/>
        <v>5.2791731066460588E-2</v>
      </c>
      <c r="AB11" s="21">
        <v>20262</v>
      </c>
      <c r="AC11" s="15">
        <v>1108</v>
      </c>
      <c r="AD11" s="14">
        <f t="shared" si="2"/>
        <v>5.468364426019149E-2</v>
      </c>
      <c r="AE11" s="21">
        <v>20604</v>
      </c>
      <c r="AF11" s="15">
        <v>996</v>
      </c>
      <c r="AG11" s="14">
        <f t="shared" si="3"/>
        <v>4.8340128130460104E-2</v>
      </c>
      <c r="AH11" s="21">
        <v>20802</v>
      </c>
      <c r="AI11" s="15">
        <v>1152</v>
      </c>
      <c r="AJ11" s="14">
        <f t="shared" si="4"/>
        <v>5.5379290452841075E-2</v>
      </c>
      <c r="AK11" s="21">
        <v>21441</v>
      </c>
      <c r="AL11" s="15">
        <v>1132</v>
      </c>
      <c r="AM11" s="14">
        <f t="shared" si="5"/>
        <v>5.2796044960589525E-2</v>
      </c>
      <c r="AN11" s="21">
        <v>22252</v>
      </c>
      <c r="AO11" s="15">
        <v>1192</v>
      </c>
      <c r="AP11" s="14">
        <f t="shared" si="6"/>
        <v>5.3568218587093298E-2</v>
      </c>
      <c r="AQ11" s="21">
        <v>22447</v>
      </c>
      <c r="AR11" s="15">
        <v>1059</v>
      </c>
      <c r="AS11" s="14">
        <f t="shared" si="7"/>
        <v>4.7177796587517265E-2</v>
      </c>
      <c r="AT11" s="21">
        <v>22490</v>
      </c>
      <c r="AU11" s="15">
        <v>1298</v>
      </c>
      <c r="AV11" s="14">
        <f t="shared" si="8"/>
        <v>5.7714539795464648E-2</v>
      </c>
      <c r="AW11" s="21">
        <v>22814</v>
      </c>
      <c r="AX11" s="15">
        <v>1306</v>
      </c>
      <c r="AY11" s="14">
        <f t="shared" si="9"/>
        <v>5.7245550977469972E-2</v>
      </c>
      <c r="AZ11" s="21">
        <v>22188</v>
      </c>
      <c r="BA11" s="15">
        <v>1182</v>
      </c>
      <c r="BB11" s="14">
        <f t="shared" si="10"/>
        <v>5.3272038939967549E-2</v>
      </c>
    </row>
    <row r="12" spans="1:54" x14ac:dyDescent="0.25">
      <c r="B12" s="74">
        <v>16</v>
      </c>
      <c r="C12" s="76" t="s">
        <v>57</v>
      </c>
      <c r="D12" s="34">
        <f t="shared" si="0"/>
        <v>13468</v>
      </c>
      <c r="E12" s="34">
        <f t="shared" si="0"/>
        <v>14208</v>
      </c>
      <c r="F12" s="34">
        <f t="shared" si="0"/>
        <v>14814</v>
      </c>
      <c r="G12" s="34">
        <f t="shared" si="0"/>
        <v>15039</v>
      </c>
      <c r="H12" s="34">
        <f t="shared" si="0"/>
        <v>14479</v>
      </c>
      <c r="I12" s="34">
        <f t="shared" si="0"/>
        <v>14734</v>
      </c>
      <c r="J12" s="34">
        <f t="shared" si="0"/>
        <v>14816</v>
      </c>
      <c r="K12" s="34">
        <f t="shared" si="0"/>
        <v>14666</v>
      </c>
      <c r="L12" s="34">
        <f t="shared" si="0"/>
        <v>14100</v>
      </c>
      <c r="M12" s="34">
        <f t="shared" si="0"/>
        <v>14719</v>
      </c>
      <c r="W12" s="10">
        <v>7</v>
      </c>
      <c r="X12" s="12" t="s">
        <v>8</v>
      </c>
      <c r="Y12" s="15">
        <v>16671</v>
      </c>
      <c r="Z12" s="15">
        <v>1098</v>
      </c>
      <c r="AA12" s="14">
        <f t="shared" si="1"/>
        <v>6.5862875652330399E-2</v>
      </c>
      <c r="AB12" s="21">
        <v>16524</v>
      </c>
      <c r="AC12" s="15">
        <v>891</v>
      </c>
      <c r="AD12" s="14">
        <f t="shared" si="2"/>
        <v>5.3921568627450983E-2</v>
      </c>
      <c r="AE12" s="21">
        <v>17079</v>
      </c>
      <c r="AF12" s="15">
        <v>1043</v>
      </c>
      <c r="AG12" s="14">
        <f t="shared" si="3"/>
        <v>6.106914924761403E-2</v>
      </c>
      <c r="AH12" s="21">
        <v>16981</v>
      </c>
      <c r="AI12" s="15">
        <v>950</v>
      </c>
      <c r="AJ12" s="14">
        <f t="shared" si="4"/>
        <v>5.5944879571285556E-2</v>
      </c>
      <c r="AK12" s="21">
        <v>17351</v>
      </c>
      <c r="AL12" s="15">
        <v>1159</v>
      </c>
      <c r="AM12" s="14">
        <f t="shared" si="5"/>
        <v>6.6797302749121087E-2</v>
      </c>
      <c r="AN12" s="21">
        <v>18362</v>
      </c>
      <c r="AO12" s="15">
        <v>1274</v>
      </c>
      <c r="AP12" s="14">
        <f t="shared" si="6"/>
        <v>6.938242021566278E-2</v>
      </c>
      <c r="AQ12" s="21">
        <v>18828</v>
      </c>
      <c r="AR12" s="15">
        <v>1029</v>
      </c>
      <c r="AS12" s="14">
        <f t="shared" si="7"/>
        <v>5.4652644996813257E-2</v>
      </c>
      <c r="AT12" s="21">
        <v>18497</v>
      </c>
      <c r="AU12" s="15">
        <v>1240</v>
      </c>
      <c r="AV12" s="14">
        <f t="shared" si="8"/>
        <v>6.7037898037519597E-2</v>
      </c>
      <c r="AW12" s="21">
        <v>18383</v>
      </c>
      <c r="AX12" s="15">
        <v>1229</v>
      </c>
      <c r="AY12" s="14">
        <f t="shared" si="9"/>
        <v>6.6855246695316325E-2</v>
      </c>
      <c r="AZ12" s="21">
        <v>18298</v>
      </c>
      <c r="BA12" s="15">
        <v>1316</v>
      </c>
      <c r="BB12" s="14">
        <f t="shared" si="10"/>
        <v>7.1920428462127012E-2</v>
      </c>
    </row>
    <row r="13" spans="1:54" x14ac:dyDescent="0.25">
      <c r="B13" s="74">
        <v>17</v>
      </c>
      <c r="C13" s="76" t="s">
        <v>42</v>
      </c>
      <c r="D13" s="34">
        <f t="shared" si="0"/>
        <v>58724</v>
      </c>
      <c r="E13" s="34">
        <f t="shared" si="0"/>
        <v>59417</v>
      </c>
      <c r="F13" s="34">
        <f t="shared" si="0"/>
        <v>58959</v>
      </c>
      <c r="G13" s="34">
        <f t="shared" si="0"/>
        <v>60751</v>
      </c>
      <c r="H13" s="34">
        <f t="shared" si="0"/>
        <v>62601</v>
      </c>
      <c r="I13" s="34">
        <f t="shared" si="0"/>
        <v>67715</v>
      </c>
      <c r="J13" s="34">
        <f t="shared" si="0"/>
        <v>72722</v>
      </c>
      <c r="K13" s="34">
        <f t="shared" si="0"/>
        <v>80410</v>
      </c>
      <c r="L13" s="34">
        <f t="shared" si="0"/>
        <v>88266</v>
      </c>
      <c r="M13" s="34">
        <f t="shared" si="0"/>
        <v>97114</v>
      </c>
      <c r="W13" s="10">
        <v>8</v>
      </c>
      <c r="X13" s="12" t="s">
        <v>9</v>
      </c>
      <c r="Y13" s="15">
        <v>29218</v>
      </c>
      <c r="Z13" s="15">
        <v>1198</v>
      </c>
      <c r="AA13" s="14">
        <f t="shared" si="1"/>
        <v>4.1002121979601618E-2</v>
      </c>
      <c r="AB13" s="21">
        <v>28843</v>
      </c>
      <c r="AC13" s="15">
        <v>1260</v>
      </c>
      <c r="AD13" s="14">
        <f t="shared" si="2"/>
        <v>4.3684776202198107E-2</v>
      </c>
      <c r="AE13" s="21">
        <v>29804</v>
      </c>
      <c r="AF13" s="15">
        <v>1319</v>
      </c>
      <c r="AG13" s="14">
        <f t="shared" si="3"/>
        <v>4.4255804589987922E-2</v>
      </c>
      <c r="AH13" s="21">
        <v>29718</v>
      </c>
      <c r="AI13" s="15">
        <v>1217</v>
      </c>
      <c r="AJ13" s="14">
        <f t="shared" si="4"/>
        <v>4.0951611817753551E-2</v>
      </c>
      <c r="AK13" s="21">
        <v>30823</v>
      </c>
      <c r="AL13" s="15">
        <v>1330</v>
      </c>
      <c r="AM13" s="14">
        <f t="shared" si="5"/>
        <v>4.3149596080848715E-2</v>
      </c>
      <c r="AN13" s="21">
        <v>33219</v>
      </c>
      <c r="AO13" s="15">
        <v>1300</v>
      </c>
      <c r="AP13" s="14">
        <f t="shared" si="6"/>
        <v>3.9134230410307357E-2</v>
      </c>
      <c r="AQ13" s="21">
        <v>34729</v>
      </c>
      <c r="AR13" s="15">
        <v>1419</v>
      </c>
      <c r="AS13" s="14">
        <f t="shared" si="7"/>
        <v>4.085922427942066E-2</v>
      </c>
      <c r="AT13" s="21">
        <v>34885</v>
      </c>
      <c r="AU13" s="15">
        <v>1420</v>
      </c>
      <c r="AV13" s="14">
        <f t="shared" si="8"/>
        <v>4.0705174143614735E-2</v>
      </c>
      <c r="AW13" s="21">
        <v>35349</v>
      </c>
      <c r="AX13" s="15">
        <v>1445</v>
      </c>
      <c r="AY13" s="14">
        <f t="shared" si="9"/>
        <v>4.0878101219270699E-2</v>
      </c>
      <c r="AZ13" s="21">
        <v>36030</v>
      </c>
      <c r="BA13" s="15">
        <v>1560</v>
      </c>
      <c r="BB13" s="14">
        <f t="shared" si="10"/>
        <v>4.3297252289758538E-2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24780</v>
      </c>
      <c r="Z14" s="15">
        <v>1141</v>
      </c>
      <c r="AA14" s="14">
        <f t="shared" si="1"/>
        <v>4.6045197740112995E-2</v>
      </c>
      <c r="AB14" s="21">
        <v>23904</v>
      </c>
      <c r="AC14" s="15">
        <v>1145</v>
      </c>
      <c r="AD14" s="14">
        <f t="shared" si="2"/>
        <v>4.7899933065595715E-2</v>
      </c>
      <c r="AE14" s="21">
        <v>23718</v>
      </c>
      <c r="AF14" s="15">
        <v>1240</v>
      </c>
      <c r="AG14" s="14">
        <f t="shared" si="3"/>
        <v>5.2280968041150185E-2</v>
      </c>
      <c r="AH14" s="21">
        <v>22499</v>
      </c>
      <c r="AI14" s="15">
        <v>1116</v>
      </c>
      <c r="AJ14" s="14">
        <f t="shared" si="4"/>
        <v>4.960220454242411E-2</v>
      </c>
      <c r="AK14" s="21">
        <v>22069</v>
      </c>
      <c r="AL14" s="15">
        <v>1168</v>
      </c>
      <c r="AM14" s="14">
        <f t="shared" si="5"/>
        <v>5.2924917304816708E-2</v>
      </c>
      <c r="AN14" s="21">
        <v>22288</v>
      </c>
      <c r="AO14" s="15">
        <v>1077</v>
      </c>
      <c r="AP14" s="14">
        <f t="shared" si="6"/>
        <v>4.8321966977745871E-2</v>
      </c>
      <c r="AQ14" s="21">
        <v>22039</v>
      </c>
      <c r="AR14" s="15">
        <v>1130</v>
      </c>
      <c r="AS14" s="14">
        <f t="shared" si="7"/>
        <v>5.1272743772403463E-2</v>
      </c>
      <c r="AT14" s="21">
        <v>21300</v>
      </c>
      <c r="AU14" s="15">
        <v>1216</v>
      </c>
      <c r="AV14" s="14">
        <f t="shared" si="8"/>
        <v>5.7089201877934273E-2</v>
      </c>
      <c r="AW14" s="21">
        <v>21345</v>
      </c>
      <c r="AX14" s="15">
        <v>1105</v>
      </c>
      <c r="AY14" s="14">
        <f t="shared" si="9"/>
        <v>5.1768564066526121E-2</v>
      </c>
      <c r="AZ14" s="21">
        <v>21087</v>
      </c>
      <c r="BA14" s="15">
        <v>1176</v>
      </c>
      <c r="BB14" s="14">
        <f t="shared" si="10"/>
        <v>5.5768957177407881E-2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1071965</v>
      </c>
      <c r="E15" s="34">
        <f t="shared" si="11"/>
        <v>1087093</v>
      </c>
      <c r="F15" s="34">
        <f t="shared" si="11"/>
        <v>1101421</v>
      </c>
      <c r="G15" s="34">
        <f t="shared" si="11"/>
        <v>1109542</v>
      </c>
      <c r="H15" s="34">
        <f t="shared" si="11"/>
        <v>1131168</v>
      </c>
      <c r="I15" s="34">
        <f t="shared" si="11"/>
        <v>1159541</v>
      </c>
      <c r="J15" s="34">
        <f t="shared" si="11"/>
        <v>1186581</v>
      </c>
      <c r="K15" s="34">
        <f t="shared" si="11"/>
        <v>1217172</v>
      </c>
      <c r="L15" s="34">
        <f t="shared" si="11"/>
        <v>1248877</v>
      </c>
      <c r="M15" s="34">
        <f t="shared" si="11"/>
        <v>1284646</v>
      </c>
      <c r="W15" s="10">
        <v>10</v>
      </c>
      <c r="X15" s="12" t="s">
        <v>11</v>
      </c>
      <c r="Y15" s="15">
        <v>1289</v>
      </c>
      <c r="Z15" s="15">
        <v>253</v>
      </c>
      <c r="AA15" s="14">
        <f t="shared" si="1"/>
        <v>0.19627618308766487</v>
      </c>
      <c r="AB15" s="21">
        <v>1427</v>
      </c>
      <c r="AC15" s="15">
        <v>280</v>
      </c>
      <c r="AD15" s="14">
        <f t="shared" si="2"/>
        <v>0.19621583742116327</v>
      </c>
      <c r="AE15" s="21">
        <v>1876</v>
      </c>
      <c r="AF15" s="15">
        <v>398</v>
      </c>
      <c r="AG15" s="14">
        <f t="shared" si="3"/>
        <v>0.21215351812366737</v>
      </c>
      <c r="AH15" s="21">
        <v>2010</v>
      </c>
      <c r="AI15" s="15">
        <v>390</v>
      </c>
      <c r="AJ15" s="14">
        <f t="shared" si="4"/>
        <v>0.19402985074626866</v>
      </c>
      <c r="AK15" s="21">
        <v>2298</v>
      </c>
      <c r="AL15" s="15">
        <v>378</v>
      </c>
      <c r="AM15" s="14">
        <f t="shared" si="5"/>
        <v>0.16449086161879894</v>
      </c>
      <c r="AN15" s="21">
        <v>2561</v>
      </c>
      <c r="AO15" s="15">
        <v>395</v>
      </c>
      <c r="AP15" s="14">
        <f t="shared" si="6"/>
        <v>0.1542366263178446</v>
      </c>
      <c r="AQ15" s="21">
        <v>3099</v>
      </c>
      <c r="AR15" s="15">
        <v>356</v>
      </c>
      <c r="AS15" s="14">
        <f t="shared" si="7"/>
        <v>0.11487576637625041</v>
      </c>
      <c r="AT15" s="21">
        <v>3067</v>
      </c>
      <c r="AU15" s="15">
        <v>404</v>
      </c>
      <c r="AV15" s="14">
        <f t="shared" si="8"/>
        <v>0.13172481252037821</v>
      </c>
      <c r="AW15" s="21">
        <v>3441</v>
      </c>
      <c r="AX15" s="15">
        <v>409</v>
      </c>
      <c r="AY15" s="14">
        <f t="shared" si="9"/>
        <v>0.11886079628015112</v>
      </c>
      <c r="AZ15" s="21">
        <v>2729</v>
      </c>
      <c r="BA15" s="15">
        <v>338</v>
      </c>
      <c r="BB15" s="14">
        <f t="shared" si="10"/>
        <v>0.12385489190179554</v>
      </c>
    </row>
    <row r="16" spans="1:54" x14ac:dyDescent="0.25">
      <c r="B16" s="74"/>
      <c r="C16" s="76" t="s">
        <v>43</v>
      </c>
      <c r="D16" s="37">
        <f>D7</f>
        <v>921250</v>
      </c>
      <c r="E16" s="37">
        <f t="shared" ref="E16:M16" si="12">E7</f>
        <v>936374</v>
      </c>
      <c r="F16" s="37">
        <f t="shared" si="12"/>
        <v>950837</v>
      </c>
      <c r="G16" s="37">
        <f t="shared" si="12"/>
        <v>960764</v>
      </c>
      <c r="H16" s="37">
        <f t="shared" si="12"/>
        <v>978566</v>
      </c>
      <c r="I16" s="37">
        <f t="shared" si="12"/>
        <v>1002263</v>
      </c>
      <c r="J16" s="37">
        <f t="shared" si="12"/>
        <v>1029092</v>
      </c>
      <c r="K16" s="37">
        <f t="shared" si="12"/>
        <v>1059348</v>
      </c>
      <c r="L16" s="37">
        <f t="shared" si="12"/>
        <v>1088975</v>
      </c>
      <c r="M16" s="37">
        <f t="shared" si="12"/>
        <v>1124679</v>
      </c>
      <c r="W16" s="10">
        <v>11</v>
      </c>
      <c r="X16" s="12" t="s">
        <v>12</v>
      </c>
      <c r="Y16" s="15">
        <v>1105</v>
      </c>
      <c r="Z16" s="15">
        <v>208</v>
      </c>
      <c r="AA16" s="14">
        <f t="shared" si="1"/>
        <v>0.18823529411764706</v>
      </c>
      <c r="AB16" s="21">
        <v>1137</v>
      </c>
      <c r="AC16" s="15">
        <v>225</v>
      </c>
      <c r="AD16" s="14">
        <f t="shared" si="2"/>
        <v>0.19788918205804748</v>
      </c>
      <c r="AE16" s="21">
        <v>1409</v>
      </c>
      <c r="AF16" s="15">
        <v>247</v>
      </c>
      <c r="AG16" s="14">
        <f t="shared" si="3"/>
        <v>0.17530163236337828</v>
      </c>
      <c r="AH16" s="21">
        <v>1623</v>
      </c>
      <c r="AI16" s="15">
        <v>284</v>
      </c>
      <c r="AJ16" s="14">
        <f t="shared" si="4"/>
        <v>0.17498459642637093</v>
      </c>
      <c r="AK16" s="21">
        <v>2019</v>
      </c>
      <c r="AL16" s="15">
        <v>309</v>
      </c>
      <c r="AM16" s="14">
        <f t="shared" si="5"/>
        <v>0.15304606240713226</v>
      </c>
      <c r="AN16" s="21">
        <v>2407</v>
      </c>
      <c r="AO16" s="15">
        <v>328</v>
      </c>
      <c r="AP16" s="14">
        <f t="shared" si="6"/>
        <v>0.13626921479019527</v>
      </c>
      <c r="AQ16" s="21">
        <v>2874</v>
      </c>
      <c r="AR16" s="15">
        <v>349</v>
      </c>
      <c r="AS16" s="14">
        <f t="shared" si="7"/>
        <v>0.12143354210160055</v>
      </c>
      <c r="AT16" s="21">
        <v>2942</v>
      </c>
      <c r="AU16" s="15">
        <v>321</v>
      </c>
      <c r="AV16" s="14">
        <f t="shared" si="8"/>
        <v>0.10910944935418083</v>
      </c>
      <c r="AW16" s="21">
        <v>3203</v>
      </c>
      <c r="AX16" s="15">
        <v>455</v>
      </c>
      <c r="AY16" s="14">
        <f t="shared" si="9"/>
        <v>0.14205432407118326</v>
      </c>
      <c r="AZ16" s="21">
        <v>7680</v>
      </c>
      <c r="BA16" s="15">
        <v>584</v>
      </c>
      <c r="BB16" s="14">
        <f t="shared" si="10"/>
        <v>7.604166666666666E-2</v>
      </c>
    </row>
    <row r="17" spans="2:54" x14ac:dyDescent="0.25">
      <c r="B17" s="74"/>
      <c r="C17" s="76" t="s">
        <v>44</v>
      </c>
      <c r="D17" s="37">
        <f>D8</f>
        <v>150715</v>
      </c>
      <c r="E17" s="37">
        <f t="shared" ref="E17:M17" si="13">E8</f>
        <v>150719</v>
      </c>
      <c r="F17" s="37">
        <f t="shared" si="13"/>
        <v>150584</v>
      </c>
      <c r="G17" s="37">
        <f t="shared" si="13"/>
        <v>148778</v>
      </c>
      <c r="H17" s="37">
        <f t="shared" si="13"/>
        <v>152602</v>
      </c>
      <c r="I17" s="37">
        <f t="shared" si="13"/>
        <v>157278</v>
      </c>
      <c r="J17" s="37">
        <f t="shared" si="13"/>
        <v>157489</v>
      </c>
      <c r="K17" s="37">
        <f t="shared" si="13"/>
        <v>157824</v>
      </c>
      <c r="L17" s="37">
        <f t="shared" si="13"/>
        <v>159902</v>
      </c>
      <c r="M17" s="37">
        <f t="shared" si="13"/>
        <v>159967</v>
      </c>
      <c r="W17" s="10">
        <v>12</v>
      </c>
      <c r="X17" s="12" t="s">
        <v>13</v>
      </c>
      <c r="Y17" s="15">
        <v>2013</v>
      </c>
      <c r="Z17" s="15">
        <v>265</v>
      </c>
      <c r="AA17" s="14">
        <f t="shared" si="1"/>
        <v>0.13164431197218082</v>
      </c>
      <c r="AB17" s="21">
        <v>2375</v>
      </c>
      <c r="AC17" s="15">
        <v>330</v>
      </c>
      <c r="AD17" s="14">
        <f t="shared" si="2"/>
        <v>0.13894736842105262</v>
      </c>
      <c r="AE17" s="21">
        <v>2801</v>
      </c>
      <c r="AF17" s="15">
        <v>334</v>
      </c>
      <c r="AG17" s="14">
        <f t="shared" si="3"/>
        <v>0.11924312745448054</v>
      </c>
      <c r="AH17" s="21">
        <v>3577</v>
      </c>
      <c r="AI17" s="15">
        <v>395</v>
      </c>
      <c r="AJ17" s="14">
        <f t="shared" si="4"/>
        <v>0.11042773273693039</v>
      </c>
      <c r="AK17" s="21">
        <v>4413</v>
      </c>
      <c r="AL17" s="15">
        <v>409</v>
      </c>
      <c r="AM17" s="14">
        <f t="shared" si="5"/>
        <v>9.2680716066168137E-2</v>
      </c>
      <c r="AN17" s="21">
        <v>5931</v>
      </c>
      <c r="AO17" s="15">
        <v>461</v>
      </c>
      <c r="AP17" s="14">
        <f t="shared" si="6"/>
        <v>7.7727196088349354E-2</v>
      </c>
      <c r="AQ17" s="21">
        <v>6608</v>
      </c>
      <c r="AR17" s="15">
        <v>596</v>
      </c>
      <c r="AS17" s="14">
        <f t="shared" si="7"/>
        <v>9.0193704600484259E-2</v>
      </c>
      <c r="AT17" s="21">
        <v>7456</v>
      </c>
      <c r="AU17" s="15">
        <v>569</v>
      </c>
      <c r="AV17" s="14">
        <f t="shared" si="8"/>
        <v>7.6314377682403428E-2</v>
      </c>
      <c r="AW17" s="21">
        <v>7222</v>
      </c>
      <c r="AX17" s="15">
        <v>567</v>
      </c>
      <c r="AY17" s="14">
        <f t="shared" si="9"/>
        <v>7.8510108003323184E-2</v>
      </c>
      <c r="AZ17" s="21">
        <v>4404</v>
      </c>
      <c r="BA17" s="15">
        <v>513</v>
      </c>
      <c r="BB17" s="14">
        <f t="shared" si="10"/>
        <v>0.1164850136239782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31</v>
      </c>
      <c r="Z18" s="15">
        <v>46</v>
      </c>
      <c r="AA18" s="14">
        <f t="shared" si="1"/>
        <v>1.4838709677419355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27</v>
      </c>
      <c r="AG18" s="14">
        <f t="shared" si="3"/>
        <v>0</v>
      </c>
      <c r="AH18" s="21">
        <v>9</v>
      </c>
      <c r="AI18" s="15">
        <v>14</v>
      </c>
      <c r="AJ18" s="14">
        <f t="shared" si="4"/>
        <v>1.5555555555555556</v>
      </c>
      <c r="AK18" s="21">
        <v>24</v>
      </c>
      <c r="AL18" s="15">
        <v>23</v>
      </c>
      <c r="AM18" s="14">
        <f t="shared" si="5"/>
        <v>0.95833333333333337</v>
      </c>
      <c r="AN18" s="21">
        <v>32</v>
      </c>
      <c r="AO18" s="15">
        <v>33</v>
      </c>
      <c r="AP18" s="14">
        <f t="shared" si="6"/>
        <v>1.03125</v>
      </c>
      <c r="AQ18" s="21">
        <v>109</v>
      </c>
      <c r="AR18" s="15">
        <v>59</v>
      </c>
      <c r="AS18" s="14">
        <f t="shared" si="7"/>
        <v>0.54128440366972475</v>
      </c>
      <c r="AT18" s="21">
        <v>120</v>
      </c>
      <c r="AU18" s="15">
        <v>68</v>
      </c>
      <c r="AV18" s="14">
        <f t="shared" si="8"/>
        <v>0.56666666666666665</v>
      </c>
      <c r="AW18" s="21">
        <v>138</v>
      </c>
      <c r="AX18" s="15">
        <v>72</v>
      </c>
      <c r="AY18" s="14">
        <f t="shared" si="9"/>
        <v>0.52173913043478259</v>
      </c>
      <c r="AZ18" s="21">
        <v>130</v>
      </c>
      <c r="BA18" s="15">
        <v>82</v>
      </c>
      <c r="BB18" s="14">
        <f t="shared" si="10"/>
        <v>0.63076923076923075</v>
      </c>
    </row>
    <row r="19" spans="2:54" x14ac:dyDescent="0.25">
      <c r="B19" s="74"/>
      <c r="C19" s="77" t="s">
        <v>44</v>
      </c>
      <c r="D19" s="37">
        <f>SUM(D20:D22)</f>
        <v>150715</v>
      </c>
      <c r="E19" s="37">
        <f t="shared" ref="E19:M19" si="14">SUM(E20:E22)</f>
        <v>150719</v>
      </c>
      <c r="F19" s="37">
        <f t="shared" si="14"/>
        <v>150584</v>
      </c>
      <c r="G19" s="37">
        <f t="shared" si="14"/>
        <v>148778</v>
      </c>
      <c r="H19" s="37">
        <f t="shared" si="14"/>
        <v>152602</v>
      </c>
      <c r="I19" s="37">
        <f t="shared" si="14"/>
        <v>157278</v>
      </c>
      <c r="J19" s="37">
        <f t="shared" si="14"/>
        <v>157489</v>
      </c>
      <c r="K19" s="37">
        <f t="shared" si="14"/>
        <v>157824</v>
      </c>
      <c r="L19" s="37">
        <f t="shared" si="14"/>
        <v>159902</v>
      </c>
      <c r="M19" s="37">
        <f t="shared" si="14"/>
        <v>159967</v>
      </c>
      <c r="W19" s="10">
        <v>14</v>
      </c>
      <c r="X19" s="12" t="s">
        <v>15</v>
      </c>
      <c r="Y19" s="15">
        <v>9164</v>
      </c>
      <c r="Z19" s="15">
        <v>688</v>
      </c>
      <c r="AA19" s="14">
        <f t="shared" si="1"/>
        <v>7.5076385857704056E-2</v>
      </c>
      <c r="AB19" s="21">
        <v>9400</v>
      </c>
      <c r="AC19" s="15">
        <v>672</v>
      </c>
      <c r="AD19" s="14">
        <f t="shared" si="2"/>
        <v>7.1489361702127663E-2</v>
      </c>
      <c r="AE19" s="21">
        <v>10217</v>
      </c>
      <c r="AF19" s="15">
        <v>635</v>
      </c>
      <c r="AG19" s="14">
        <f t="shared" si="3"/>
        <v>6.2151316433395325E-2</v>
      </c>
      <c r="AH19" s="21">
        <v>10619</v>
      </c>
      <c r="AI19" s="15">
        <v>785</v>
      </c>
      <c r="AJ19" s="14">
        <f t="shared" si="4"/>
        <v>7.3924098314342213E-2</v>
      </c>
      <c r="AK19" s="21">
        <v>10594</v>
      </c>
      <c r="AL19" s="15">
        <v>730</v>
      </c>
      <c r="AM19" s="14">
        <f t="shared" si="5"/>
        <v>6.8906928450066074E-2</v>
      </c>
      <c r="AN19" s="21">
        <v>11339</v>
      </c>
      <c r="AO19" s="15">
        <v>838</v>
      </c>
      <c r="AP19" s="14">
        <f t="shared" si="6"/>
        <v>7.3904224358409029E-2</v>
      </c>
      <c r="AQ19" s="21">
        <v>11242</v>
      </c>
      <c r="AR19" s="15">
        <v>844</v>
      </c>
      <c r="AS19" s="14">
        <f t="shared" si="7"/>
        <v>7.5075609322184669E-2</v>
      </c>
      <c r="AT19" s="21">
        <v>10772</v>
      </c>
      <c r="AU19" s="15">
        <v>693</v>
      </c>
      <c r="AV19" s="14">
        <f t="shared" si="8"/>
        <v>6.4333457111028586E-2</v>
      </c>
      <c r="AW19" s="21">
        <v>10555</v>
      </c>
      <c r="AX19" s="15">
        <v>655</v>
      </c>
      <c r="AY19" s="14">
        <f t="shared" si="9"/>
        <v>6.2055897678825203E-2</v>
      </c>
      <c r="AZ19" s="21">
        <v>10604</v>
      </c>
      <c r="BA19" s="15">
        <v>770</v>
      </c>
      <c r="BB19" s="14">
        <f t="shared" si="10"/>
        <v>7.2614107883817433E-2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113340</v>
      </c>
      <c r="E20" s="34">
        <f t="shared" si="15"/>
        <v>113933</v>
      </c>
      <c r="F20" s="34">
        <f t="shared" si="15"/>
        <v>112901</v>
      </c>
      <c r="G20" s="34">
        <f t="shared" si="15"/>
        <v>110995</v>
      </c>
      <c r="H20" s="34">
        <f t="shared" si="15"/>
        <v>113810</v>
      </c>
      <c r="I20" s="34">
        <f t="shared" si="15"/>
        <v>116664</v>
      </c>
      <c r="J20" s="34">
        <f t="shared" si="15"/>
        <v>116214</v>
      </c>
      <c r="K20" s="34">
        <f t="shared" si="15"/>
        <v>116837</v>
      </c>
      <c r="L20" s="34">
        <f t="shared" si="15"/>
        <v>118705</v>
      </c>
      <c r="M20" s="34">
        <f t="shared" si="15"/>
        <v>119481</v>
      </c>
      <c r="W20" s="10">
        <v>15</v>
      </c>
      <c r="X20" s="12" t="s">
        <v>16</v>
      </c>
      <c r="Y20" s="15">
        <v>34590</v>
      </c>
      <c r="Z20" s="15">
        <v>1522</v>
      </c>
      <c r="AA20" s="14">
        <f t="shared" si="1"/>
        <v>4.4001156403584853E-2</v>
      </c>
      <c r="AB20" s="21">
        <v>35133</v>
      </c>
      <c r="AC20" s="15">
        <v>1495</v>
      </c>
      <c r="AD20" s="14">
        <f t="shared" si="2"/>
        <v>4.2552585887911651E-2</v>
      </c>
      <c r="AE20" s="21">
        <v>34700</v>
      </c>
      <c r="AF20" s="15">
        <v>1495</v>
      </c>
      <c r="AG20" s="14">
        <f t="shared" si="3"/>
        <v>4.30835734870317E-2</v>
      </c>
      <c r="AH20" s="21">
        <v>33614</v>
      </c>
      <c r="AI20" s="15">
        <v>1308</v>
      </c>
      <c r="AJ20" s="14">
        <f t="shared" si="4"/>
        <v>3.8912357946093892E-2</v>
      </c>
      <c r="AK20" s="21">
        <v>32668</v>
      </c>
      <c r="AL20" s="15">
        <v>1304</v>
      </c>
      <c r="AM20" s="14">
        <f t="shared" si="5"/>
        <v>3.9916738092322761E-2</v>
      </c>
      <c r="AN20" s="21">
        <v>33396</v>
      </c>
      <c r="AO20" s="15">
        <v>1419</v>
      </c>
      <c r="AP20" s="14">
        <f t="shared" si="6"/>
        <v>4.2490118577075096E-2</v>
      </c>
      <c r="AQ20" s="21">
        <v>35290</v>
      </c>
      <c r="AR20" s="15">
        <v>1433</v>
      </c>
      <c r="AS20" s="14">
        <f t="shared" si="7"/>
        <v>4.0606404080476055E-2</v>
      </c>
      <c r="AT20" s="21">
        <v>35391</v>
      </c>
      <c r="AU20" s="15">
        <v>1513</v>
      </c>
      <c r="AV20" s="14">
        <f t="shared" si="8"/>
        <v>4.2750981888050633E-2</v>
      </c>
      <c r="AW20" s="21">
        <v>36297</v>
      </c>
      <c r="AX20" s="15">
        <v>1768</v>
      </c>
      <c r="AY20" s="14">
        <f t="shared" si="9"/>
        <v>4.8709259718434032E-2</v>
      </c>
      <c r="AZ20" s="21">
        <v>36356</v>
      </c>
      <c r="BA20" s="15">
        <v>1561</v>
      </c>
      <c r="BB20" s="14">
        <f t="shared" si="10"/>
        <v>4.2936516668500388E-2</v>
      </c>
    </row>
    <row r="21" spans="2:54" x14ac:dyDescent="0.25">
      <c r="B21" s="74">
        <v>6</v>
      </c>
      <c r="C21" s="76" t="s">
        <v>52</v>
      </c>
      <c r="D21" s="34">
        <f t="shared" si="15"/>
        <v>20704</v>
      </c>
      <c r="E21" s="34">
        <f t="shared" si="15"/>
        <v>20262</v>
      </c>
      <c r="F21" s="34">
        <f t="shared" si="15"/>
        <v>20604</v>
      </c>
      <c r="G21" s="34">
        <f t="shared" si="15"/>
        <v>20802</v>
      </c>
      <c r="H21" s="34">
        <f t="shared" si="15"/>
        <v>21441</v>
      </c>
      <c r="I21" s="34">
        <f t="shared" si="15"/>
        <v>22252</v>
      </c>
      <c r="J21" s="34">
        <f t="shared" si="15"/>
        <v>22447</v>
      </c>
      <c r="K21" s="34">
        <f t="shared" si="15"/>
        <v>22490</v>
      </c>
      <c r="L21" s="34">
        <f t="shared" si="15"/>
        <v>22814</v>
      </c>
      <c r="M21" s="34">
        <f t="shared" si="15"/>
        <v>22188</v>
      </c>
      <c r="W21" s="10">
        <v>16</v>
      </c>
      <c r="X21" s="12" t="s">
        <v>17</v>
      </c>
      <c r="Y21" s="15">
        <v>13468</v>
      </c>
      <c r="Z21" s="15">
        <v>796</v>
      </c>
      <c r="AA21" s="14">
        <f t="shared" si="1"/>
        <v>5.9103059103059102E-2</v>
      </c>
      <c r="AB21" s="21">
        <v>14208</v>
      </c>
      <c r="AC21" s="15">
        <v>789</v>
      </c>
      <c r="AD21" s="14">
        <f t="shared" si="2"/>
        <v>5.5532094594594593E-2</v>
      </c>
      <c r="AE21" s="21">
        <v>14814</v>
      </c>
      <c r="AF21" s="15">
        <v>868</v>
      </c>
      <c r="AG21" s="14">
        <f t="shared" si="3"/>
        <v>5.85932226272445E-2</v>
      </c>
      <c r="AH21" s="21">
        <v>15039</v>
      </c>
      <c r="AI21" s="15">
        <v>943</v>
      </c>
      <c r="AJ21" s="14">
        <f t="shared" si="4"/>
        <v>6.2703637209920879E-2</v>
      </c>
      <c r="AK21" s="21">
        <v>14479</v>
      </c>
      <c r="AL21" s="15">
        <v>732</v>
      </c>
      <c r="AM21" s="14">
        <f t="shared" si="5"/>
        <v>5.0555977622764002E-2</v>
      </c>
      <c r="AN21" s="21">
        <v>14734</v>
      </c>
      <c r="AO21" s="15">
        <v>781</v>
      </c>
      <c r="AP21" s="14">
        <f t="shared" si="6"/>
        <v>5.300665128274739E-2</v>
      </c>
      <c r="AQ21" s="21">
        <v>14816</v>
      </c>
      <c r="AR21" s="15">
        <v>841</v>
      </c>
      <c r="AS21" s="14">
        <f t="shared" si="7"/>
        <v>5.6762958963282935E-2</v>
      </c>
      <c r="AT21" s="21">
        <v>14666</v>
      </c>
      <c r="AU21" s="15">
        <v>909</v>
      </c>
      <c r="AV21" s="14">
        <f t="shared" si="8"/>
        <v>6.1980090004091097E-2</v>
      </c>
      <c r="AW21" s="21">
        <v>14100</v>
      </c>
      <c r="AX21" s="15">
        <v>871</v>
      </c>
      <c r="AY21" s="14">
        <f t="shared" si="9"/>
        <v>6.1773049645390071E-2</v>
      </c>
      <c r="AZ21" s="21">
        <v>14719</v>
      </c>
      <c r="BA21" s="15">
        <v>977</v>
      </c>
      <c r="BB21" s="14">
        <f t="shared" si="10"/>
        <v>6.6376791901623752E-2</v>
      </c>
    </row>
    <row r="22" spans="2:54" x14ac:dyDescent="0.25">
      <c r="B22" s="74">
        <v>7</v>
      </c>
      <c r="C22" s="76" t="s">
        <v>53</v>
      </c>
      <c r="D22" s="34">
        <f t="shared" si="15"/>
        <v>16671</v>
      </c>
      <c r="E22" s="34">
        <f t="shared" si="15"/>
        <v>16524</v>
      </c>
      <c r="F22" s="34">
        <f t="shared" si="15"/>
        <v>17079</v>
      </c>
      <c r="G22" s="34">
        <f t="shared" si="15"/>
        <v>16981</v>
      </c>
      <c r="H22" s="34">
        <f t="shared" si="15"/>
        <v>17351</v>
      </c>
      <c r="I22" s="34">
        <f t="shared" si="15"/>
        <v>18362</v>
      </c>
      <c r="J22" s="34">
        <f t="shared" si="15"/>
        <v>18828</v>
      </c>
      <c r="K22" s="34">
        <f t="shared" si="15"/>
        <v>18497</v>
      </c>
      <c r="L22" s="34">
        <f t="shared" si="15"/>
        <v>18383</v>
      </c>
      <c r="M22" s="34">
        <f t="shared" si="15"/>
        <v>18298</v>
      </c>
      <c r="W22" s="16">
        <v>17</v>
      </c>
      <c r="X22" s="17" t="s">
        <v>18</v>
      </c>
      <c r="Y22" s="18">
        <v>58724</v>
      </c>
      <c r="Z22" s="18">
        <v>1327</v>
      </c>
      <c r="AA22" s="19">
        <f t="shared" si="1"/>
        <v>2.2597234520809209E-2</v>
      </c>
      <c r="AB22" s="22">
        <v>59417</v>
      </c>
      <c r="AC22" s="18">
        <v>1505</v>
      </c>
      <c r="AD22" s="19">
        <f t="shared" si="2"/>
        <v>2.5329451167174378E-2</v>
      </c>
      <c r="AE22" s="22">
        <v>58959</v>
      </c>
      <c r="AF22" s="18">
        <v>1679</v>
      </c>
      <c r="AG22" s="19">
        <f t="shared" si="3"/>
        <v>2.8477416509777982E-2</v>
      </c>
      <c r="AH22" s="22">
        <v>60751</v>
      </c>
      <c r="AI22" s="18">
        <v>1638</v>
      </c>
      <c r="AJ22" s="19">
        <f t="shared" si="4"/>
        <v>2.6962519135487483E-2</v>
      </c>
      <c r="AK22" s="22">
        <v>62601</v>
      </c>
      <c r="AL22" s="18">
        <v>1596</v>
      </c>
      <c r="AM22" s="19">
        <f t="shared" si="5"/>
        <v>2.5494800402549481E-2</v>
      </c>
      <c r="AN22" s="22">
        <v>67715</v>
      </c>
      <c r="AO22" s="18">
        <v>1833</v>
      </c>
      <c r="AP22" s="19">
        <f t="shared" si="6"/>
        <v>2.7069334711659159E-2</v>
      </c>
      <c r="AQ22" s="22">
        <v>72722</v>
      </c>
      <c r="AR22" s="18">
        <v>1999</v>
      </c>
      <c r="AS22" s="19">
        <f t="shared" si="7"/>
        <v>2.7488242897610076E-2</v>
      </c>
      <c r="AT22" s="22">
        <v>80410</v>
      </c>
      <c r="AU22" s="18">
        <v>1939</v>
      </c>
      <c r="AV22" s="19">
        <f t="shared" si="8"/>
        <v>2.4113916179579656E-2</v>
      </c>
      <c r="AW22" s="22">
        <v>88266</v>
      </c>
      <c r="AX22" s="18">
        <v>2205</v>
      </c>
      <c r="AY22" s="19">
        <f t="shared" si="9"/>
        <v>2.4981306505336143E-2</v>
      </c>
      <c r="AZ22" s="22">
        <v>97114</v>
      </c>
      <c r="BA22" s="18">
        <v>2411</v>
      </c>
      <c r="BB22" s="19">
        <f t="shared" si="10"/>
        <v>2.4826492575735732E-2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683949</v>
      </c>
      <c r="Z23" s="15">
        <v>2835</v>
      </c>
      <c r="AA23" s="14">
        <f t="shared" si="1"/>
        <v>4.1450459025453648E-3</v>
      </c>
      <c r="AB23" s="21">
        <v>692359</v>
      </c>
      <c r="AC23" s="15">
        <v>2694</v>
      </c>
      <c r="AD23" s="14">
        <f t="shared" si="2"/>
        <v>3.8910449636676927E-3</v>
      </c>
      <c r="AE23" s="21">
        <v>698867</v>
      </c>
      <c r="AF23" s="15">
        <v>2747</v>
      </c>
      <c r="AG23" s="14">
        <f t="shared" si="3"/>
        <v>3.930647748427097E-3</v>
      </c>
      <c r="AH23" s="21">
        <v>705228</v>
      </c>
      <c r="AI23" s="15">
        <v>2685</v>
      </c>
      <c r="AJ23" s="14">
        <f t="shared" si="4"/>
        <v>3.8072793479555548E-3</v>
      </c>
      <c r="AK23" s="21">
        <v>719660</v>
      </c>
      <c r="AL23" s="15">
        <v>2770</v>
      </c>
      <c r="AM23" s="14">
        <f t="shared" si="5"/>
        <v>3.8490398243615043E-3</v>
      </c>
      <c r="AN23" s="21">
        <v>742584</v>
      </c>
      <c r="AO23" s="15">
        <v>2751</v>
      </c>
      <c r="AP23" s="14">
        <f t="shared" si="6"/>
        <v>3.7046313952360946E-3</v>
      </c>
      <c r="AQ23" s="21">
        <v>762940</v>
      </c>
      <c r="AR23" s="15">
        <v>3000</v>
      </c>
      <c r="AS23" s="14">
        <f t="shared" si="7"/>
        <v>3.9321571814297327E-3</v>
      </c>
      <c r="AT23" s="21">
        <v>783529</v>
      </c>
      <c r="AU23" s="15">
        <v>3295</v>
      </c>
      <c r="AV23" s="14">
        <f t="shared" si="8"/>
        <v>4.2053325403399238E-3</v>
      </c>
      <c r="AW23" s="21">
        <v>803385</v>
      </c>
      <c r="AX23" s="15">
        <v>3017</v>
      </c>
      <c r="AY23" s="14">
        <f t="shared" si="9"/>
        <v>3.755360132439615E-3</v>
      </c>
      <c r="AZ23" s="21">
        <v>826537</v>
      </c>
      <c r="BA23" s="15">
        <v>2919</v>
      </c>
      <c r="BB23" s="14">
        <f t="shared" si="10"/>
        <v>3.5316023360115762E-3</v>
      </c>
    </row>
    <row r="24" spans="2:54" x14ac:dyDescent="0.25">
      <c r="B24" s="74"/>
      <c r="C24" s="77" t="s">
        <v>54</v>
      </c>
      <c r="D24" s="37">
        <f>SUM(D25:D29)</f>
        <v>29218</v>
      </c>
      <c r="E24" s="37">
        <f t="shared" ref="E24:M24" si="16">SUM(E25:E29)</f>
        <v>28843</v>
      </c>
      <c r="F24" s="37">
        <f t="shared" si="16"/>
        <v>29804</v>
      </c>
      <c r="G24" s="37">
        <f t="shared" si="16"/>
        <v>29718</v>
      </c>
      <c r="H24" s="37">
        <f t="shared" si="16"/>
        <v>30823</v>
      </c>
      <c r="I24" s="37">
        <f t="shared" si="16"/>
        <v>33219</v>
      </c>
      <c r="J24" s="37">
        <f t="shared" si="16"/>
        <v>34729</v>
      </c>
      <c r="K24" s="37">
        <f t="shared" si="16"/>
        <v>34885</v>
      </c>
      <c r="L24" s="37">
        <f t="shared" si="16"/>
        <v>35349</v>
      </c>
      <c r="M24" s="37">
        <f t="shared" si="16"/>
        <v>36030</v>
      </c>
      <c r="W24" s="10">
        <v>19</v>
      </c>
      <c r="X24" s="12" t="s">
        <v>20</v>
      </c>
      <c r="Y24" s="15">
        <v>605289</v>
      </c>
      <c r="Z24" s="15">
        <v>3031</v>
      </c>
      <c r="AA24" s="14">
        <f t="shared" si="1"/>
        <v>5.0075253308750033E-3</v>
      </c>
      <c r="AB24" s="21">
        <v>612825</v>
      </c>
      <c r="AC24" s="15">
        <v>3018</v>
      </c>
      <c r="AD24" s="14">
        <f t="shared" si="2"/>
        <v>4.9247338147105617E-3</v>
      </c>
      <c r="AE24" s="21">
        <v>618214</v>
      </c>
      <c r="AF24" s="15">
        <v>3014</v>
      </c>
      <c r="AG24" s="14">
        <f t="shared" si="3"/>
        <v>4.8753344311193211E-3</v>
      </c>
      <c r="AH24" s="21">
        <v>623459</v>
      </c>
      <c r="AI24" s="15">
        <v>2768</v>
      </c>
      <c r="AJ24" s="14">
        <f t="shared" si="4"/>
        <v>4.4397466393138922E-3</v>
      </c>
      <c r="AK24" s="21">
        <v>637222</v>
      </c>
      <c r="AL24" s="15">
        <v>2843</v>
      </c>
      <c r="AM24" s="14">
        <f t="shared" si="5"/>
        <v>4.4615534303586507E-3</v>
      </c>
      <c r="AN24" s="21">
        <v>654460</v>
      </c>
      <c r="AO24" s="15">
        <v>3352</v>
      </c>
      <c r="AP24" s="14">
        <f t="shared" si="6"/>
        <v>5.1217797879167561E-3</v>
      </c>
      <c r="AQ24" s="21">
        <v>670666</v>
      </c>
      <c r="AR24" s="15">
        <v>3417</v>
      </c>
      <c r="AS24" s="14">
        <f t="shared" si="7"/>
        <v>5.0949354820432231E-3</v>
      </c>
      <c r="AT24" s="21">
        <v>686783</v>
      </c>
      <c r="AU24" s="15">
        <v>3148</v>
      </c>
      <c r="AV24" s="14">
        <f t="shared" si="8"/>
        <v>4.5836894623192482E-3</v>
      </c>
      <c r="AW24" s="21">
        <v>703463</v>
      </c>
      <c r="AX24" s="15">
        <v>3159</v>
      </c>
      <c r="AY24" s="14">
        <f t="shared" si="9"/>
        <v>4.4906412988316375E-3</v>
      </c>
      <c r="AZ24" s="21">
        <v>722013</v>
      </c>
      <c r="BA24" s="15">
        <v>3377</v>
      </c>
      <c r="BB24" s="14">
        <f t="shared" si="10"/>
        <v>4.6772011030272306E-3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24780</v>
      </c>
      <c r="E25" s="34">
        <f t="shared" si="17"/>
        <v>23904</v>
      </c>
      <c r="F25" s="34">
        <f t="shared" si="17"/>
        <v>23718</v>
      </c>
      <c r="G25" s="34">
        <f t="shared" si="17"/>
        <v>22499</v>
      </c>
      <c r="H25" s="34">
        <f t="shared" si="17"/>
        <v>22069</v>
      </c>
      <c r="I25" s="34">
        <f t="shared" si="17"/>
        <v>22288</v>
      </c>
      <c r="J25" s="34">
        <f t="shared" si="17"/>
        <v>22039</v>
      </c>
      <c r="K25" s="34">
        <f t="shared" si="17"/>
        <v>21300</v>
      </c>
      <c r="L25" s="34">
        <f t="shared" si="17"/>
        <v>21345</v>
      </c>
      <c r="M25" s="34">
        <f t="shared" si="17"/>
        <v>21087</v>
      </c>
      <c r="W25" s="10">
        <v>20</v>
      </c>
      <c r="X25" s="12" t="s">
        <v>21</v>
      </c>
      <c r="Y25" s="15">
        <v>515787</v>
      </c>
      <c r="Z25" s="15">
        <v>2942</v>
      </c>
      <c r="AA25" s="14">
        <f t="shared" si="1"/>
        <v>5.7039049064827145E-3</v>
      </c>
      <c r="AB25" s="21">
        <v>523746</v>
      </c>
      <c r="AC25" s="15">
        <v>3443</v>
      </c>
      <c r="AD25" s="14">
        <f t="shared" si="2"/>
        <v>6.5737972223176887E-3</v>
      </c>
      <c r="AE25" s="21">
        <v>529560</v>
      </c>
      <c r="AF25" s="15">
        <v>3190</v>
      </c>
      <c r="AG25" s="14">
        <f t="shared" si="3"/>
        <v>6.0238688722713193E-3</v>
      </c>
      <c r="AH25" s="21">
        <v>535887</v>
      </c>
      <c r="AI25" s="15">
        <v>2775</v>
      </c>
      <c r="AJ25" s="14">
        <f t="shared" si="4"/>
        <v>5.1783305062447866E-3</v>
      </c>
      <c r="AK25" s="21">
        <v>548094</v>
      </c>
      <c r="AL25" s="15">
        <v>3305</v>
      </c>
      <c r="AM25" s="14">
        <f t="shared" si="5"/>
        <v>6.0299875568789298E-3</v>
      </c>
      <c r="AN25" s="21">
        <v>563093</v>
      </c>
      <c r="AO25" s="15">
        <v>3515</v>
      </c>
      <c r="AP25" s="14">
        <f t="shared" si="6"/>
        <v>6.2423081089624625E-3</v>
      </c>
      <c r="AQ25" s="21">
        <v>579556</v>
      </c>
      <c r="AR25" s="15">
        <v>3605</v>
      </c>
      <c r="AS25" s="14">
        <f t="shared" si="7"/>
        <v>6.2202789721787022E-3</v>
      </c>
      <c r="AT25" s="21">
        <v>597380</v>
      </c>
      <c r="AU25" s="15">
        <v>3263</v>
      </c>
      <c r="AV25" s="14">
        <f t="shared" si="8"/>
        <v>5.4621848739495795E-3</v>
      </c>
      <c r="AW25" s="21">
        <v>613779</v>
      </c>
      <c r="AX25" s="15">
        <v>3188</v>
      </c>
      <c r="AY25" s="14">
        <f t="shared" si="9"/>
        <v>5.1940519307438022E-3</v>
      </c>
      <c r="AZ25" s="21">
        <v>634049</v>
      </c>
      <c r="BA25" s="15">
        <v>3553</v>
      </c>
      <c r="BB25" s="14">
        <f t="shared" si="10"/>
        <v>5.6036678553234845E-3</v>
      </c>
    </row>
    <row r="26" spans="2:54" x14ac:dyDescent="0.25">
      <c r="B26" s="74">
        <v>10</v>
      </c>
      <c r="C26" s="76" t="s">
        <v>46</v>
      </c>
      <c r="D26" s="34">
        <f t="shared" si="17"/>
        <v>1289</v>
      </c>
      <c r="E26" s="34">
        <f t="shared" si="17"/>
        <v>1427</v>
      </c>
      <c r="F26" s="34">
        <f t="shared" si="17"/>
        <v>1876</v>
      </c>
      <c r="G26" s="34">
        <f t="shared" si="17"/>
        <v>2010</v>
      </c>
      <c r="H26" s="34">
        <f t="shared" si="17"/>
        <v>2298</v>
      </c>
      <c r="I26" s="34">
        <f t="shared" si="17"/>
        <v>2561</v>
      </c>
      <c r="J26" s="34">
        <f t="shared" si="17"/>
        <v>3099</v>
      </c>
      <c r="K26" s="34">
        <f t="shared" si="17"/>
        <v>3067</v>
      </c>
      <c r="L26" s="34">
        <f t="shared" si="17"/>
        <v>3441</v>
      </c>
      <c r="M26" s="34">
        <f t="shared" si="17"/>
        <v>2729</v>
      </c>
      <c r="W26" s="10">
        <v>21</v>
      </c>
      <c r="X26" s="12" t="s">
        <v>22</v>
      </c>
      <c r="Y26" s="15">
        <v>89502</v>
      </c>
      <c r="Z26" s="15">
        <v>1973</v>
      </c>
      <c r="AA26" s="14">
        <f t="shared" si="1"/>
        <v>2.2044200129606041E-2</v>
      </c>
      <c r="AB26" s="21">
        <v>89079</v>
      </c>
      <c r="AC26" s="15">
        <v>2043</v>
      </c>
      <c r="AD26" s="14">
        <f t="shared" si="2"/>
        <v>2.2934698413767555E-2</v>
      </c>
      <c r="AE26" s="21">
        <v>88654</v>
      </c>
      <c r="AF26" s="15">
        <v>2075</v>
      </c>
      <c r="AG26" s="14">
        <f t="shared" si="3"/>
        <v>2.3405599296140049E-2</v>
      </c>
      <c r="AH26" s="21">
        <v>87572</v>
      </c>
      <c r="AI26" s="15">
        <v>1759</v>
      </c>
      <c r="AJ26" s="14">
        <f t="shared" si="4"/>
        <v>2.0086328963595669E-2</v>
      </c>
      <c r="AK26" s="21">
        <v>89128</v>
      </c>
      <c r="AL26" s="15">
        <v>2277</v>
      </c>
      <c r="AM26" s="14">
        <f t="shared" si="5"/>
        <v>2.5547527151961225E-2</v>
      </c>
      <c r="AN26" s="21">
        <v>91367</v>
      </c>
      <c r="AO26" s="15">
        <v>2106</v>
      </c>
      <c r="AP26" s="14">
        <f t="shared" si="6"/>
        <v>2.3049897665459083E-2</v>
      </c>
      <c r="AQ26" s="21">
        <v>91110</v>
      </c>
      <c r="AR26" s="15">
        <v>2035</v>
      </c>
      <c r="AS26" s="14">
        <f t="shared" si="7"/>
        <v>2.2335638239490724E-2</v>
      </c>
      <c r="AT26" s="21">
        <v>89403</v>
      </c>
      <c r="AU26" s="15">
        <v>2193</v>
      </c>
      <c r="AV26" s="14">
        <f t="shared" si="8"/>
        <v>2.4529378208784942E-2</v>
      </c>
      <c r="AW26" s="21">
        <v>89684</v>
      </c>
      <c r="AX26" s="15">
        <v>2033</v>
      </c>
      <c r="AY26" s="14">
        <f t="shared" si="9"/>
        <v>2.2668480442442355E-2</v>
      </c>
      <c r="AZ26" s="21">
        <v>87964</v>
      </c>
      <c r="BA26" s="15">
        <v>2145</v>
      </c>
      <c r="BB26" s="14">
        <f t="shared" si="10"/>
        <v>2.4384975671865764E-2</v>
      </c>
    </row>
    <row r="27" spans="2:54" x14ac:dyDescent="0.25">
      <c r="B27" s="74">
        <v>11</v>
      </c>
      <c r="C27" s="76" t="s">
        <v>47</v>
      </c>
      <c r="D27" s="34">
        <f t="shared" si="17"/>
        <v>1105</v>
      </c>
      <c r="E27" s="34">
        <f t="shared" si="17"/>
        <v>1137</v>
      </c>
      <c r="F27" s="34">
        <f t="shared" si="17"/>
        <v>1409</v>
      </c>
      <c r="G27" s="34">
        <f t="shared" si="17"/>
        <v>1623</v>
      </c>
      <c r="H27" s="34">
        <f t="shared" si="17"/>
        <v>2019</v>
      </c>
      <c r="I27" s="34">
        <f t="shared" si="17"/>
        <v>2407</v>
      </c>
      <c r="J27" s="34">
        <f t="shared" si="17"/>
        <v>2874</v>
      </c>
      <c r="K27" s="34">
        <f t="shared" si="17"/>
        <v>2942</v>
      </c>
      <c r="L27" s="34">
        <f t="shared" si="17"/>
        <v>3203</v>
      </c>
      <c r="M27" s="34">
        <f t="shared" si="17"/>
        <v>7680</v>
      </c>
      <c r="W27" s="10">
        <v>22</v>
      </c>
      <c r="X27" s="12" t="s">
        <v>23</v>
      </c>
      <c r="Y27" s="15">
        <v>64736</v>
      </c>
      <c r="Z27" s="15">
        <v>1600</v>
      </c>
      <c r="AA27" s="14">
        <f t="shared" si="1"/>
        <v>2.4715768660405337E-2</v>
      </c>
      <c r="AB27" s="21">
        <v>65009</v>
      </c>
      <c r="AC27" s="15">
        <v>1844</v>
      </c>
      <c r="AD27" s="14">
        <f t="shared" si="2"/>
        <v>2.836530326570167E-2</v>
      </c>
      <c r="AE27" s="21">
        <v>64553</v>
      </c>
      <c r="AF27" s="15">
        <v>1719</v>
      </c>
      <c r="AG27" s="14">
        <f t="shared" si="3"/>
        <v>2.6629281365699503E-2</v>
      </c>
      <c r="AH27" s="21">
        <v>63811</v>
      </c>
      <c r="AI27" s="15">
        <v>1621</v>
      </c>
      <c r="AJ27" s="14">
        <f t="shared" si="4"/>
        <v>2.5403143658616852E-2</v>
      </c>
      <c r="AK27" s="21">
        <v>64734</v>
      </c>
      <c r="AL27" s="15">
        <v>1935</v>
      </c>
      <c r="AM27" s="14">
        <f t="shared" si="5"/>
        <v>2.9891556214663082E-2</v>
      </c>
      <c r="AN27" s="21">
        <v>65929</v>
      </c>
      <c r="AO27" s="15">
        <v>1827</v>
      </c>
      <c r="AP27" s="14">
        <f t="shared" si="6"/>
        <v>2.7711629176841755E-2</v>
      </c>
      <c r="AQ27" s="21">
        <v>65764</v>
      </c>
      <c r="AR27" s="15">
        <v>1762</v>
      </c>
      <c r="AS27" s="14">
        <f t="shared" si="7"/>
        <v>2.6792774162155586E-2</v>
      </c>
      <c r="AT27" s="21">
        <v>64407</v>
      </c>
      <c r="AU27" s="15">
        <v>1608</v>
      </c>
      <c r="AV27" s="14">
        <f t="shared" si="8"/>
        <v>2.4966230378685547E-2</v>
      </c>
      <c r="AW27" s="21">
        <v>65010</v>
      </c>
      <c r="AX27" s="15">
        <v>1656</v>
      </c>
      <c r="AY27" s="14">
        <f t="shared" si="9"/>
        <v>2.5473004153207197E-2</v>
      </c>
      <c r="AZ27" s="21">
        <v>64755</v>
      </c>
      <c r="BA27" s="15">
        <v>2159</v>
      </c>
      <c r="BB27" s="14">
        <f t="shared" si="10"/>
        <v>3.334105474480735E-2</v>
      </c>
    </row>
    <row r="28" spans="2:54" x14ac:dyDescent="0.25">
      <c r="B28" s="74">
        <v>12</v>
      </c>
      <c r="C28" s="76" t="s">
        <v>48</v>
      </c>
      <c r="D28" s="34">
        <f t="shared" si="17"/>
        <v>2013</v>
      </c>
      <c r="E28" s="34">
        <f t="shared" si="17"/>
        <v>2375</v>
      </c>
      <c r="F28" s="34">
        <f t="shared" si="17"/>
        <v>2801</v>
      </c>
      <c r="G28" s="34">
        <f t="shared" si="17"/>
        <v>3577</v>
      </c>
      <c r="H28" s="34">
        <f t="shared" si="17"/>
        <v>4413</v>
      </c>
      <c r="I28" s="34">
        <f t="shared" si="17"/>
        <v>5931</v>
      </c>
      <c r="J28" s="34">
        <f t="shared" si="17"/>
        <v>6608</v>
      </c>
      <c r="K28" s="34">
        <f t="shared" si="17"/>
        <v>7456</v>
      </c>
      <c r="L28" s="34">
        <f t="shared" si="17"/>
        <v>7222</v>
      </c>
      <c r="M28" s="34">
        <f t="shared" si="17"/>
        <v>4404</v>
      </c>
      <c r="W28" s="10">
        <v>23</v>
      </c>
      <c r="X28" s="12" t="s">
        <v>24</v>
      </c>
      <c r="Y28" s="15">
        <v>13067</v>
      </c>
      <c r="Z28" s="15">
        <v>829</v>
      </c>
      <c r="AA28" s="14">
        <f t="shared" si="1"/>
        <v>6.3442259126042705E-2</v>
      </c>
      <c r="AB28" s="21">
        <v>12305</v>
      </c>
      <c r="AC28" s="15">
        <v>816</v>
      </c>
      <c r="AD28" s="14">
        <f t="shared" si="2"/>
        <v>6.6314506298252737E-2</v>
      </c>
      <c r="AE28" s="21">
        <v>12200</v>
      </c>
      <c r="AF28" s="15">
        <v>810</v>
      </c>
      <c r="AG28" s="14">
        <f t="shared" si="3"/>
        <v>6.6393442622950813E-2</v>
      </c>
      <c r="AH28" s="21">
        <v>12100</v>
      </c>
      <c r="AI28" s="15">
        <v>804</v>
      </c>
      <c r="AJ28" s="14">
        <f t="shared" si="4"/>
        <v>6.6446280991735537E-2</v>
      </c>
      <c r="AK28" s="21">
        <v>12623</v>
      </c>
      <c r="AL28" s="15">
        <v>874</v>
      </c>
      <c r="AM28" s="14">
        <f t="shared" si="5"/>
        <v>6.9238691277826184E-2</v>
      </c>
      <c r="AN28" s="21">
        <v>13117</v>
      </c>
      <c r="AO28" s="15">
        <v>842</v>
      </c>
      <c r="AP28" s="14">
        <f t="shared" si="6"/>
        <v>6.4191507204391249E-2</v>
      </c>
      <c r="AQ28" s="21">
        <v>13258</v>
      </c>
      <c r="AR28" s="15">
        <v>763</v>
      </c>
      <c r="AS28" s="14">
        <f t="shared" si="7"/>
        <v>5.7550158394931362E-2</v>
      </c>
      <c r="AT28" s="21">
        <v>13118</v>
      </c>
      <c r="AU28" s="15">
        <v>1001</v>
      </c>
      <c r="AV28" s="14">
        <f t="shared" si="8"/>
        <v>7.6307363927427957E-2</v>
      </c>
      <c r="AW28" s="21">
        <v>13152</v>
      </c>
      <c r="AX28" s="15">
        <v>912</v>
      </c>
      <c r="AY28" s="14">
        <f t="shared" si="9"/>
        <v>6.9343065693430656E-2</v>
      </c>
      <c r="AZ28" s="21">
        <v>12349</v>
      </c>
      <c r="BA28" s="15">
        <v>928</v>
      </c>
      <c r="BB28" s="14">
        <f t="shared" si="10"/>
        <v>7.5147785245768886E-2</v>
      </c>
    </row>
    <row r="29" spans="2:54" x14ac:dyDescent="0.25">
      <c r="B29" s="74">
        <v>13</v>
      </c>
      <c r="C29" s="76" t="s">
        <v>49</v>
      </c>
      <c r="D29" s="34">
        <f t="shared" si="17"/>
        <v>31</v>
      </c>
      <c r="E29" s="34">
        <f t="shared" si="17"/>
        <v>0</v>
      </c>
      <c r="F29" s="34">
        <f t="shared" si="17"/>
        <v>0</v>
      </c>
      <c r="G29" s="34">
        <f t="shared" si="17"/>
        <v>9</v>
      </c>
      <c r="H29" s="34">
        <f t="shared" si="17"/>
        <v>24</v>
      </c>
      <c r="I29" s="34">
        <f t="shared" si="17"/>
        <v>32</v>
      </c>
      <c r="J29" s="34">
        <f t="shared" si="17"/>
        <v>109</v>
      </c>
      <c r="K29" s="34">
        <f t="shared" si="17"/>
        <v>120</v>
      </c>
      <c r="L29" s="34">
        <f t="shared" si="17"/>
        <v>138</v>
      </c>
      <c r="M29" s="34">
        <f t="shared" si="17"/>
        <v>130</v>
      </c>
      <c r="W29" s="10">
        <v>24</v>
      </c>
      <c r="X29" s="12" t="s">
        <v>25</v>
      </c>
      <c r="Y29" s="15">
        <v>11699</v>
      </c>
      <c r="Z29" s="15">
        <v>853</v>
      </c>
      <c r="AA29" s="14">
        <f t="shared" si="1"/>
        <v>7.2912214719206767E-2</v>
      </c>
      <c r="AB29" s="21">
        <v>11765</v>
      </c>
      <c r="AC29" s="15">
        <v>732</v>
      </c>
      <c r="AD29" s="14">
        <f t="shared" si="2"/>
        <v>6.221844453888653E-2</v>
      </c>
      <c r="AE29" s="21">
        <v>11901</v>
      </c>
      <c r="AF29" s="15">
        <v>784</v>
      </c>
      <c r="AG29" s="14">
        <f t="shared" si="3"/>
        <v>6.5876817074195446E-2</v>
      </c>
      <c r="AH29" s="21">
        <v>11661</v>
      </c>
      <c r="AI29" s="15">
        <v>751</v>
      </c>
      <c r="AJ29" s="14">
        <f t="shared" si="4"/>
        <v>6.4402709887659726E-2</v>
      </c>
      <c r="AK29" s="21">
        <v>11771</v>
      </c>
      <c r="AL29" s="15">
        <v>878</v>
      </c>
      <c r="AM29" s="14">
        <f t="shared" si="5"/>
        <v>7.4590094299549742E-2</v>
      </c>
      <c r="AN29" s="21">
        <v>12321</v>
      </c>
      <c r="AO29" s="15">
        <v>962</v>
      </c>
      <c r="AP29" s="14">
        <f t="shared" si="6"/>
        <v>7.8078078078078081E-2</v>
      </c>
      <c r="AQ29" s="21">
        <v>12088</v>
      </c>
      <c r="AR29" s="15">
        <v>807</v>
      </c>
      <c r="AS29" s="14">
        <f t="shared" si="7"/>
        <v>6.676042356055592E-2</v>
      </c>
      <c r="AT29" s="21">
        <v>11878</v>
      </c>
      <c r="AU29" s="15">
        <v>822</v>
      </c>
      <c r="AV29" s="14">
        <f t="shared" si="8"/>
        <v>6.9203569624515918E-2</v>
      </c>
      <c r="AW29" s="21">
        <v>11522</v>
      </c>
      <c r="AX29" s="15">
        <v>845</v>
      </c>
      <c r="AY29" s="14">
        <f t="shared" si="9"/>
        <v>7.3337962159347334E-2</v>
      </c>
      <c r="AZ29" s="21">
        <v>10860</v>
      </c>
      <c r="BA29" s="15">
        <v>892</v>
      </c>
      <c r="BB29" s="14">
        <f t="shared" si="10"/>
        <v>8.2136279926335182E-2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17976</v>
      </c>
      <c r="Z30" s="15">
        <v>986</v>
      </c>
      <c r="AA30" s="14">
        <f t="shared" si="1"/>
        <v>5.4850912327547845E-2</v>
      </c>
      <c r="AB30" s="21">
        <v>17743</v>
      </c>
      <c r="AC30" s="15">
        <v>1144</v>
      </c>
      <c r="AD30" s="14">
        <f t="shared" si="2"/>
        <v>6.4476131432114073E-2</v>
      </c>
      <c r="AE30" s="21">
        <v>17653</v>
      </c>
      <c r="AF30" s="15">
        <v>1035</v>
      </c>
      <c r="AG30" s="14">
        <f t="shared" si="3"/>
        <v>5.8630261145414378E-2</v>
      </c>
      <c r="AH30" s="21">
        <v>17583</v>
      </c>
      <c r="AI30" s="15">
        <v>880</v>
      </c>
      <c r="AJ30" s="14">
        <f t="shared" si="4"/>
        <v>5.0048342148666325E-2</v>
      </c>
      <c r="AK30" s="21">
        <v>18136</v>
      </c>
      <c r="AL30" s="15">
        <v>968</v>
      </c>
      <c r="AM30" s="14">
        <f t="shared" si="5"/>
        <v>5.3374503749448611E-2</v>
      </c>
      <c r="AN30" s="21">
        <v>20085</v>
      </c>
      <c r="AO30" s="15">
        <v>1023</v>
      </c>
      <c r="AP30" s="14">
        <f t="shared" si="6"/>
        <v>5.0933532486930548E-2</v>
      </c>
      <c r="AQ30" s="21">
        <v>20829</v>
      </c>
      <c r="AR30" s="15">
        <v>1057</v>
      </c>
      <c r="AS30" s="14">
        <f t="shared" si="7"/>
        <v>5.0746555283498966E-2</v>
      </c>
      <c r="AT30" s="21">
        <v>21524</v>
      </c>
      <c r="AU30" s="15">
        <v>1046</v>
      </c>
      <c r="AV30" s="14">
        <f t="shared" si="8"/>
        <v>4.8596915071548043E-2</v>
      </c>
      <c r="AW30" s="21">
        <v>21279</v>
      </c>
      <c r="AX30" s="15">
        <v>994</v>
      </c>
      <c r="AY30" s="14">
        <f t="shared" si="9"/>
        <v>4.6712721462474738E-2</v>
      </c>
      <c r="AZ30" s="21">
        <v>21247</v>
      </c>
      <c r="BA30" s="15">
        <v>1129</v>
      </c>
      <c r="BB30" s="14">
        <f t="shared" si="10"/>
        <v>5.3136913446604227E-2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15318</v>
      </c>
      <c r="Z31" s="15">
        <v>950</v>
      </c>
      <c r="AA31" s="14">
        <f t="shared" si="1"/>
        <v>6.2018540279409846E-2</v>
      </c>
      <c r="AB31" s="21">
        <v>14702</v>
      </c>
      <c r="AC31" s="15">
        <v>961</v>
      </c>
      <c r="AD31" s="14">
        <f t="shared" si="2"/>
        <v>6.5365256427696916E-2</v>
      </c>
      <c r="AE31" s="21">
        <v>14184</v>
      </c>
      <c r="AF31" s="15">
        <v>954</v>
      </c>
      <c r="AG31" s="14">
        <f t="shared" si="3"/>
        <v>6.7258883248730958E-2</v>
      </c>
      <c r="AH31" s="21">
        <v>13127</v>
      </c>
      <c r="AI31" s="15">
        <v>792</v>
      </c>
      <c r="AJ31" s="14">
        <f t="shared" si="4"/>
        <v>6.0333663441761255E-2</v>
      </c>
      <c r="AK31" s="21">
        <v>12711</v>
      </c>
      <c r="AL31" s="15">
        <v>897</v>
      </c>
      <c r="AM31" s="14">
        <f t="shared" si="5"/>
        <v>7.0568798678310118E-2</v>
      </c>
      <c r="AN31" s="21">
        <v>12992</v>
      </c>
      <c r="AO31" s="15">
        <v>826</v>
      </c>
      <c r="AP31" s="14">
        <f t="shared" si="6"/>
        <v>6.3577586206896547E-2</v>
      </c>
      <c r="AQ31" s="21">
        <v>12623</v>
      </c>
      <c r="AR31" s="15">
        <v>847</v>
      </c>
      <c r="AS31" s="14">
        <f t="shared" si="7"/>
        <v>6.7099738572447123E-2</v>
      </c>
      <c r="AT31" s="21">
        <v>12446</v>
      </c>
      <c r="AU31" s="15">
        <v>879</v>
      </c>
      <c r="AV31" s="14">
        <f t="shared" si="8"/>
        <v>7.0625100433874335E-2</v>
      </c>
      <c r="AW31" s="21">
        <v>12273</v>
      </c>
      <c r="AX31" s="15">
        <v>825</v>
      </c>
      <c r="AY31" s="14">
        <f t="shared" si="9"/>
        <v>6.7220728428257145E-2</v>
      </c>
      <c r="AZ31" s="21">
        <v>11792</v>
      </c>
      <c r="BA31" s="15">
        <v>862</v>
      </c>
      <c r="BB31" s="14">
        <f t="shared" si="10"/>
        <v>7.3100407055630937E-2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1</v>
      </c>
      <c r="G32" s="73">
        <f t="shared" si="20"/>
        <v>1</v>
      </c>
      <c r="H32" s="73">
        <f t="shared" si="20"/>
        <v>1</v>
      </c>
      <c r="I32" s="73">
        <f t="shared" si="20"/>
        <v>1</v>
      </c>
      <c r="J32" s="73">
        <f t="shared" si="20"/>
        <v>1</v>
      </c>
      <c r="K32" s="73">
        <f t="shared" si="20"/>
        <v>0.99999999999999989</v>
      </c>
      <c r="L32" s="73">
        <f t="shared" si="20"/>
        <v>1</v>
      </c>
      <c r="M32" s="73">
        <f t="shared" si="20"/>
        <v>0.99999999999999989</v>
      </c>
      <c r="W32" s="10">
        <v>27</v>
      </c>
      <c r="X32" s="12" t="s">
        <v>28</v>
      </c>
      <c r="Y32" s="15">
        <v>737</v>
      </c>
      <c r="Z32" s="15">
        <v>217</v>
      </c>
      <c r="AA32" s="14">
        <f t="shared" si="1"/>
        <v>0.29443690637720488</v>
      </c>
      <c r="AB32" s="21">
        <v>895</v>
      </c>
      <c r="AC32" s="15">
        <v>210</v>
      </c>
      <c r="AD32" s="14">
        <f t="shared" si="2"/>
        <v>0.23463687150837989</v>
      </c>
      <c r="AE32" s="21">
        <v>1116</v>
      </c>
      <c r="AF32" s="15">
        <v>297</v>
      </c>
      <c r="AG32" s="14">
        <f t="shared" si="3"/>
        <v>0.2661290322580645</v>
      </c>
      <c r="AH32" s="21">
        <v>1154</v>
      </c>
      <c r="AI32" s="15">
        <v>255</v>
      </c>
      <c r="AJ32" s="14">
        <f t="shared" si="4"/>
        <v>0.22097053726169844</v>
      </c>
      <c r="AK32" s="21">
        <v>1323</v>
      </c>
      <c r="AL32" s="15">
        <v>261</v>
      </c>
      <c r="AM32" s="14">
        <f t="shared" si="5"/>
        <v>0.19727891156462585</v>
      </c>
      <c r="AN32" s="21">
        <v>1520</v>
      </c>
      <c r="AO32" s="15">
        <v>303</v>
      </c>
      <c r="AP32" s="14">
        <f t="shared" si="6"/>
        <v>0.1993421052631579</v>
      </c>
      <c r="AQ32" s="21">
        <v>1833</v>
      </c>
      <c r="AR32" s="15">
        <v>325</v>
      </c>
      <c r="AS32" s="14">
        <f t="shared" si="7"/>
        <v>0.1773049645390071</v>
      </c>
      <c r="AT32" s="21">
        <v>1886</v>
      </c>
      <c r="AU32" s="15">
        <v>328</v>
      </c>
      <c r="AV32" s="14">
        <f t="shared" si="8"/>
        <v>0.17391304347826086</v>
      </c>
      <c r="AW32" s="21">
        <v>2054</v>
      </c>
      <c r="AX32" s="15">
        <v>335</v>
      </c>
      <c r="AY32" s="14">
        <f t="shared" si="9"/>
        <v>0.16309639727361247</v>
      </c>
      <c r="AZ32" s="21">
        <v>1703</v>
      </c>
      <c r="BA32" s="15">
        <v>282</v>
      </c>
      <c r="BB32" s="14">
        <f t="shared" si="10"/>
        <v>0.1655901350557839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0.75690415724216575</v>
      </c>
      <c r="E33" s="39">
        <f t="shared" si="21"/>
        <v>0.75875419538544064</v>
      </c>
      <c r="F33" s="39">
        <f t="shared" si="21"/>
        <v>0.76072132905037537</v>
      </c>
      <c r="G33" s="39">
        <f t="shared" si="21"/>
        <v>0.76294526329665369</v>
      </c>
      <c r="H33" s="39">
        <f t="shared" si="21"/>
        <v>0.76311379337504381</v>
      </c>
      <c r="I33" s="39">
        <f t="shared" si="21"/>
        <v>0.75932236519125051</v>
      </c>
      <c r="J33" s="39">
        <f t="shared" si="21"/>
        <v>0.75926456049226043</v>
      </c>
      <c r="K33" s="39">
        <f t="shared" si="21"/>
        <v>0.7603179798118993</v>
      </c>
      <c r="L33" s="39">
        <f t="shared" si="21"/>
        <v>0.75969134476128819</v>
      </c>
      <c r="M33" s="39">
        <f t="shared" si="21"/>
        <v>0.76019098744211611</v>
      </c>
      <c r="W33" s="10">
        <v>28</v>
      </c>
      <c r="X33" s="12" t="s">
        <v>29</v>
      </c>
      <c r="Y33" s="15">
        <v>666</v>
      </c>
      <c r="Z33" s="15">
        <v>178</v>
      </c>
      <c r="AA33" s="14">
        <f t="shared" si="1"/>
        <v>0.26726726726726729</v>
      </c>
      <c r="AB33" s="21">
        <v>713</v>
      </c>
      <c r="AC33" s="15">
        <v>168</v>
      </c>
      <c r="AD33" s="14">
        <f t="shared" si="2"/>
        <v>0.23562412342215988</v>
      </c>
      <c r="AE33" s="21">
        <v>771</v>
      </c>
      <c r="AF33" s="15">
        <v>173</v>
      </c>
      <c r="AG33" s="14">
        <f t="shared" si="3"/>
        <v>0.22438391699092089</v>
      </c>
      <c r="AH33" s="21">
        <v>1008</v>
      </c>
      <c r="AI33" s="15">
        <v>223</v>
      </c>
      <c r="AJ33" s="14">
        <f t="shared" si="4"/>
        <v>0.22123015873015872</v>
      </c>
      <c r="AK33" s="21">
        <v>1258</v>
      </c>
      <c r="AL33" s="15">
        <v>236</v>
      </c>
      <c r="AM33" s="14">
        <f t="shared" si="5"/>
        <v>0.18759936406995231</v>
      </c>
      <c r="AN33" s="21">
        <v>1496</v>
      </c>
      <c r="AO33" s="15">
        <v>255</v>
      </c>
      <c r="AP33" s="14">
        <f t="shared" si="6"/>
        <v>0.17045454545454544</v>
      </c>
      <c r="AQ33" s="21">
        <v>1804</v>
      </c>
      <c r="AR33" s="15">
        <v>256</v>
      </c>
      <c r="AS33" s="14">
        <f t="shared" si="7"/>
        <v>0.14190687361419069</v>
      </c>
      <c r="AT33" s="21">
        <v>1893</v>
      </c>
      <c r="AU33" s="15">
        <v>288</v>
      </c>
      <c r="AV33" s="14">
        <f t="shared" si="8"/>
        <v>0.15213946117274169</v>
      </c>
      <c r="AW33" s="21">
        <v>1960</v>
      </c>
      <c r="AX33" s="15">
        <v>303</v>
      </c>
      <c r="AY33" s="14">
        <f t="shared" si="9"/>
        <v>0.15459183673469387</v>
      </c>
      <c r="AZ33" s="21">
        <v>5127</v>
      </c>
      <c r="BA33" s="15">
        <v>421</v>
      </c>
      <c r="BB33" s="14">
        <f t="shared" si="10"/>
        <v>8.2114296859762043E-2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0.12382828771642118</v>
      </c>
      <c r="E34" s="39">
        <f t="shared" si="21"/>
        <v>0.12212927054179017</v>
      </c>
      <c r="F34" s="39">
        <f t="shared" si="21"/>
        <v>0.12047539232667821</v>
      </c>
      <c r="G34" s="39">
        <f t="shared" si="21"/>
        <v>0.11814500791323317</v>
      </c>
      <c r="H34" s="39">
        <f t="shared" si="21"/>
        <v>0.11900341019064471</v>
      </c>
      <c r="I34" s="39">
        <f t="shared" si="21"/>
        <v>0.11915505506294206</v>
      </c>
      <c r="J34" s="39">
        <f t="shared" si="21"/>
        <v>0.11619545810031136</v>
      </c>
      <c r="K34" s="39">
        <f t="shared" si="21"/>
        <v>0.11327384848589245</v>
      </c>
      <c r="L34" s="39">
        <f t="shared" si="21"/>
        <v>0.11155092211485067</v>
      </c>
      <c r="M34" s="39">
        <f t="shared" si="21"/>
        <v>0.1081246041654134</v>
      </c>
      <c r="W34" s="10">
        <v>29</v>
      </c>
      <c r="X34" s="12" t="s">
        <v>30</v>
      </c>
      <c r="Y34" s="15">
        <v>1255</v>
      </c>
      <c r="Z34" s="15">
        <v>229</v>
      </c>
      <c r="AA34" s="14">
        <f t="shared" si="1"/>
        <v>0.18247011952191236</v>
      </c>
      <c r="AB34" s="21">
        <v>1433</v>
      </c>
      <c r="AC34" s="15">
        <v>256</v>
      </c>
      <c r="AD34" s="14">
        <f t="shared" si="2"/>
        <v>0.17864619678995114</v>
      </c>
      <c r="AE34" s="21">
        <v>1582</v>
      </c>
      <c r="AF34" s="15">
        <v>223</v>
      </c>
      <c r="AG34" s="14">
        <f t="shared" si="3"/>
        <v>0.14096080910240202</v>
      </c>
      <c r="AH34" s="21">
        <v>2294</v>
      </c>
      <c r="AI34" s="15">
        <v>325</v>
      </c>
      <c r="AJ34" s="14">
        <f t="shared" si="4"/>
        <v>0.14167393199651265</v>
      </c>
      <c r="AK34" s="21">
        <v>2831</v>
      </c>
      <c r="AL34" s="15">
        <v>309</v>
      </c>
      <c r="AM34" s="14">
        <f t="shared" si="5"/>
        <v>0.10914871070293182</v>
      </c>
      <c r="AN34" s="21">
        <v>4060</v>
      </c>
      <c r="AO34" s="15">
        <v>382</v>
      </c>
      <c r="AP34" s="14">
        <f t="shared" si="6"/>
        <v>9.4088669950738918E-2</v>
      </c>
      <c r="AQ34" s="21">
        <v>4511</v>
      </c>
      <c r="AR34" s="15">
        <v>517</v>
      </c>
      <c r="AS34" s="14">
        <f t="shared" si="7"/>
        <v>0.11460873420527599</v>
      </c>
      <c r="AT34" s="21">
        <v>5241</v>
      </c>
      <c r="AU34" s="15">
        <v>450</v>
      </c>
      <c r="AV34" s="14">
        <f t="shared" si="8"/>
        <v>8.5861476817401264E-2</v>
      </c>
      <c r="AW34" s="21">
        <v>4921</v>
      </c>
      <c r="AX34" s="15">
        <v>405</v>
      </c>
      <c r="AY34" s="14">
        <f t="shared" si="9"/>
        <v>8.2300345458240193E-2</v>
      </c>
      <c r="AZ34" s="21">
        <v>2568</v>
      </c>
      <c r="BA34" s="15">
        <v>411</v>
      </c>
      <c r="BB34" s="14">
        <f t="shared" si="10"/>
        <v>0.16004672897196262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2.4005672365049226E-2</v>
      </c>
      <c r="E35" s="39">
        <f t="shared" si="21"/>
        <v>2.3371801499723684E-2</v>
      </c>
      <c r="F35" s="39">
        <f t="shared" si="21"/>
        <v>2.3844821447858454E-2</v>
      </c>
      <c r="G35" s="39">
        <f t="shared" si="21"/>
        <v>2.3599143322033254E-2</v>
      </c>
      <c r="H35" s="39">
        <f t="shared" si="21"/>
        <v>2.4036658184730487E-2</v>
      </c>
      <c r="I35" s="39">
        <f t="shared" si="21"/>
        <v>2.5166976780833128E-2</v>
      </c>
      <c r="J35" s="39">
        <f t="shared" si="21"/>
        <v>2.5623072496274109E-2</v>
      </c>
      <c r="K35" s="39">
        <f t="shared" si="21"/>
        <v>2.5037752207714658E-2</v>
      </c>
      <c r="L35" s="39">
        <f t="shared" si="21"/>
        <v>2.4660189027265803E-2</v>
      </c>
      <c r="M35" s="39">
        <f t="shared" si="21"/>
        <v>2.4353332175260176E-2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27</v>
      </c>
      <c r="AG35" s="14">
        <f t="shared" si="3"/>
        <v>0</v>
      </c>
      <c r="AH35" s="21">
        <v>0</v>
      </c>
      <c r="AI35" s="15">
        <v>27</v>
      </c>
      <c r="AJ35" s="14">
        <f t="shared" si="4"/>
        <v>0</v>
      </c>
      <c r="AK35" s="21">
        <v>13</v>
      </c>
      <c r="AL35" s="15">
        <v>16</v>
      </c>
      <c r="AM35" s="14">
        <f t="shared" si="5"/>
        <v>1.2307692307692308</v>
      </c>
      <c r="AN35" s="21">
        <v>17</v>
      </c>
      <c r="AO35" s="15">
        <v>16</v>
      </c>
      <c r="AP35" s="14">
        <f t="shared" si="6"/>
        <v>0.94117647058823528</v>
      </c>
      <c r="AQ35" s="21">
        <v>58</v>
      </c>
      <c r="AR35" s="15">
        <v>45</v>
      </c>
      <c r="AS35" s="14">
        <f t="shared" si="7"/>
        <v>0.77586206896551724</v>
      </c>
      <c r="AT35" s="21">
        <v>58</v>
      </c>
      <c r="AU35" s="15">
        <v>49</v>
      </c>
      <c r="AV35" s="14">
        <f t="shared" si="8"/>
        <v>0.84482758620689657</v>
      </c>
      <c r="AW35" s="21">
        <v>71</v>
      </c>
      <c r="AX35" s="15">
        <v>62</v>
      </c>
      <c r="AY35" s="14">
        <f t="shared" si="9"/>
        <v>0.87323943661971826</v>
      </c>
      <c r="AZ35" s="21">
        <v>57</v>
      </c>
      <c r="BA35" s="15">
        <v>56</v>
      </c>
      <c r="BB35" s="14">
        <f t="shared" si="10"/>
        <v>0.98245614035087714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7.5291937009142008E-3</v>
      </c>
      <c r="E36" s="39">
        <f t="shared" si="21"/>
        <v>7.6169238323822979E-3</v>
      </c>
      <c r="F36" s="39">
        <f t="shared" si="21"/>
        <v>8.1741558425972964E-3</v>
      </c>
      <c r="G36" s="39">
        <f t="shared" si="21"/>
        <v>8.4325763152524099E-3</v>
      </c>
      <c r="H36" s="39">
        <f t="shared" si="21"/>
        <v>8.2615046169754666E-3</v>
      </c>
      <c r="I36" s="39">
        <f t="shared" si="21"/>
        <v>8.5905159612832058E-3</v>
      </c>
      <c r="J36" s="39">
        <f t="shared" si="21"/>
        <v>8.2943528752084279E-3</v>
      </c>
      <c r="K36" s="39">
        <f t="shared" si="21"/>
        <v>7.7313076331231839E-3</v>
      </c>
      <c r="L36" s="39">
        <f t="shared" si="21"/>
        <v>7.3633849665560702E-3</v>
      </c>
      <c r="M36" s="39">
        <f t="shared" si="21"/>
        <v>7.1674364248253937E-3</v>
      </c>
      <c r="W36" s="10">
        <v>31</v>
      </c>
      <c r="X36" s="12" t="s">
        <v>32</v>
      </c>
      <c r="Y36" s="15">
        <v>6795</v>
      </c>
      <c r="Z36" s="15">
        <v>585</v>
      </c>
      <c r="AA36" s="14">
        <f t="shared" si="1"/>
        <v>8.6092715231788075E-2</v>
      </c>
      <c r="AB36" s="21">
        <v>6810</v>
      </c>
      <c r="AC36" s="15">
        <v>514</v>
      </c>
      <c r="AD36" s="14">
        <f t="shared" si="2"/>
        <v>7.5477239353891334E-2</v>
      </c>
      <c r="AE36" s="21">
        <v>7402</v>
      </c>
      <c r="AF36" s="15">
        <v>526</v>
      </c>
      <c r="AG36" s="14">
        <f t="shared" si="3"/>
        <v>7.1061875168873273E-2</v>
      </c>
      <c r="AH36" s="21">
        <v>7759</v>
      </c>
      <c r="AI36" s="15">
        <v>644</v>
      </c>
      <c r="AJ36" s="14">
        <f t="shared" si="4"/>
        <v>8.3000386647763894E-2</v>
      </c>
      <c r="AK36" s="21">
        <v>7817</v>
      </c>
      <c r="AL36" s="15">
        <v>633</v>
      </c>
      <c r="AM36" s="14">
        <f t="shared" si="5"/>
        <v>8.0977357042343615E-2</v>
      </c>
      <c r="AN36" s="21">
        <v>8238</v>
      </c>
      <c r="AO36" s="15">
        <v>740</v>
      </c>
      <c r="AP36" s="14">
        <f t="shared" si="6"/>
        <v>8.9827628065064336E-2</v>
      </c>
      <c r="AQ36" s="21">
        <v>8110</v>
      </c>
      <c r="AR36" s="15">
        <v>704</v>
      </c>
      <c r="AS36" s="14">
        <f t="shared" si="7"/>
        <v>8.6806411837237973E-2</v>
      </c>
      <c r="AT36" s="21">
        <v>7624</v>
      </c>
      <c r="AU36" s="15">
        <v>603</v>
      </c>
      <c r="AV36" s="14">
        <f t="shared" si="8"/>
        <v>7.9092339979013646E-2</v>
      </c>
      <c r="AW36" s="21">
        <v>7532</v>
      </c>
      <c r="AX36" s="15">
        <v>598</v>
      </c>
      <c r="AY36" s="14">
        <f t="shared" si="9"/>
        <v>7.9394583112055231E-2</v>
      </c>
      <c r="AZ36" s="21">
        <v>7515</v>
      </c>
      <c r="BA36" s="15">
        <v>627</v>
      </c>
      <c r="BB36" s="14">
        <f t="shared" si="10"/>
        <v>8.3433133732534928E-2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2.8419337637998931E-2</v>
      </c>
      <c r="E37" s="39">
        <f t="shared" si="21"/>
        <v>2.8468657979051838E-2</v>
      </c>
      <c r="F37" s="39">
        <f t="shared" si="21"/>
        <v>2.776188780837097E-2</v>
      </c>
      <c r="G37" s="39">
        <f t="shared" si="21"/>
        <v>2.6692967347292072E-2</v>
      </c>
      <c r="H37" s="39">
        <f t="shared" si="21"/>
        <v>2.5475442026369127E-2</v>
      </c>
      <c r="I37" s="39">
        <f t="shared" si="21"/>
        <v>2.5301073378870619E-2</v>
      </c>
      <c r="J37" s="39">
        <f t="shared" si="21"/>
        <v>2.6036978559518364E-2</v>
      </c>
      <c r="K37" s="39">
        <f t="shared" si="21"/>
        <v>2.5400919833258689E-2</v>
      </c>
      <c r="L37" s="39">
        <f t="shared" si="21"/>
        <v>2.5321533314172022E-2</v>
      </c>
      <c r="M37" s="39">
        <f t="shared" si="21"/>
        <v>2.4573681503296117E-2</v>
      </c>
      <c r="W37" s="10">
        <v>32</v>
      </c>
      <c r="X37" s="12" t="s">
        <v>33</v>
      </c>
      <c r="Y37" s="15">
        <v>18168</v>
      </c>
      <c r="Z37" s="15">
        <v>1000</v>
      </c>
      <c r="AA37" s="14">
        <f t="shared" si="1"/>
        <v>5.5041831792162044E-2</v>
      </c>
      <c r="AB37" s="21">
        <v>18053</v>
      </c>
      <c r="AC37" s="15">
        <v>967</v>
      </c>
      <c r="AD37" s="14">
        <f t="shared" si="2"/>
        <v>5.3564504514485127E-2</v>
      </c>
      <c r="AE37" s="21">
        <v>18127</v>
      </c>
      <c r="AF37" s="15">
        <v>1075</v>
      </c>
      <c r="AG37" s="14">
        <f t="shared" si="3"/>
        <v>5.9303800959894078E-2</v>
      </c>
      <c r="AH37" s="21">
        <v>17562</v>
      </c>
      <c r="AI37" s="15">
        <v>916</v>
      </c>
      <c r="AJ37" s="14">
        <f t="shared" si="4"/>
        <v>5.2158068557111949E-2</v>
      </c>
      <c r="AK37" s="21">
        <v>17006</v>
      </c>
      <c r="AL37" s="15">
        <v>977</v>
      </c>
      <c r="AM37" s="14">
        <f t="shared" si="5"/>
        <v>5.7450311654710103E-2</v>
      </c>
      <c r="AN37" s="21">
        <v>17725</v>
      </c>
      <c r="AO37" s="15">
        <v>942</v>
      </c>
      <c r="AP37" s="14">
        <f t="shared" si="6"/>
        <v>5.3145275035260932E-2</v>
      </c>
      <c r="AQ37" s="21">
        <v>18942</v>
      </c>
      <c r="AR37" s="15">
        <v>1016</v>
      </c>
      <c r="AS37" s="14">
        <f t="shared" si="7"/>
        <v>5.3637419491078031E-2</v>
      </c>
      <c r="AT37" s="21">
        <v>19157</v>
      </c>
      <c r="AU37" s="15">
        <v>1059</v>
      </c>
      <c r="AV37" s="14">
        <f t="shared" si="8"/>
        <v>5.5280054288249725E-2</v>
      </c>
      <c r="AW37" s="21">
        <v>19559</v>
      </c>
      <c r="AX37" s="15">
        <v>1190</v>
      </c>
      <c r="AY37" s="14">
        <f t="shared" si="9"/>
        <v>6.084155631678511E-2</v>
      </c>
      <c r="AZ37" s="21">
        <v>19583</v>
      </c>
      <c r="BA37" s="15">
        <v>1142</v>
      </c>
      <c r="BB37" s="14">
        <f t="shared" si="10"/>
        <v>5.8315886227850687E-2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1.1065384195101752E-2</v>
      </c>
      <c r="E38" s="39">
        <f t="shared" si="21"/>
        <v>1.1512899341541243E-2</v>
      </c>
      <c r="F38" s="39">
        <f t="shared" si="21"/>
        <v>1.1852005936403676E-2</v>
      </c>
      <c r="G38" s="39">
        <f t="shared" si="21"/>
        <v>1.1942510142676428E-2</v>
      </c>
      <c r="H38" s="39">
        <f t="shared" si="21"/>
        <v>1.129113888514138E-2</v>
      </c>
      <c r="I38" s="39">
        <f t="shared" si="21"/>
        <v>1.1162594776748105E-2</v>
      </c>
      <c r="J38" s="39">
        <f t="shared" si="21"/>
        <v>1.0931251752276114E-2</v>
      </c>
      <c r="K38" s="39">
        <f t="shared" si="21"/>
        <v>1.0526119360135965E-2</v>
      </c>
      <c r="L38" s="39">
        <f t="shared" si="21"/>
        <v>9.8364498368963132E-3</v>
      </c>
      <c r="M38" s="39">
        <f t="shared" si="21"/>
        <v>9.9488397526409818E-3</v>
      </c>
      <c r="W38" s="10">
        <v>33</v>
      </c>
      <c r="X38" s="12" t="s">
        <v>34</v>
      </c>
      <c r="Y38" s="15">
        <v>9681</v>
      </c>
      <c r="Z38" s="15">
        <v>649</v>
      </c>
      <c r="AA38" s="14">
        <f t="shared" si="1"/>
        <v>6.7038529077574627E-2</v>
      </c>
      <c r="AB38" s="21">
        <v>10447</v>
      </c>
      <c r="AC38" s="15">
        <v>698</v>
      </c>
      <c r="AD38" s="14">
        <f t="shared" si="2"/>
        <v>6.6813439264860719E-2</v>
      </c>
      <c r="AE38" s="21">
        <v>10934</v>
      </c>
      <c r="AF38" s="15">
        <v>739</v>
      </c>
      <c r="AG38" s="14">
        <f t="shared" si="3"/>
        <v>6.7587342235229553E-2</v>
      </c>
      <c r="AH38" s="21">
        <v>11062</v>
      </c>
      <c r="AI38" s="15">
        <v>785</v>
      </c>
      <c r="AJ38" s="14">
        <f t="shared" si="4"/>
        <v>7.0963659374435009E-2</v>
      </c>
      <c r="AK38" s="21">
        <v>10622</v>
      </c>
      <c r="AL38" s="15">
        <v>677</v>
      </c>
      <c r="AM38" s="14">
        <f t="shared" si="5"/>
        <v>6.3735643005083789E-2</v>
      </c>
      <c r="AN38" s="21">
        <v>10655</v>
      </c>
      <c r="AO38" s="15">
        <v>633</v>
      </c>
      <c r="AP38" s="14">
        <f t="shared" si="6"/>
        <v>5.9408728296574377E-2</v>
      </c>
      <c r="AQ38" s="21">
        <v>10648</v>
      </c>
      <c r="AR38" s="15">
        <v>719</v>
      </c>
      <c r="AS38" s="14">
        <f t="shared" si="7"/>
        <v>6.7524417731029296E-2</v>
      </c>
      <c r="AT38" s="21">
        <v>10654</v>
      </c>
      <c r="AU38" s="15">
        <v>751</v>
      </c>
      <c r="AV38" s="14">
        <f t="shared" si="8"/>
        <v>7.0489956823728175E-2</v>
      </c>
      <c r="AW38" s="21">
        <v>10411</v>
      </c>
      <c r="AX38" s="15">
        <v>708</v>
      </c>
      <c r="AY38" s="14">
        <f t="shared" si="9"/>
        <v>6.8004994717126122E-2</v>
      </c>
      <c r="AZ38" s="21">
        <v>10520</v>
      </c>
      <c r="BA38" s="15">
        <v>844</v>
      </c>
      <c r="BB38" s="14">
        <f t="shared" si="10"/>
        <v>8.0228136882129278E-2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4.824796714234892E-2</v>
      </c>
      <c r="E39" s="39">
        <f t="shared" si="21"/>
        <v>4.8146251420070105E-2</v>
      </c>
      <c r="F39" s="39">
        <f t="shared" si="21"/>
        <v>4.7170407587715964E-2</v>
      </c>
      <c r="G39" s="39">
        <f t="shared" si="21"/>
        <v>4.8242531662858947E-2</v>
      </c>
      <c r="H39" s="39">
        <f t="shared" si="21"/>
        <v>4.8818052721095066E-2</v>
      </c>
      <c r="I39" s="39">
        <f t="shared" si="21"/>
        <v>5.1301418848072343E-2</v>
      </c>
      <c r="J39" s="39">
        <f t="shared" si="21"/>
        <v>5.3654325724151158E-2</v>
      </c>
      <c r="K39" s="39">
        <f t="shared" si="21"/>
        <v>5.7712072667975796E-2</v>
      </c>
      <c r="L39" s="39">
        <f t="shared" si="21"/>
        <v>6.1576175978970929E-2</v>
      </c>
      <c r="M39" s="39">
        <f t="shared" si="21"/>
        <v>6.5641118536447871E-2</v>
      </c>
      <c r="W39" s="16">
        <v>34</v>
      </c>
      <c r="X39" s="17" t="s">
        <v>35</v>
      </c>
      <c r="Y39" s="18">
        <v>26040</v>
      </c>
      <c r="Z39" s="18">
        <v>805</v>
      </c>
      <c r="AA39" s="19">
        <f t="shared" si="1"/>
        <v>3.0913978494623656E-2</v>
      </c>
      <c r="AB39" s="22">
        <v>26481</v>
      </c>
      <c r="AC39" s="18">
        <v>895</v>
      </c>
      <c r="AD39" s="19">
        <f t="shared" si="2"/>
        <v>3.379781730297194E-2</v>
      </c>
      <c r="AE39" s="22">
        <v>26537</v>
      </c>
      <c r="AF39" s="18">
        <v>1143</v>
      </c>
      <c r="AG39" s="19">
        <f t="shared" si="3"/>
        <v>4.3071937295097409E-2</v>
      </c>
      <c r="AH39" s="22">
        <v>27803</v>
      </c>
      <c r="AI39" s="18">
        <v>1188</v>
      </c>
      <c r="AJ39" s="19">
        <f t="shared" si="4"/>
        <v>4.2729201884688706E-2</v>
      </c>
      <c r="AK39" s="22">
        <v>28857</v>
      </c>
      <c r="AL39" s="18">
        <v>1111</v>
      </c>
      <c r="AM39" s="19">
        <f t="shared" si="5"/>
        <v>3.8500190595002946E-2</v>
      </c>
      <c r="AN39" s="22">
        <v>31421</v>
      </c>
      <c r="AO39" s="18">
        <v>1267</v>
      </c>
      <c r="AP39" s="19">
        <f t="shared" si="6"/>
        <v>4.0323350625377931E-2</v>
      </c>
      <c r="AQ39" s="22">
        <v>33745</v>
      </c>
      <c r="AR39" s="18">
        <v>1227</v>
      </c>
      <c r="AS39" s="19">
        <f t="shared" si="7"/>
        <v>3.6360942361831385E-2</v>
      </c>
      <c r="AT39" s="22">
        <v>37787</v>
      </c>
      <c r="AU39" s="18">
        <v>1425</v>
      </c>
      <c r="AV39" s="19">
        <f t="shared" si="8"/>
        <v>3.7711382221398894E-2</v>
      </c>
      <c r="AW39" s="22">
        <v>41141</v>
      </c>
      <c r="AX39" s="18">
        <v>1344</v>
      </c>
      <c r="AY39" s="19">
        <f t="shared" si="9"/>
        <v>3.2668141270265669E-2</v>
      </c>
      <c r="AZ39" s="22">
        <v>45659</v>
      </c>
      <c r="BA39" s="18">
        <v>1514</v>
      </c>
      <c r="BB39" s="19">
        <f t="shared" si="10"/>
        <v>3.3158851486015897E-2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533180</v>
      </c>
      <c r="Z40" s="15">
        <v>2947</v>
      </c>
      <c r="AA40" s="14">
        <f t="shared" si="1"/>
        <v>5.5272140740462881E-3</v>
      </c>
      <c r="AB40" s="21">
        <v>541735</v>
      </c>
      <c r="AC40" s="15">
        <v>3156</v>
      </c>
      <c r="AD40" s="14">
        <f t="shared" si="2"/>
        <v>5.825726600644226E-3</v>
      </c>
      <c r="AE40" s="21">
        <v>551048</v>
      </c>
      <c r="AF40" s="15">
        <v>3248</v>
      </c>
      <c r="AG40" s="14">
        <f t="shared" si="3"/>
        <v>5.8942233707408431E-3</v>
      </c>
      <c r="AH40" s="21">
        <v>554055</v>
      </c>
      <c r="AI40" s="15">
        <v>3303</v>
      </c>
      <c r="AJ40" s="14">
        <f t="shared" si="4"/>
        <v>5.9615020169477761E-3</v>
      </c>
      <c r="AK40" s="21">
        <v>562673</v>
      </c>
      <c r="AL40" s="15">
        <v>2957</v>
      </c>
      <c r="AM40" s="14">
        <f t="shared" si="5"/>
        <v>5.2552726006046139E-3</v>
      </c>
      <c r="AN40" s="21">
        <v>577360</v>
      </c>
      <c r="AO40" s="15">
        <v>3408</v>
      </c>
      <c r="AP40" s="14">
        <f t="shared" si="6"/>
        <v>5.9027296660662323E-3</v>
      </c>
      <c r="AQ40" s="21">
        <v>592440</v>
      </c>
      <c r="AR40" s="15">
        <v>3210</v>
      </c>
      <c r="AS40" s="14">
        <f t="shared" si="7"/>
        <v>5.4182702045776788E-3</v>
      </c>
      <c r="AT40" s="21">
        <v>609767</v>
      </c>
      <c r="AU40" s="15">
        <v>3209</v>
      </c>
      <c r="AV40" s="14">
        <f t="shared" si="8"/>
        <v>5.2626659035336452E-3</v>
      </c>
      <c r="AW40" s="21">
        <v>630059</v>
      </c>
      <c r="AX40" s="15">
        <v>3044</v>
      </c>
      <c r="AY40" s="14">
        <f t="shared" si="9"/>
        <v>4.8312935772681607E-3</v>
      </c>
      <c r="AZ40" s="21">
        <v>652932</v>
      </c>
      <c r="BA40" s="15">
        <v>3019</v>
      </c>
      <c r="BB40" s="14">
        <f t="shared" si="10"/>
        <v>4.6237586762480623E-3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0.88073244495858694</v>
      </c>
      <c r="E41" s="39">
        <f t="shared" si="22"/>
        <v>0.88088346592723088</v>
      </c>
      <c r="F41" s="39">
        <f t="shared" si="22"/>
        <v>0.88119672137705363</v>
      </c>
      <c r="G41" s="39">
        <f t="shared" si="22"/>
        <v>0.88109027120988692</v>
      </c>
      <c r="H41" s="39">
        <f t="shared" si="22"/>
        <v>0.88211720356568846</v>
      </c>
      <c r="I41" s="39">
        <f t="shared" si="22"/>
        <v>0.87847742025419262</v>
      </c>
      <c r="J41" s="39">
        <f t="shared" si="22"/>
        <v>0.87546001859257183</v>
      </c>
      <c r="K41" s="39">
        <f t="shared" si="22"/>
        <v>0.87359182829779169</v>
      </c>
      <c r="L41" s="39">
        <f t="shared" si="22"/>
        <v>0.87124226687613882</v>
      </c>
      <c r="M41" s="39">
        <f t="shared" si="22"/>
        <v>0.86831559160752947</v>
      </c>
      <c r="W41" s="10">
        <v>36</v>
      </c>
      <c r="X41" s="12" t="s">
        <v>20</v>
      </c>
      <c r="Y41" s="15">
        <v>466676</v>
      </c>
      <c r="Z41" s="15">
        <v>2884</v>
      </c>
      <c r="AA41" s="14">
        <f t="shared" si="1"/>
        <v>6.1798764024719507E-3</v>
      </c>
      <c r="AB41" s="21">
        <v>474268</v>
      </c>
      <c r="AC41" s="15">
        <v>3378</v>
      </c>
      <c r="AD41" s="14">
        <f t="shared" si="2"/>
        <v>7.1225551797717748E-3</v>
      </c>
      <c r="AE41" s="21">
        <v>483207</v>
      </c>
      <c r="AF41" s="15">
        <v>3287</v>
      </c>
      <c r="AG41" s="14">
        <f t="shared" si="3"/>
        <v>6.8024676794831204E-3</v>
      </c>
      <c r="AH41" s="21">
        <v>486083</v>
      </c>
      <c r="AI41" s="15">
        <v>3327</v>
      </c>
      <c r="AJ41" s="14">
        <f t="shared" si="4"/>
        <v>6.8445100939551473E-3</v>
      </c>
      <c r="AK41" s="21">
        <v>493946</v>
      </c>
      <c r="AL41" s="15">
        <v>3041</v>
      </c>
      <c r="AM41" s="14">
        <f t="shared" si="5"/>
        <v>6.1565434278240943E-3</v>
      </c>
      <c r="AN41" s="21">
        <v>505081</v>
      </c>
      <c r="AO41" s="15">
        <v>3290</v>
      </c>
      <c r="AP41" s="14">
        <f t="shared" si="6"/>
        <v>6.5138066963516747E-3</v>
      </c>
      <c r="AQ41" s="21">
        <v>515915</v>
      </c>
      <c r="AR41" s="15">
        <v>3788</v>
      </c>
      <c r="AS41" s="14">
        <f t="shared" si="7"/>
        <v>7.3422947578573993E-3</v>
      </c>
      <c r="AT41" s="21">
        <v>530389</v>
      </c>
      <c r="AU41" s="15">
        <v>3256</v>
      </c>
      <c r="AV41" s="14">
        <f t="shared" si="8"/>
        <v>6.1388905124352125E-3</v>
      </c>
      <c r="AW41" s="21">
        <v>545414</v>
      </c>
      <c r="AX41" s="15">
        <v>2973</v>
      </c>
      <c r="AY41" s="14">
        <f t="shared" si="9"/>
        <v>5.4509051839520071E-3</v>
      </c>
      <c r="AZ41" s="21">
        <v>562633</v>
      </c>
      <c r="BA41" s="15">
        <v>3066</v>
      </c>
      <c r="BB41" s="14">
        <f t="shared" si="10"/>
        <v>5.4493781914676173E-3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0.85940305886852653</v>
      </c>
      <c r="E42" s="39">
        <f t="shared" si="23"/>
        <v>0.86135592814966155</v>
      </c>
      <c r="F42" s="39">
        <f t="shared" si="23"/>
        <v>0.86328206925417261</v>
      </c>
      <c r="G42" s="39">
        <f t="shared" si="23"/>
        <v>0.86591043872156259</v>
      </c>
      <c r="H42" s="39">
        <f t="shared" si="23"/>
        <v>0.86509342555659285</v>
      </c>
      <c r="I42" s="39">
        <f t="shared" si="23"/>
        <v>0.86436184662724302</v>
      </c>
      <c r="J42" s="39">
        <f t="shared" si="23"/>
        <v>0.86727496900759404</v>
      </c>
      <c r="K42" s="39">
        <f t="shared" si="23"/>
        <v>0.87033549900917861</v>
      </c>
      <c r="L42" s="39">
        <f t="shared" si="23"/>
        <v>0.87196337189330897</v>
      </c>
      <c r="M42" s="39">
        <f t="shared" si="23"/>
        <v>0.87547775807498718</v>
      </c>
      <c r="W42" s="10">
        <v>37</v>
      </c>
      <c r="X42" s="12" t="s">
        <v>21</v>
      </c>
      <c r="Y42" s="15">
        <v>405463</v>
      </c>
      <c r="Z42" s="15">
        <v>3227</v>
      </c>
      <c r="AA42" s="14">
        <f t="shared" si="1"/>
        <v>7.9588026527697957E-3</v>
      </c>
      <c r="AB42" s="21">
        <v>412628</v>
      </c>
      <c r="AC42" s="15">
        <v>3375</v>
      </c>
      <c r="AD42" s="14">
        <f t="shared" si="2"/>
        <v>8.1792801264092604E-3</v>
      </c>
      <c r="AE42" s="21">
        <v>421277</v>
      </c>
      <c r="AF42" s="15">
        <v>3320</v>
      </c>
      <c r="AG42" s="14">
        <f t="shared" si="3"/>
        <v>7.8808005184237452E-3</v>
      </c>
      <c r="AH42" s="21">
        <v>424877</v>
      </c>
      <c r="AI42" s="15">
        <v>3524</v>
      </c>
      <c r="AJ42" s="14">
        <f t="shared" si="4"/>
        <v>8.2941651348507929E-3</v>
      </c>
      <c r="AK42" s="21">
        <v>430472</v>
      </c>
      <c r="AL42" s="15">
        <v>3499</v>
      </c>
      <c r="AM42" s="14">
        <f t="shared" si="5"/>
        <v>8.1282870895203405E-3</v>
      </c>
      <c r="AN42" s="21">
        <v>439170</v>
      </c>
      <c r="AO42" s="15">
        <v>3317</v>
      </c>
      <c r="AP42" s="14">
        <f t="shared" si="6"/>
        <v>7.5528838490789441E-3</v>
      </c>
      <c r="AQ42" s="21">
        <v>449536</v>
      </c>
      <c r="AR42" s="15">
        <v>3515</v>
      </c>
      <c r="AS42" s="14">
        <f t="shared" si="7"/>
        <v>7.8191735478359906E-3</v>
      </c>
      <c r="AT42" s="21">
        <v>461968</v>
      </c>
      <c r="AU42" s="15">
        <v>3492</v>
      </c>
      <c r="AV42" s="14">
        <f t="shared" si="8"/>
        <v>7.5589651231254109E-3</v>
      </c>
      <c r="AW42" s="21">
        <v>475196</v>
      </c>
      <c r="AX42" s="15">
        <v>3197</v>
      </c>
      <c r="AY42" s="14">
        <f t="shared" si="9"/>
        <v>6.7277502335878247E-3</v>
      </c>
      <c r="AZ42" s="21">
        <v>490630</v>
      </c>
      <c r="BA42" s="15">
        <v>3061</v>
      </c>
      <c r="BB42" s="14">
        <f t="shared" si="10"/>
        <v>6.2389173103968368E-3</v>
      </c>
    </row>
    <row r="43" spans="2:54" x14ac:dyDescent="0.25">
      <c r="B43" s="36"/>
      <c r="C43" s="70" t="str">
        <f>C17</f>
        <v>Carpooled:</v>
      </c>
      <c r="D43" s="39">
        <f t="shared" si="23"/>
        <v>0.1405969411314735</v>
      </c>
      <c r="E43" s="39">
        <f t="shared" si="23"/>
        <v>0.13864407185033847</v>
      </c>
      <c r="F43" s="39">
        <f t="shared" si="23"/>
        <v>0.13671793074582744</v>
      </c>
      <c r="G43" s="39">
        <f t="shared" si="23"/>
        <v>0.13408956127843741</v>
      </c>
      <c r="H43" s="39">
        <f t="shared" si="23"/>
        <v>0.13490657444340717</v>
      </c>
      <c r="I43" s="39">
        <f t="shared" si="23"/>
        <v>0.13563815337275698</v>
      </c>
      <c r="J43" s="39">
        <f t="shared" si="23"/>
        <v>0.1327250309924059</v>
      </c>
      <c r="K43" s="39">
        <f t="shared" si="23"/>
        <v>0.12966450099082136</v>
      </c>
      <c r="L43" s="39">
        <f t="shared" si="23"/>
        <v>0.12803662810669106</v>
      </c>
      <c r="M43" s="39">
        <f t="shared" si="23"/>
        <v>0.12452224192501281</v>
      </c>
      <c r="W43" s="10">
        <v>38</v>
      </c>
      <c r="X43" s="12" t="s">
        <v>22</v>
      </c>
      <c r="Y43" s="15">
        <v>61213</v>
      </c>
      <c r="Z43" s="15">
        <v>1750</v>
      </c>
      <c r="AA43" s="14">
        <f t="shared" si="1"/>
        <v>2.8588698479081243E-2</v>
      </c>
      <c r="AB43" s="21">
        <v>61640</v>
      </c>
      <c r="AC43" s="15">
        <v>1572</v>
      </c>
      <c r="AD43" s="14">
        <f t="shared" si="2"/>
        <v>2.5502920181700195E-2</v>
      </c>
      <c r="AE43" s="21">
        <v>61930</v>
      </c>
      <c r="AF43" s="15">
        <v>1755</v>
      </c>
      <c r="AG43" s="14">
        <f t="shared" si="3"/>
        <v>2.8338446633295655E-2</v>
      </c>
      <c r="AH43" s="21">
        <v>61206</v>
      </c>
      <c r="AI43" s="15">
        <v>1730</v>
      </c>
      <c r="AJ43" s="14">
        <f t="shared" si="4"/>
        <v>2.8265202757899552E-2</v>
      </c>
      <c r="AK43" s="21">
        <v>63474</v>
      </c>
      <c r="AL43" s="15">
        <v>1752</v>
      </c>
      <c r="AM43" s="14">
        <f t="shared" si="5"/>
        <v>2.7601852727100862E-2</v>
      </c>
      <c r="AN43" s="21">
        <v>65911</v>
      </c>
      <c r="AO43" s="15">
        <v>1452</v>
      </c>
      <c r="AP43" s="14">
        <f t="shared" si="6"/>
        <v>2.2029706725736221E-2</v>
      </c>
      <c r="AQ43" s="21">
        <v>66379</v>
      </c>
      <c r="AR43" s="15">
        <v>1955</v>
      </c>
      <c r="AS43" s="14">
        <f t="shared" si="7"/>
        <v>2.9452085750011299E-2</v>
      </c>
      <c r="AT43" s="21">
        <v>68421</v>
      </c>
      <c r="AU43" s="15">
        <v>1729</v>
      </c>
      <c r="AV43" s="14">
        <f t="shared" si="8"/>
        <v>2.5270019438476492E-2</v>
      </c>
      <c r="AW43" s="21">
        <v>70218</v>
      </c>
      <c r="AX43" s="15">
        <v>1945</v>
      </c>
      <c r="AY43" s="14">
        <f t="shared" si="9"/>
        <v>2.7699450283403117E-2</v>
      </c>
      <c r="AZ43" s="21">
        <v>72003</v>
      </c>
      <c r="BA43" s="15">
        <v>1763</v>
      </c>
      <c r="BB43" s="14">
        <f t="shared" si="10"/>
        <v>2.4485090898990321E-2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48604</v>
      </c>
      <c r="Z44" s="15">
        <v>1583</v>
      </c>
      <c r="AA44" s="14">
        <f t="shared" si="1"/>
        <v>3.25693358571311E-2</v>
      </c>
      <c r="AB44" s="21">
        <v>48924</v>
      </c>
      <c r="AC44" s="15">
        <v>1394</v>
      </c>
      <c r="AD44" s="14">
        <f t="shared" si="2"/>
        <v>2.8493173084784565E-2</v>
      </c>
      <c r="AE44" s="21">
        <v>48348</v>
      </c>
      <c r="AF44" s="15">
        <v>1519</v>
      </c>
      <c r="AG44" s="14">
        <f t="shared" si="3"/>
        <v>3.1418052453048732E-2</v>
      </c>
      <c r="AH44" s="21">
        <v>47184</v>
      </c>
      <c r="AI44" s="15">
        <v>1469</v>
      </c>
      <c r="AJ44" s="14">
        <f t="shared" si="4"/>
        <v>3.1133435062733129E-2</v>
      </c>
      <c r="AK44" s="21">
        <v>49076</v>
      </c>
      <c r="AL44" s="15">
        <v>1491</v>
      </c>
      <c r="AM44" s="14">
        <f t="shared" si="5"/>
        <v>3.0381449180862337E-2</v>
      </c>
      <c r="AN44" s="21">
        <v>50735</v>
      </c>
      <c r="AO44" s="15">
        <v>1273</v>
      </c>
      <c r="AP44" s="14">
        <f t="shared" si="6"/>
        <v>2.5091159948753328E-2</v>
      </c>
      <c r="AQ44" s="21">
        <v>50450</v>
      </c>
      <c r="AR44" s="15">
        <v>1618</v>
      </c>
      <c r="AS44" s="14">
        <f t="shared" si="7"/>
        <v>3.2071357779980179E-2</v>
      </c>
      <c r="AT44" s="21">
        <v>52430</v>
      </c>
      <c r="AU44" s="15">
        <v>1475</v>
      </c>
      <c r="AV44" s="14">
        <f t="shared" si="8"/>
        <v>2.8132748426473394E-2</v>
      </c>
      <c r="AW44" s="21">
        <v>53695</v>
      </c>
      <c r="AX44" s="15">
        <v>1744</v>
      </c>
      <c r="AY44" s="14">
        <f t="shared" si="9"/>
        <v>3.2479746717571471E-2</v>
      </c>
      <c r="AZ44" s="21">
        <v>54726</v>
      </c>
      <c r="BA44" s="15">
        <v>1522</v>
      </c>
      <c r="BB44" s="14">
        <f t="shared" si="10"/>
        <v>2.7811278003142929E-2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0.12382828771642118</v>
      </c>
      <c r="E45" s="39">
        <f t="shared" si="24"/>
        <v>0.12212927054179017</v>
      </c>
      <c r="F45" s="39">
        <f t="shared" si="24"/>
        <v>0.12047539232667821</v>
      </c>
      <c r="G45" s="39">
        <f t="shared" si="24"/>
        <v>0.11814500791323317</v>
      </c>
      <c r="H45" s="39">
        <f t="shared" si="24"/>
        <v>0.11900341019064471</v>
      </c>
      <c r="I45" s="39">
        <f t="shared" si="24"/>
        <v>0.11915505506294206</v>
      </c>
      <c r="J45" s="39">
        <f t="shared" si="24"/>
        <v>0.11619545810031136</v>
      </c>
      <c r="K45" s="39">
        <f t="shared" si="24"/>
        <v>0.11327384848589245</v>
      </c>
      <c r="L45" s="39">
        <f t="shared" si="24"/>
        <v>0.11155092211485067</v>
      </c>
      <c r="M45" s="39">
        <f t="shared" si="24"/>
        <v>0.1081246041654134</v>
      </c>
      <c r="W45" s="10">
        <v>40</v>
      </c>
      <c r="X45" s="12" t="s">
        <v>24</v>
      </c>
      <c r="Y45" s="15">
        <v>7637</v>
      </c>
      <c r="Z45" s="15">
        <v>553</v>
      </c>
      <c r="AA45" s="14">
        <f t="shared" si="1"/>
        <v>7.2410632447296064E-2</v>
      </c>
      <c r="AB45" s="21">
        <v>7957</v>
      </c>
      <c r="AC45" s="15">
        <v>624</v>
      </c>
      <c r="AD45" s="14">
        <f t="shared" si="2"/>
        <v>7.8421515646600479E-2</v>
      </c>
      <c r="AE45" s="21">
        <v>8404</v>
      </c>
      <c r="AF45" s="15">
        <v>578</v>
      </c>
      <c r="AG45" s="14">
        <f t="shared" si="3"/>
        <v>6.877677296525464E-2</v>
      </c>
      <c r="AH45" s="21">
        <v>8702</v>
      </c>
      <c r="AI45" s="15">
        <v>802</v>
      </c>
      <c r="AJ45" s="14">
        <f t="shared" si="4"/>
        <v>9.216272121351414E-2</v>
      </c>
      <c r="AK45" s="21">
        <v>8818</v>
      </c>
      <c r="AL45" s="15">
        <v>752</v>
      </c>
      <c r="AM45" s="14">
        <f t="shared" si="5"/>
        <v>8.5280108868224083E-2</v>
      </c>
      <c r="AN45" s="21">
        <v>9135</v>
      </c>
      <c r="AO45" s="15">
        <v>745</v>
      </c>
      <c r="AP45" s="14">
        <f t="shared" si="6"/>
        <v>8.1554460864805695E-2</v>
      </c>
      <c r="AQ45" s="21">
        <v>9189</v>
      </c>
      <c r="AR45" s="15">
        <v>672</v>
      </c>
      <c r="AS45" s="14">
        <f t="shared" si="7"/>
        <v>7.3130917401240614E-2</v>
      </c>
      <c r="AT45" s="21">
        <v>9372</v>
      </c>
      <c r="AU45" s="15">
        <v>736</v>
      </c>
      <c r="AV45" s="14">
        <f t="shared" si="8"/>
        <v>7.8531796841655996E-2</v>
      </c>
      <c r="AW45" s="21">
        <v>9662</v>
      </c>
      <c r="AX45" s="15">
        <v>675</v>
      </c>
      <c r="AY45" s="14">
        <f t="shared" si="9"/>
        <v>6.9861312357689914E-2</v>
      </c>
      <c r="AZ45" s="21">
        <v>9839</v>
      </c>
      <c r="BA45" s="15">
        <v>618</v>
      </c>
      <c r="BB45" s="14">
        <f t="shared" si="10"/>
        <v>6.2811261307043398E-2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0.75201539329197487</v>
      </c>
      <c r="E46" s="39">
        <f t="shared" si="25"/>
        <v>0.75592990930141524</v>
      </c>
      <c r="F46" s="39">
        <f t="shared" si="25"/>
        <v>0.7497542899644053</v>
      </c>
      <c r="G46" s="39">
        <f t="shared" si="25"/>
        <v>0.74604444205460485</v>
      </c>
      <c r="H46" s="39">
        <f t="shared" si="25"/>
        <v>0.74579625430859364</v>
      </c>
      <c r="I46" s="39">
        <f t="shared" si="25"/>
        <v>0.74176935108533937</v>
      </c>
      <c r="J46" s="39">
        <f t="shared" si="25"/>
        <v>0.73791820381105977</v>
      </c>
      <c r="K46" s="39">
        <f t="shared" si="25"/>
        <v>0.74029932076236826</v>
      </c>
      <c r="L46" s="39">
        <f t="shared" si="25"/>
        <v>0.74236094607947367</v>
      </c>
      <c r="M46" s="39">
        <f t="shared" si="25"/>
        <v>0.7469103002494264</v>
      </c>
      <c r="W46" s="10">
        <v>41</v>
      </c>
      <c r="X46" s="12" t="s">
        <v>25</v>
      </c>
      <c r="Y46" s="15">
        <v>4972</v>
      </c>
      <c r="Z46" s="15">
        <v>530</v>
      </c>
      <c r="AA46" s="14">
        <f t="shared" si="1"/>
        <v>0.10659694288012872</v>
      </c>
      <c r="AB46" s="21">
        <v>4759</v>
      </c>
      <c r="AC46" s="15">
        <v>431</v>
      </c>
      <c r="AD46" s="14">
        <f t="shared" si="2"/>
        <v>9.0565244799327593E-2</v>
      </c>
      <c r="AE46" s="21">
        <v>5178</v>
      </c>
      <c r="AF46" s="15">
        <v>483</v>
      </c>
      <c r="AG46" s="14">
        <f t="shared" si="3"/>
        <v>9.3279258400927004E-2</v>
      </c>
      <c r="AH46" s="21">
        <v>5320</v>
      </c>
      <c r="AI46" s="15">
        <v>498</v>
      </c>
      <c r="AJ46" s="14">
        <f t="shared" si="4"/>
        <v>9.3609022556390975E-2</v>
      </c>
      <c r="AK46" s="21">
        <v>5580</v>
      </c>
      <c r="AL46" s="15">
        <v>560</v>
      </c>
      <c r="AM46" s="14">
        <f t="shared" si="5"/>
        <v>0.1003584229390681</v>
      </c>
      <c r="AN46" s="21">
        <v>6041</v>
      </c>
      <c r="AO46" s="15">
        <v>582</v>
      </c>
      <c r="AP46" s="14">
        <f t="shared" si="6"/>
        <v>9.6341665287204101E-2</v>
      </c>
      <c r="AQ46" s="21">
        <v>6740</v>
      </c>
      <c r="AR46" s="15">
        <v>548</v>
      </c>
      <c r="AS46" s="14">
        <f t="shared" si="7"/>
        <v>8.1305637982195852E-2</v>
      </c>
      <c r="AT46" s="21">
        <v>6619</v>
      </c>
      <c r="AU46" s="15">
        <v>650</v>
      </c>
      <c r="AV46" s="14">
        <f t="shared" si="8"/>
        <v>9.8202145339175095E-2</v>
      </c>
      <c r="AW46" s="21">
        <v>6861</v>
      </c>
      <c r="AX46" s="15">
        <v>693</v>
      </c>
      <c r="AY46" s="14">
        <f t="shared" si="9"/>
        <v>0.10100568430257979</v>
      </c>
      <c r="AZ46" s="21">
        <v>7438</v>
      </c>
      <c r="BA46" s="15">
        <v>737</v>
      </c>
      <c r="BB46" s="14">
        <f t="shared" si="10"/>
        <v>9.9085775746168323E-2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0.13737186079686825</v>
      </c>
      <c r="E47" s="39">
        <f t="shared" si="25"/>
        <v>0.13443560533177634</v>
      </c>
      <c r="F47" s="39">
        <f t="shared" si="25"/>
        <v>0.13682728576741221</v>
      </c>
      <c r="G47" s="39">
        <f t="shared" si="25"/>
        <v>0.13981905926951566</v>
      </c>
      <c r="H47" s="39">
        <f t="shared" si="25"/>
        <v>0.14050274570451241</v>
      </c>
      <c r="I47" s="39">
        <f t="shared" si="25"/>
        <v>0.14148196187642265</v>
      </c>
      <c r="J47" s="39">
        <f t="shared" si="25"/>
        <v>0.14253058943799249</v>
      </c>
      <c r="K47" s="39">
        <f t="shared" si="25"/>
        <v>0.14250050689375507</v>
      </c>
      <c r="L47" s="39">
        <f t="shared" si="25"/>
        <v>0.14267488836912609</v>
      </c>
      <c r="M47" s="39">
        <f t="shared" si="25"/>
        <v>0.13870360761907144</v>
      </c>
      <c r="W47" s="10">
        <v>42</v>
      </c>
      <c r="X47" s="12" t="s">
        <v>26</v>
      </c>
      <c r="Y47" s="15">
        <v>11242</v>
      </c>
      <c r="Z47" s="15">
        <v>771</v>
      </c>
      <c r="AA47" s="14">
        <f t="shared" si="1"/>
        <v>6.8582102828678174E-2</v>
      </c>
      <c r="AB47" s="21">
        <v>11100</v>
      </c>
      <c r="AC47" s="15">
        <v>657</v>
      </c>
      <c r="AD47" s="14">
        <f t="shared" si="2"/>
        <v>5.9189189189189188E-2</v>
      </c>
      <c r="AE47" s="21">
        <v>12151</v>
      </c>
      <c r="AF47" s="15">
        <v>827</v>
      </c>
      <c r="AG47" s="14">
        <f t="shared" si="3"/>
        <v>6.8060241955394618E-2</v>
      </c>
      <c r="AH47" s="21">
        <v>12135</v>
      </c>
      <c r="AI47" s="15">
        <v>812</v>
      </c>
      <c r="AJ47" s="14">
        <f t="shared" si="4"/>
        <v>6.69138854552946E-2</v>
      </c>
      <c r="AK47" s="21">
        <v>12687</v>
      </c>
      <c r="AL47" s="15">
        <v>757</v>
      </c>
      <c r="AM47" s="14">
        <f t="shared" si="5"/>
        <v>5.9667376054228741E-2</v>
      </c>
      <c r="AN47" s="21">
        <v>13134</v>
      </c>
      <c r="AO47" s="15">
        <v>809</v>
      </c>
      <c r="AP47" s="14">
        <f t="shared" si="6"/>
        <v>6.1595858078270137E-2</v>
      </c>
      <c r="AQ47" s="21">
        <v>13900</v>
      </c>
      <c r="AR47" s="15">
        <v>931</v>
      </c>
      <c r="AS47" s="14">
        <f t="shared" si="7"/>
        <v>6.6978417266187057E-2</v>
      </c>
      <c r="AT47" s="21">
        <v>13361</v>
      </c>
      <c r="AU47" s="15">
        <v>876</v>
      </c>
      <c r="AV47" s="14">
        <f t="shared" si="8"/>
        <v>6.5563954793802864E-2</v>
      </c>
      <c r="AW47" s="21">
        <v>14070</v>
      </c>
      <c r="AX47" s="15">
        <v>921</v>
      </c>
      <c r="AY47" s="14">
        <f t="shared" si="9"/>
        <v>6.5458422174840089E-2</v>
      </c>
      <c r="AZ47" s="21">
        <v>14783</v>
      </c>
      <c r="BA47" s="15">
        <v>913</v>
      </c>
      <c r="BB47" s="14">
        <f t="shared" si="10"/>
        <v>6.1760129878914972E-2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0.11061274591115682</v>
      </c>
      <c r="E48" s="39">
        <f t="shared" si="25"/>
        <v>0.10963448536680843</v>
      </c>
      <c r="F48" s="39">
        <f t="shared" si="25"/>
        <v>0.11341842426818255</v>
      </c>
      <c r="G48" s="39">
        <f t="shared" si="25"/>
        <v>0.11413649867587949</v>
      </c>
      <c r="H48" s="39">
        <f t="shared" si="25"/>
        <v>0.11370099998689401</v>
      </c>
      <c r="I48" s="39">
        <f t="shared" si="25"/>
        <v>0.11674868703823803</v>
      </c>
      <c r="J48" s="39">
        <f t="shared" si="25"/>
        <v>0.11955120675094769</v>
      </c>
      <c r="K48" s="39">
        <f t="shared" si="25"/>
        <v>0.11720017234387672</v>
      </c>
      <c r="L48" s="39">
        <f t="shared" si="25"/>
        <v>0.11496416555140024</v>
      </c>
      <c r="M48" s="39">
        <f t="shared" si="25"/>
        <v>0.11438609213150212</v>
      </c>
      <c r="W48" s="10">
        <v>43</v>
      </c>
      <c r="X48" s="12" t="s">
        <v>27</v>
      </c>
      <c r="Y48" s="15">
        <v>9462</v>
      </c>
      <c r="Z48" s="15">
        <v>654</v>
      </c>
      <c r="AA48" s="14">
        <f t="shared" si="1"/>
        <v>6.9118579581483833E-2</v>
      </c>
      <c r="AB48" s="21">
        <v>9202</v>
      </c>
      <c r="AC48" s="15">
        <v>615</v>
      </c>
      <c r="AD48" s="14">
        <f t="shared" si="2"/>
        <v>6.6833297109324064E-2</v>
      </c>
      <c r="AE48" s="21">
        <v>9534</v>
      </c>
      <c r="AF48" s="15">
        <v>721</v>
      </c>
      <c r="AG48" s="14">
        <f t="shared" si="3"/>
        <v>7.5624082232011752E-2</v>
      </c>
      <c r="AH48" s="21">
        <v>9372</v>
      </c>
      <c r="AI48" s="15">
        <v>715</v>
      </c>
      <c r="AJ48" s="14">
        <f t="shared" si="4"/>
        <v>7.6291079812206578E-2</v>
      </c>
      <c r="AK48" s="21">
        <v>9358</v>
      </c>
      <c r="AL48" s="15">
        <v>646</v>
      </c>
      <c r="AM48" s="14">
        <f t="shared" si="5"/>
        <v>6.9031844411198973E-2</v>
      </c>
      <c r="AN48" s="21">
        <v>9296</v>
      </c>
      <c r="AO48" s="15">
        <v>696</v>
      </c>
      <c r="AP48" s="14">
        <f t="shared" si="6"/>
        <v>7.487091222030981E-2</v>
      </c>
      <c r="AQ48" s="21">
        <v>9416</v>
      </c>
      <c r="AR48" s="15">
        <v>723</v>
      </c>
      <c r="AS48" s="14">
        <f t="shared" si="7"/>
        <v>7.6784197111299912E-2</v>
      </c>
      <c r="AT48" s="21">
        <v>8854</v>
      </c>
      <c r="AU48" s="15">
        <v>724</v>
      </c>
      <c r="AV48" s="14">
        <f t="shared" si="8"/>
        <v>8.1770950982606727E-2</v>
      </c>
      <c r="AW48" s="21">
        <v>9072</v>
      </c>
      <c r="AX48" s="15">
        <v>702</v>
      </c>
      <c r="AY48" s="14">
        <f t="shared" si="9"/>
        <v>7.7380952380952384E-2</v>
      </c>
      <c r="AZ48" s="21">
        <v>9295</v>
      </c>
      <c r="BA48" s="15">
        <v>712</v>
      </c>
      <c r="BB48" s="14">
        <f t="shared" si="10"/>
        <v>7.6600322754168906E-2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552</v>
      </c>
      <c r="Z49" s="15">
        <v>171</v>
      </c>
      <c r="AA49" s="14">
        <f t="shared" si="1"/>
        <v>0.30978260869565216</v>
      </c>
      <c r="AB49" s="21">
        <v>532</v>
      </c>
      <c r="AC49" s="15">
        <v>184</v>
      </c>
      <c r="AD49" s="14">
        <f t="shared" si="2"/>
        <v>0.34586466165413532</v>
      </c>
      <c r="AE49" s="21">
        <v>760</v>
      </c>
      <c r="AF49" s="15">
        <v>230</v>
      </c>
      <c r="AG49" s="14">
        <f t="shared" si="3"/>
        <v>0.30263157894736842</v>
      </c>
      <c r="AH49" s="21">
        <v>856</v>
      </c>
      <c r="AI49" s="15">
        <v>236</v>
      </c>
      <c r="AJ49" s="14">
        <f t="shared" si="4"/>
        <v>0.27570093457943923</v>
      </c>
      <c r="AK49" s="21">
        <v>975</v>
      </c>
      <c r="AL49" s="15">
        <v>234</v>
      </c>
      <c r="AM49" s="14">
        <f t="shared" si="5"/>
        <v>0.24</v>
      </c>
      <c r="AN49" s="21">
        <v>1041</v>
      </c>
      <c r="AO49" s="15">
        <v>245</v>
      </c>
      <c r="AP49" s="14">
        <f t="shared" si="6"/>
        <v>0.23535062439961577</v>
      </c>
      <c r="AQ49" s="21">
        <v>1266</v>
      </c>
      <c r="AR49" s="15">
        <v>211</v>
      </c>
      <c r="AS49" s="14">
        <f t="shared" si="7"/>
        <v>0.16666666666666666</v>
      </c>
      <c r="AT49" s="21">
        <v>1181</v>
      </c>
      <c r="AU49" s="15">
        <v>263</v>
      </c>
      <c r="AV49" s="14">
        <f t="shared" si="8"/>
        <v>0.22269263336155801</v>
      </c>
      <c r="AW49" s="21">
        <v>1387</v>
      </c>
      <c r="AX49" s="15">
        <v>269</v>
      </c>
      <c r="AY49" s="14">
        <f t="shared" si="9"/>
        <v>0.19394376351838499</v>
      </c>
      <c r="AZ49" s="21">
        <v>1026</v>
      </c>
      <c r="BA49" s="15">
        <v>192</v>
      </c>
      <c r="BB49" s="14">
        <f t="shared" si="10"/>
        <v>0.1871345029239766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2.4005672365049226E-2</v>
      </c>
      <c r="E50" s="39">
        <f t="shared" si="27"/>
        <v>2.3371801499723684E-2</v>
      </c>
      <c r="F50" s="39">
        <f t="shared" si="27"/>
        <v>2.3844821447858454E-2</v>
      </c>
      <c r="G50" s="39">
        <f t="shared" si="27"/>
        <v>2.3599143322033254E-2</v>
      </c>
      <c r="H50" s="39">
        <f t="shared" si="27"/>
        <v>2.4036658184730487E-2</v>
      </c>
      <c r="I50" s="39">
        <f t="shared" si="27"/>
        <v>2.5166976780833128E-2</v>
      </c>
      <c r="J50" s="39">
        <f t="shared" si="27"/>
        <v>2.5623072496274109E-2</v>
      </c>
      <c r="K50" s="39">
        <f t="shared" si="27"/>
        <v>2.5037752207714658E-2</v>
      </c>
      <c r="L50" s="39">
        <f t="shared" si="27"/>
        <v>2.4660189027265803E-2</v>
      </c>
      <c r="M50" s="39">
        <f t="shared" si="27"/>
        <v>2.4353332175260176E-2</v>
      </c>
      <c r="W50" s="10">
        <v>45</v>
      </c>
      <c r="X50" s="12" t="s">
        <v>29</v>
      </c>
      <c r="Y50" s="15">
        <v>439</v>
      </c>
      <c r="Z50" s="15">
        <v>124</v>
      </c>
      <c r="AA50" s="14">
        <f t="shared" si="1"/>
        <v>0.28246013667425968</v>
      </c>
      <c r="AB50" s="21">
        <v>424</v>
      </c>
      <c r="AC50" s="15">
        <v>121</v>
      </c>
      <c r="AD50" s="14">
        <f t="shared" si="2"/>
        <v>0.28537735849056606</v>
      </c>
      <c r="AE50" s="21">
        <v>638</v>
      </c>
      <c r="AF50" s="15">
        <v>174</v>
      </c>
      <c r="AG50" s="14">
        <f t="shared" si="3"/>
        <v>0.27272727272727271</v>
      </c>
      <c r="AH50" s="21">
        <v>615</v>
      </c>
      <c r="AI50" s="15">
        <v>163</v>
      </c>
      <c r="AJ50" s="14">
        <f t="shared" si="4"/>
        <v>0.26504065040650404</v>
      </c>
      <c r="AK50" s="21">
        <v>761</v>
      </c>
      <c r="AL50" s="15">
        <v>181</v>
      </c>
      <c r="AM50" s="14">
        <f t="shared" si="5"/>
        <v>0.23784494086727989</v>
      </c>
      <c r="AN50" s="21">
        <v>911</v>
      </c>
      <c r="AO50" s="15">
        <v>199</v>
      </c>
      <c r="AP50" s="14">
        <f t="shared" si="6"/>
        <v>0.21844127332601537</v>
      </c>
      <c r="AQ50" s="21">
        <v>1070</v>
      </c>
      <c r="AR50" s="15">
        <v>234</v>
      </c>
      <c r="AS50" s="14">
        <f t="shared" si="7"/>
        <v>0.21869158878504674</v>
      </c>
      <c r="AT50" s="21">
        <v>1049</v>
      </c>
      <c r="AU50" s="15">
        <v>214</v>
      </c>
      <c r="AV50" s="14">
        <f t="shared" si="8"/>
        <v>0.20400381315538607</v>
      </c>
      <c r="AW50" s="21">
        <v>1243</v>
      </c>
      <c r="AX50" s="15">
        <v>268</v>
      </c>
      <c r="AY50" s="14">
        <f t="shared" si="9"/>
        <v>0.21560740144810941</v>
      </c>
      <c r="AZ50" s="21">
        <v>2553</v>
      </c>
      <c r="BA50" s="15">
        <v>389</v>
      </c>
      <c r="BB50" s="14">
        <f t="shared" si="10"/>
        <v>0.15236976106541325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0.84810733109726877</v>
      </c>
      <c r="E51" s="39">
        <f t="shared" si="28"/>
        <v>0.82876261137884411</v>
      </c>
      <c r="F51" s="39">
        <f t="shared" si="28"/>
        <v>0.79579922158099581</v>
      </c>
      <c r="G51" s="39">
        <f t="shared" si="28"/>
        <v>0.75708324920923342</v>
      </c>
      <c r="H51" s="39">
        <f t="shared" si="28"/>
        <v>0.7159913051941732</v>
      </c>
      <c r="I51" s="39">
        <f t="shared" si="28"/>
        <v>0.67094132875763868</v>
      </c>
      <c r="J51" s="39">
        <f t="shared" si="28"/>
        <v>0.63459932621152348</v>
      </c>
      <c r="K51" s="39">
        <f t="shared" si="28"/>
        <v>0.61057761215422102</v>
      </c>
      <c r="L51" s="39">
        <f t="shared" si="28"/>
        <v>0.60383603496562843</v>
      </c>
      <c r="M51" s="39">
        <f t="shared" si="28"/>
        <v>0.58526228143213987</v>
      </c>
      <c r="W51" s="10">
        <v>46</v>
      </c>
      <c r="X51" s="12" t="s">
        <v>30</v>
      </c>
      <c r="Y51" s="15">
        <v>758</v>
      </c>
      <c r="Z51" s="15">
        <v>161</v>
      </c>
      <c r="AA51" s="14">
        <f t="shared" si="1"/>
        <v>0.21240105540897097</v>
      </c>
      <c r="AB51" s="21">
        <v>942</v>
      </c>
      <c r="AC51" s="15">
        <v>190</v>
      </c>
      <c r="AD51" s="14">
        <f t="shared" si="2"/>
        <v>0.20169851380042464</v>
      </c>
      <c r="AE51" s="21">
        <v>1219</v>
      </c>
      <c r="AF51" s="15">
        <v>252</v>
      </c>
      <c r="AG51" s="14">
        <f t="shared" si="3"/>
        <v>0.20672682526661199</v>
      </c>
      <c r="AH51" s="21">
        <v>1283</v>
      </c>
      <c r="AI51" s="15">
        <v>217</v>
      </c>
      <c r="AJ51" s="14">
        <f t="shared" si="4"/>
        <v>0.16913484021823849</v>
      </c>
      <c r="AK51" s="21">
        <v>1582</v>
      </c>
      <c r="AL51" s="15">
        <v>277</v>
      </c>
      <c r="AM51" s="14">
        <f t="shared" si="5"/>
        <v>0.17509481668773705</v>
      </c>
      <c r="AN51" s="21">
        <v>1871</v>
      </c>
      <c r="AO51" s="15">
        <v>314</v>
      </c>
      <c r="AP51" s="14">
        <f t="shared" si="6"/>
        <v>0.16782469267771247</v>
      </c>
      <c r="AQ51" s="21">
        <v>2097</v>
      </c>
      <c r="AR51" s="15">
        <v>298</v>
      </c>
      <c r="AS51" s="14">
        <f t="shared" si="7"/>
        <v>0.14210777300906055</v>
      </c>
      <c r="AT51" s="21">
        <v>2215</v>
      </c>
      <c r="AU51" s="15">
        <v>329</v>
      </c>
      <c r="AV51" s="14">
        <f t="shared" si="8"/>
        <v>0.14853273137697517</v>
      </c>
      <c r="AW51" s="21">
        <v>2301</v>
      </c>
      <c r="AX51" s="15">
        <v>328</v>
      </c>
      <c r="AY51" s="14">
        <f t="shared" si="9"/>
        <v>0.14254671881790526</v>
      </c>
      <c r="AZ51" s="21">
        <v>1836</v>
      </c>
      <c r="BA51" s="15">
        <v>336</v>
      </c>
      <c r="BB51" s="14">
        <f t="shared" si="10"/>
        <v>0.18300653594771241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4.4116640427133959E-2</v>
      </c>
      <c r="E52" s="39">
        <f t="shared" si="28"/>
        <v>4.9474742571854524E-2</v>
      </c>
      <c r="F52" s="39">
        <f t="shared" si="28"/>
        <v>6.2944571198496849E-2</v>
      </c>
      <c r="G52" s="39">
        <f t="shared" si="28"/>
        <v>6.7635776297193625E-2</v>
      </c>
      <c r="H52" s="39">
        <f t="shared" si="28"/>
        <v>7.4554715634428836E-2</v>
      </c>
      <c r="I52" s="39">
        <f t="shared" si="28"/>
        <v>7.709443390830549E-2</v>
      </c>
      <c r="J52" s="39">
        <f t="shared" si="28"/>
        <v>8.9233781565838347E-2</v>
      </c>
      <c r="K52" s="39">
        <f t="shared" si="28"/>
        <v>8.7917443027089009E-2</v>
      </c>
      <c r="L52" s="39">
        <f t="shared" si="28"/>
        <v>9.7343630654332519E-2</v>
      </c>
      <c r="M52" s="39">
        <f t="shared" si="28"/>
        <v>7.5742436858173751E-2</v>
      </c>
      <c r="W52" s="10">
        <v>47</v>
      </c>
      <c r="X52" s="12" t="s">
        <v>31</v>
      </c>
      <c r="Y52" s="15">
        <v>31</v>
      </c>
      <c r="Z52" s="15">
        <v>46</v>
      </c>
      <c r="AA52" s="14">
        <f t="shared" si="1"/>
        <v>1.4838709677419355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27</v>
      </c>
      <c r="AG52" s="14">
        <f t="shared" si="3"/>
        <v>0</v>
      </c>
      <c r="AH52" s="21">
        <v>9</v>
      </c>
      <c r="AI52" s="15">
        <v>14</v>
      </c>
      <c r="AJ52" s="14">
        <f t="shared" si="4"/>
        <v>1.5555555555555556</v>
      </c>
      <c r="AK52" s="21">
        <v>11</v>
      </c>
      <c r="AL52" s="15">
        <v>16</v>
      </c>
      <c r="AM52" s="14">
        <f t="shared" si="5"/>
        <v>1.4545454545454546</v>
      </c>
      <c r="AN52" s="21">
        <v>15</v>
      </c>
      <c r="AO52" s="15">
        <v>21</v>
      </c>
      <c r="AP52" s="14">
        <f t="shared" si="6"/>
        <v>1.4</v>
      </c>
      <c r="AQ52" s="21">
        <v>51</v>
      </c>
      <c r="AR52" s="15">
        <v>35</v>
      </c>
      <c r="AS52" s="14">
        <f t="shared" si="7"/>
        <v>0.68627450980392157</v>
      </c>
      <c r="AT52" s="21">
        <v>62</v>
      </c>
      <c r="AU52" s="15">
        <v>44</v>
      </c>
      <c r="AV52" s="14">
        <f t="shared" si="8"/>
        <v>0.70967741935483875</v>
      </c>
      <c r="AW52" s="21">
        <v>67</v>
      </c>
      <c r="AX52" s="15">
        <v>59</v>
      </c>
      <c r="AY52" s="14">
        <f t="shared" si="9"/>
        <v>0.88059701492537312</v>
      </c>
      <c r="AZ52" s="21">
        <v>73</v>
      </c>
      <c r="BA52" s="15">
        <v>47</v>
      </c>
      <c r="BB52" s="14">
        <f t="shared" si="10"/>
        <v>0.64383561643835618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3.7819152577178453E-2</v>
      </c>
      <c r="E53" s="39">
        <f t="shared" si="28"/>
        <v>3.9420309953888288E-2</v>
      </c>
      <c r="F53" s="39">
        <f t="shared" si="28"/>
        <v>4.7275533485438198E-2</v>
      </c>
      <c r="G53" s="39">
        <f t="shared" si="28"/>
        <v>5.4613365636987682E-2</v>
      </c>
      <c r="H53" s="39">
        <f t="shared" si="28"/>
        <v>6.5503033449047787E-2</v>
      </c>
      <c r="I53" s="39">
        <f t="shared" si="28"/>
        <v>7.2458532767392156E-2</v>
      </c>
      <c r="J53" s="39">
        <f t="shared" si="28"/>
        <v>8.2755046214978839E-2</v>
      </c>
      <c r="K53" s="39">
        <f t="shared" si="28"/>
        <v>8.4334241077827152E-2</v>
      </c>
      <c r="L53" s="39">
        <f t="shared" si="28"/>
        <v>9.0610766924099695E-2</v>
      </c>
      <c r="M53" s="39">
        <f t="shared" si="28"/>
        <v>0.21315570358034971</v>
      </c>
      <c r="W53" s="10">
        <v>48</v>
      </c>
      <c r="X53" s="12" t="s">
        <v>32</v>
      </c>
      <c r="Y53" s="15">
        <v>2369</v>
      </c>
      <c r="Z53" s="15">
        <v>413</v>
      </c>
      <c r="AA53" s="14">
        <f t="shared" si="1"/>
        <v>0.17433516251582945</v>
      </c>
      <c r="AB53" s="21">
        <v>2590</v>
      </c>
      <c r="AC53" s="15">
        <v>383</v>
      </c>
      <c r="AD53" s="14">
        <f t="shared" si="2"/>
        <v>0.14787644787644788</v>
      </c>
      <c r="AE53" s="21">
        <v>2815</v>
      </c>
      <c r="AF53" s="15">
        <v>419</v>
      </c>
      <c r="AG53" s="14">
        <f t="shared" si="3"/>
        <v>0.14884547069271759</v>
      </c>
      <c r="AH53" s="21">
        <v>2860</v>
      </c>
      <c r="AI53" s="15">
        <v>398</v>
      </c>
      <c r="AJ53" s="14">
        <f t="shared" si="4"/>
        <v>0.13916083916083916</v>
      </c>
      <c r="AK53" s="21">
        <v>2777</v>
      </c>
      <c r="AL53" s="15">
        <v>310</v>
      </c>
      <c r="AM53" s="14">
        <f t="shared" si="5"/>
        <v>0.11163125675189053</v>
      </c>
      <c r="AN53" s="21">
        <v>3101</v>
      </c>
      <c r="AO53" s="15">
        <v>289</v>
      </c>
      <c r="AP53" s="14">
        <f t="shared" si="6"/>
        <v>9.3195743308610121E-2</v>
      </c>
      <c r="AQ53" s="21">
        <v>3132</v>
      </c>
      <c r="AR53" s="15">
        <v>378</v>
      </c>
      <c r="AS53" s="14">
        <f t="shared" si="7"/>
        <v>0.1206896551724138</v>
      </c>
      <c r="AT53" s="21">
        <v>3148</v>
      </c>
      <c r="AU53" s="15">
        <v>354</v>
      </c>
      <c r="AV53" s="14">
        <f t="shared" si="8"/>
        <v>0.11245235069885642</v>
      </c>
      <c r="AW53" s="21">
        <v>3023</v>
      </c>
      <c r="AX53" s="15">
        <v>343</v>
      </c>
      <c r="AY53" s="14">
        <f t="shared" si="9"/>
        <v>0.11346344690704598</v>
      </c>
      <c r="AZ53" s="21">
        <v>3089</v>
      </c>
      <c r="BA53" s="15">
        <v>398</v>
      </c>
      <c r="BB53" s="14">
        <f t="shared" si="10"/>
        <v>0.12884428617675622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6.8895886097611062E-2</v>
      </c>
      <c r="E54" s="39">
        <f t="shared" si="28"/>
        <v>8.2342336095413096E-2</v>
      </c>
      <c r="F54" s="39">
        <f t="shared" si="28"/>
        <v>9.3980673735069117E-2</v>
      </c>
      <c r="G54" s="39">
        <f t="shared" si="28"/>
        <v>0.12036476209704557</v>
      </c>
      <c r="H54" s="39">
        <f t="shared" si="28"/>
        <v>0.14317230639457548</v>
      </c>
      <c r="I54" s="39">
        <f t="shared" si="28"/>
        <v>0.17854240043348685</v>
      </c>
      <c r="J54" s="39">
        <f t="shared" si="28"/>
        <v>0.19027325865990957</v>
      </c>
      <c r="K54" s="39">
        <f t="shared" si="28"/>
        <v>0.21373082986957145</v>
      </c>
      <c r="L54" s="39">
        <f t="shared" si="28"/>
        <v>0.20430563806614049</v>
      </c>
      <c r="M54" s="39">
        <f t="shared" si="28"/>
        <v>0.12223147377185678</v>
      </c>
      <c r="W54" s="10">
        <v>49</v>
      </c>
      <c r="X54" s="12" t="s">
        <v>33</v>
      </c>
      <c r="Y54" s="15">
        <v>16422</v>
      </c>
      <c r="Z54" s="15">
        <v>1051</v>
      </c>
      <c r="AA54" s="14">
        <f t="shared" si="1"/>
        <v>6.3999512848617712E-2</v>
      </c>
      <c r="AB54" s="21">
        <v>17080</v>
      </c>
      <c r="AC54" s="15">
        <v>1115</v>
      </c>
      <c r="AD54" s="14">
        <f t="shared" si="2"/>
        <v>6.5281030444964874E-2</v>
      </c>
      <c r="AE54" s="21">
        <v>16573</v>
      </c>
      <c r="AF54" s="15">
        <v>1026</v>
      </c>
      <c r="AG54" s="14">
        <f t="shared" si="3"/>
        <v>6.1907922524588183E-2</v>
      </c>
      <c r="AH54" s="21">
        <v>16052</v>
      </c>
      <c r="AI54" s="15">
        <v>969</v>
      </c>
      <c r="AJ54" s="14">
        <f t="shared" si="4"/>
        <v>6.0366309494144031E-2</v>
      </c>
      <c r="AK54" s="21">
        <v>15662</v>
      </c>
      <c r="AL54" s="15">
        <v>875</v>
      </c>
      <c r="AM54" s="14">
        <f t="shared" si="5"/>
        <v>5.5867705273911376E-2</v>
      </c>
      <c r="AN54" s="21">
        <v>15671</v>
      </c>
      <c r="AO54" s="15">
        <v>889</v>
      </c>
      <c r="AP54" s="14">
        <f t="shared" si="6"/>
        <v>5.6728989853870204E-2</v>
      </c>
      <c r="AQ54" s="21">
        <v>16348</v>
      </c>
      <c r="AR54" s="15">
        <v>967</v>
      </c>
      <c r="AS54" s="14">
        <f t="shared" si="7"/>
        <v>5.9150966479080011E-2</v>
      </c>
      <c r="AT54" s="21">
        <v>16234</v>
      </c>
      <c r="AU54" s="15">
        <v>945</v>
      </c>
      <c r="AV54" s="14">
        <f t="shared" si="8"/>
        <v>5.8211161759270665E-2</v>
      </c>
      <c r="AW54" s="21">
        <v>16738</v>
      </c>
      <c r="AX54" s="15">
        <v>994</v>
      </c>
      <c r="AY54" s="14">
        <f t="shared" si="9"/>
        <v>5.9385828653363601E-2</v>
      </c>
      <c r="AZ54" s="21">
        <v>16773</v>
      </c>
      <c r="BA54" s="15">
        <v>978</v>
      </c>
      <c r="BB54" s="14">
        <f t="shared" si="10"/>
        <v>5.8307994991951349E-2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1.0609898008077212E-3</v>
      </c>
      <c r="E55" s="39">
        <f t="shared" si="28"/>
        <v>0</v>
      </c>
      <c r="F55" s="39">
        <f t="shared" si="28"/>
        <v>0</v>
      </c>
      <c r="G55" s="39">
        <f t="shared" si="28"/>
        <v>3.0284675953967292E-4</v>
      </c>
      <c r="H55" s="39">
        <f t="shared" si="28"/>
        <v>7.7863932777471364E-4</v>
      </c>
      <c r="I55" s="39">
        <f t="shared" si="28"/>
        <v>9.6330413317679642E-4</v>
      </c>
      <c r="J55" s="39">
        <f t="shared" si="28"/>
        <v>3.1385873477497192E-3</v>
      </c>
      <c r="K55" s="39">
        <f t="shared" si="28"/>
        <v>3.4398738712913858E-3</v>
      </c>
      <c r="L55" s="39">
        <f t="shared" si="28"/>
        <v>3.9039293897988629E-3</v>
      </c>
      <c r="M55" s="39">
        <f t="shared" si="28"/>
        <v>3.6081043574798777E-3</v>
      </c>
      <c r="W55" s="10">
        <v>50</v>
      </c>
      <c r="X55" s="12" t="s">
        <v>34</v>
      </c>
      <c r="Y55" s="15">
        <v>3787</v>
      </c>
      <c r="Z55" s="15">
        <v>448</v>
      </c>
      <c r="AA55" s="14">
        <f t="shared" si="1"/>
        <v>0.11829944547134935</v>
      </c>
      <c r="AB55" s="21">
        <v>3761</v>
      </c>
      <c r="AC55" s="15">
        <v>383</v>
      </c>
      <c r="AD55" s="14">
        <f t="shared" si="2"/>
        <v>0.10183461845253922</v>
      </c>
      <c r="AE55" s="21">
        <v>3880</v>
      </c>
      <c r="AF55" s="15">
        <v>440</v>
      </c>
      <c r="AG55" s="14">
        <f t="shared" si="3"/>
        <v>0.1134020618556701</v>
      </c>
      <c r="AH55" s="21">
        <v>3977</v>
      </c>
      <c r="AI55" s="15">
        <v>417</v>
      </c>
      <c r="AJ55" s="14">
        <f t="shared" si="4"/>
        <v>0.10485290419914509</v>
      </c>
      <c r="AK55" s="21">
        <v>3857</v>
      </c>
      <c r="AL55" s="15">
        <v>425</v>
      </c>
      <c r="AM55" s="14">
        <f t="shared" si="5"/>
        <v>0.11018926626912108</v>
      </c>
      <c r="AN55" s="21">
        <v>4079</v>
      </c>
      <c r="AO55" s="15">
        <v>524</v>
      </c>
      <c r="AP55" s="14">
        <f t="shared" si="6"/>
        <v>0.12846285854376072</v>
      </c>
      <c r="AQ55" s="21">
        <v>4168</v>
      </c>
      <c r="AR55" s="15">
        <v>457</v>
      </c>
      <c r="AS55" s="14">
        <f t="shared" si="7"/>
        <v>0.10964491362763916</v>
      </c>
      <c r="AT55" s="21">
        <v>4012</v>
      </c>
      <c r="AU55" s="15">
        <v>433</v>
      </c>
      <c r="AV55" s="14">
        <f t="shared" si="8"/>
        <v>0.10792622133599203</v>
      </c>
      <c r="AW55" s="21">
        <v>3689</v>
      </c>
      <c r="AX55" s="15">
        <v>403</v>
      </c>
      <c r="AY55" s="14">
        <f t="shared" si="9"/>
        <v>0.1092436974789916</v>
      </c>
      <c r="AZ55" s="21">
        <v>4199</v>
      </c>
      <c r="BA55" s="15">
        <v>436</v>
      </c>
      <c r="BB55" s="14">
        <f t="shared" si="10"/>
        <v>0.10383424624910693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32684</v>
      </c>
      <c r="Z56" s="15">
        <v>1019</v>
      </c>
      <c r="AA56" s="14">
        <f t="shared" si="1"/>
        <v>3.1177334475584385E-2</v>
      </c>
      <c r="AB56" s="21">
        <v>32936</v>
      </c>
      <c r="AC56" s="15">
        <v>1213</v>
      </c>
      <c r="AD56" s="14">
        <f t="shared" si="2"/>
        <v>3.6829001700267185E-2</v>
      </c>
      <c r="AE56" s="21">
        <v>32422</v>
      </c>
      <c r="AF56" s="15">
        <v>1130</v>
      </c>
      <c r="AG56" s="14">
        <f t="shared" si="3"/>
        <v>3.4852877675652337E-2</v>
      </c>
      <c r="AH56" s="21">
        <v>32948</v>
      </c>
      <c r="AI56" s="15">
        <v>1079</v>
      </c>
      <c r="AJ56" s="14">
        <f t="shared" si="4"/>
        <v>3.2748573509772977E-2</v>
      </c>
      <c r="AK56" s="21">
        <v>33744</v>
      </c>
      <c r="AL56" s="15">
        <v>1242</v>
      </c>
      <c r="AM56" s="14">
        <f t="shared" si="5"/>
        <v>3.6806543385490754E-2</v>
      </c>
      <c r="AN56" s="21">
        <v>36294</v>
      </c>
      <c r="AO56" s="15">
        <v>1200</v>
      </c>
      <c r="AP56" s="14">
        <f t="shared" si="6"/>
        <v>3.3063316250619937E-2</v>
      </c>
      <c r="AQ56" s="21">
        <v>38977</v>
      </c>
      <c r="AR56" s="15">
        <v>1287</v>
      </c>
      <c r="AS56" s="14">
        <f t="shared" si="7"/>
        <v>3.301947302255176E-2</v>
      </c>
      <c r="AT56" s="21">
        <v>42623</v>
      </c>
      <c r="AU56" s="15">
        <v>1422</v>
      </c>
      <c r="AV56" s="14">
        <f t="shared" si="8"/>
        <v>3.3362269197381694E-2</v>
      </c>
      <c r="AW56" s="21">
        <v>47125</v>
      </c>
      <c r="AX56" s="15">
        <v>1502</v>
      </c>
      <c r="AY56" s="14">
        <f t="shared" si="9"/>
        <v>3.187267904509284E-2</v>
      </c>
      <c r="AZ56" s="21">
        <v>51455</v>
      </c>
      <c r="BA56" s="15">
        <v>1423</v>
      </c>
      <c r="BB56" s="14">
        <f t="shared" si="10"/>
        <v>2.7655232727626083E-2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22632</v>
      </c>
      <c r="E57" s="49">
        <f t="shared" si="29"/>
        <v>23608</v>
      </c>
      <c r="F57" s="49">
        <f t="shared" si="29"/>
        <v>25031</v>
      </c>
      <c r="G57" s="49">
        <f t="shared" si="29"/>
        <v>25658</v>
      </c>
      <c r="H57" s="49">
        <f t="shared" si="29"/>
        <v>25073</v>
      </c>
      <c r="I57" s="49">
        <f t="shared" si="29"/>
        <v>26073</v>
      </c>
      <c r="J57" s="49">
        <f t="shared" si="29"/>
        <v>26058</v>
      </c>
      <c r="K57" s="49">
        <f t="shared" si="29"/>
        <v>25438</v>
      </c>
      <c r="L57" s="49">
        <f t="shared" si="29"/>
        <v>24655</v>
      </c>
      <c r="M57" s="49">
        <f t="shared" si="29"/>
        <v>25323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0.40491339696005657</v>
      </c>
      <c r="E58" s="50">
        <f t="shared" si="30"/>
        <v>0.39817011182649947</v>
      </c>
      <c r="F58" s="50">
        <f t="shared" si="30"/>
        <v>0.40817386440813391</v>
      </c>
      <c r="G58" s="50">
        <f t="shared" si="30"/>
        <v>0.41386702003273834</v>
      </c>
      <c r="H58" s="50">
        <f t="shared" si="30"/>
        <v>0.42252622342759144</v>
      </c>
      <c r="I58" s="50">
        <f t="shared" si="30"/>
        <v>0.43489433513596443</v>
      </c>
      <c r="J58" s="50">
        <f t="shared" si="30"/>
        <v>0.43142221198864072</v>
      </c>
      <c r="K58" s="50">
        <f t="shared" si="30"/>
        <v>0.42346096391225724</v>
      </c>
      <c r="L58" s="50">
        <f t="shared" si="30"/>
        <v>0.4281078888663557</v>
      </c>
      <c r="M58" s="50">
        <f t="shared" si="30"/>
        <v>0.4187497531888007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0.59508660303994343</v>
      </c>
      <c r="E59" s="50">
        <f t="shared" si="31"/>
        <v>0.60182988817350047</v>
      </c>
      <c r="F59" s="50">
        <f t="shared" si="31"/>
        <v>0.59182613559186603</v>
      </c>
      <c r="G59" s="50">
        <f t="shared" si="31"/>
        <v>0.58613297996726166</v>
      </c>
      <c r="H59" s="50">
        <f t="shared" si="31"/>
        <v>0.57747377657240861</v>
      </c>
      <c r="I59" s="50">
        <f t="shared" si="31"/>
        <v>0.56510566486403557</v>
      </c>
      <c r="J59" s="50">
        <f t="shared" si="31"/>
        <v>0.56857778801135928</v>
      </c>
      <c r="K59" s="50">
        <f t="shared" si="31"/>
        <v>0.57653903608774271</v>
      </c>
      <c r="L59" s="50">
        <f t="shared" si="31"/>
        <v>0.57189211113364424</v>
      </c>
      <c r="M59" s="50">
        <f t="shared" si="31"/>
        <v>0.5812502468111993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0.21554001260342986</v>
      </c>
      <c r="E64" s="59">
        <f>(M6/D6)^(1/(M$5-D$5)) - 1</f>
        <v>2.1924489121506019E-2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0.22081845318860244</v>
      </c>
      <c r="E67" s="39">
        <f>(M7/D7)^(1/(M$5-D$5)) - 1</f>
        <v>2.2416614738912877E-2</v>
      </c>
    </row>
    <row r="68" spans="2:13" x14ac:dyDescent="0.25">
      <c r="C68" s="60" t="s">
        <v>54</v>
      </c>
      <c r="D68" s="39">
        <f>(M9-D9) / D9</f>
        <v>0.2331439523581354</v>
      </c>
      <c r="E68" s="39">
        <f>(M9/D9)^(1/(M$5-D$5)) - 1</f>
        <v>2.3558435782357057E-2</v>
      </c>
    </row>
    <row r="69" spans="2:13" x14ac:dyDescent="0.25">
      <c r="C69" s="60" t="s">
        <v>55</v>
      </c>
      <c r="D69" s="39">
        <f>(M10-D10) / D10</f>
        <v>0.15713662156263641</v>
      </c>
      <c r="E69" s="39">
        <f>(M10/D10)^(1/(M$5-D$5)) - 1</f>
        <v>1.6348703774012874E-2</v>
      </c>
    </row>
    <row r="70" spans="2:13" x14ac:dyDescent="0.25">
      <c r="C70" s="60" t="s">
        <v>56</v>
      </c>
      <c r="D70" s="39">
        <f>(M11-D11) / D11</f>
        <v>5.1055218271176643E-2</v>
      </c>
      <c r="E70" s="39">
        <f>(M11/D11)^(1/(M$5-D$5)) - 1</f>
        <v>5.5480704431492001E-3</v>
      </c>
    </row>
    <row r="71" spans="2:13" x14ac:dyDescent="0.25">
      <c r="C71" s="60" t="s">
        <v>57</v>
      </c>
      <c r="D71" s="39">
        <f>(M12-D12) / D12</f>
        <v>9.2886842886842888E-2</v>
      </c>
      <c r="E71" s="39">
        <f>(M12/D12)^(1/(M$5-D$5)) - 1</f>
        <v>9.9180471256721248E-3</v>
      </c>
    </row>
    <row r="72" spans="2:13" x14ac:dyDescent="0.25">
      <c r="C72" s="60" t="s">
        <v>42</v>
      </c>
      <c r="D72" s="59">
        <f>(M13-D13) / D13</f>
        <v>0.65373612151760774</v>
      </c>
      <c r="E72" s="59">
        <f>(M13/D13)^(1/(M$5-D$5)) - 1</f>
        <v>5.7484532041674807E-2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3.189472931792768E-3</v>
      </c>
      <c r="E79" s="66">
        <f t="shared" si="35"/>
        <v>3.2712256926943975E-3</v>
      </c>
      <c r="F79" s="66">
        <f t="shared" si="35"/>
        <v>3.0786093454354896E-3</v>
      </c>
      <c r="G79" s="66">
        <f t="shared" si="35"/>
        <v>3.2256450694561904E-3</v>
      </c>
      <c r="H79" s="66">
        <f t="shared" si="35"/>
        <v>3.0717450147504585E-3</v>
      </c>
      <c r="I79" s="66">
        <f t="shared" si="35"/>
        <v>3.1690738394962209E-3</v>
      </c>
      <c r="J79" s="66">
        <f t="shared" si="35"/>
        <v>3.4462659918251706E-3</v>
      </c>
      <c r="K79" s="66">
        <f t="shared" si="35"/>
        <v>3.6338294231807169E-3</v>
      </c>
      <c r="L79" s="66">
        <f t="shared" si="35"/>
        <v>3.0311613149868427E-3</v>
      </c>
      <c r="M79" s="66">
        <f t="shared" si="35"/>
        <v>2.8719763644929363E-3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4.9671641791044774E-3</v>
      </c>
      <c r="E80" s="66">
        <f t="shared" si="35"/>
        <v>5.6473161365010131E-3</v>
      </c>
      <c r="F80" s="66">
        <f t="shared" si="35"/>
        <v>4.9251343816027349E-3</v>
      </c>
      <c r="G80" s="66">
        <f t="shared" si="35"/>
        <v>4.6806499827220837E-3</v>
      </c>
      <c r="H80" s="66">
        <f t="shared" si="35"/>
        <v>4.635354181526846E-3</v>
      </c>
      <c r="I80" s="66">
        <f t="shared" si="35"/>
        <v>4.7532434101628012E-3</v>
      </c>
      <c r="J80" s="66">
        <f t="shared" si="35"/>
        <v>5.0704893245696204E-3</v>
      </c>
      <c r="K80" s="66">
        <f t="shared" si="35"/>
        <v>4.2535597367437334E-3</v>
      </c>
      <c r="L80" s="66">
        <f t="shared" si="35"/>
        <v>4.6640189168713694E-3</v>
      </c>
      <c r="M80" s="66">
        <f t="shared" si="35"/>
        <v>4.5781952005861225E-3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2.0416016985701491E-2</v>
      </c>
      <c r="E81" s="66">
        <f t="shared" si="35"/>
        <v>1.9592752075053576E-2</v>
      </c>
      <c r="F81" s="66">
        <f t="shared" si="35"/>
        <v>2.0128300483451097E-2</v>
      </c>
      <c r="G81" s="66">
        <f t="shared" si="35"/>
        <v>1.935097931145734E-2</v>
      </c>
      <c r="H81" s="66">
        <f t="shared" si="35"/>
        <v>2.0268410636819962E-2</v>
      </c>
      <c r="I81" s="66">
        <f t="shared" si="35"/>
        <v>1.838146466765854E-2</v>
      </c>
      <c r="J81" s="66">
        <f t="shared" si="35"/>
        <v>2.000774657277651E-2</v>
      </c>
      <c r="K81" s="66">
        <f t="shared" si="35"/>
        <v>2.0155362935928629E-2</v>
      </c>
      <c r="L81" s="66">
        <f t="shared" si="35"/>
        <v>2.001225750772348E-2</v>
      </c>
      <c r="M81" s="66">
        <f t="shared" si="35"/>
        <v>1.7766164271380971E-2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4.1002121979601618E-2</v>
      </c>
      <c r="E82" s="66">
        <f t="shared" si="36"/>
        <v>4.3684776202198107E-2</v>
      </c>
      <c r="F82" s="66">
        <f t="shared" si="36"/>
        <v>4.4255804589987922E-2</v>
      </c>
      <c r="G82" s="66">
        <f t="shared" si="36"/>
        <v>4.0951611817753551E-2</v>
      </c>
      <c r="H82" s="66">
        <f t="shared" si="36"/>
        <v>4.3149596080848715E-2</v>
      </c>
      <c r="I82" s="66">
        <f t="shared" si="36"/>
        <v>3.9134230410307357E-2</v>
      </c>
      <c r="J82" s="66">
        <f t="shared" si="36"/>
        <v>4.085922427942066E-2</v>
      </c>
      <c r="K82" s="66">
        <f t="shared" si="36"/>
        <v>4.0705174143614735E-2</v>
      </c>
      <c r="L82" s="66">
        <f t="shared" si="36"/>
        <v>4.0878101219270699E-2</v>
      </c>
      <c r="M82" s="66">
        <f t="shared" si="36"/>
        <v>4.3297252289758538E-2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7.5076385857704056E-2</v>
      </c>
      <c r="E83" s="66">
        <f t="shared" si="37"/>
        <v>7.1489361702127663E-2</v>
      </c>
      <c r="F83" s="66">
        <f t="shared" si="37"/>
        <v>6.2151316433395325E-2</v>
      </c>
      <c r="G83" s="66">
        <f t="shared" si="37"/>
        <v>7.3924098314342213E-2</v>
      </c>
      <c r="H83" s="66">
        <f t="shared" si="37"/>
        <v>6.8906928450066074E-2</v>
      </c>
      <c r="I83" s="66">
        <f t="shared" si="37"/>
        <v>7.3904224358409029E-2</v>
      </c>
      <c r="J83" s="66">
        <f t="shared" si="37"/>
        <v>7.5075609322184669E-2</v>
      </c>
      <c r="K83" s="66">
        <f t="shared" si="37"/>
        <v>6.4333457111028586E-2</v>
      </c>
      <c r="L83" s="66">
        <f t="shared" si="37"/>
        <v>6.2055897678825203E-2</v>
      </c>
      <c r="M83" s="66">
        <f t="shared" si="37"/>
        <v>7.2614107883817433E-2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4.4001156403584853E-2</v>
      </c>
      <c r="E84" s="66">
        <f t="shared" si="38"/>
        <v>4.2552585887911651E-2</v>
      </c>
      <c r="F84" s="66">
        <f t="shared" si="38"/>
        <v>4.30835734870317E-2</v>
      </c>
      <c r="G84" s="66">
        <f t="shared" si="38"/>
        <v>3.8912357946093892E-2</v>
      </c>
      <c r="H84" s="66">
        <f t="shared" si="38"/>
        <v>3.9916738092322761E-2</v>
      </c>
      <c r="I84" s="66">
        <f t="shared" si="38"/>
        <v>4.2490118577075096E-2</v>
      </c>
      <c r="J84" s="66">
        <f t="shared" si="38"/>
        <v>4.0606404080476055E-2</v>
      </c>
      <c r="K84" s="66">
        <f t="shared" si="38"/>
        <v>4.2750981888050633E-2</v>
      </c>
      <c r="L84" s="66">
        <f t="shared" si="38"/>
        <v>4.8709259718434032E-2</v>
      </c>
      <c r="M84" s="66">
        <f t="shared" si="38"/>
        <v>4.2936516668500388E-2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5.9103059103059102E-2</v>
      </c>
      <c r="E85" s="66">
        <f t="shared" si="39"/>
        <v>5.5532094594594593E-2</v>
      </c>
      <c r="F85" s="66">
        <f t="shared" si="39"/>
        <v>5.85932226272445E-2</v>
      </c>
      <c r="G85" s="66">
        <f t="shared" si="39"/>
        <v>6.2703637209920879E-2</v>
      </c>
      <c r="H85" s="66">
        <f t="shared" si="39"/>
        <v>5.0555977622764002E-2</v>
      </c>
      <c r="I85" s="66">
        <f t="shared" si="39"/>
        <v>5.300665128274739E-2</v>
      </c>
      <c r="J85" s="66">
        <f t="shared" si="39"/>
        <v>5.6762958963282935E-2</v>
      </c>
      <c r="K85" s="66">
        <f t="shared" si="39"/>
        <v>6.1980090004091097E-2</v>
      </c>
      <c r="L85" s="66">
        <f t="shared" si="39"/>
        <v>6.1773049645390071E-2</v>
      </c>
      <c r="M85" s="66">
        <f t="shared" si="39"/>
        <v>6.6376791901623752E-2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2.2597234520809209E-2</v>
      </c>
      <c r="E86" s="66">
        <f t="shared" si="40"/>
        <v>2.5329451167174378E-2</v>
      </c>
      <c r="F86" s="66">
        <f t="shared" si="40"/>
        <v>2.8477416509777982E-2</v>
      </c>
      <c r="G86" s="66">
        <f t="shared" si="40"/>
        <v>2.6962519135487483E-2</v>
      </c>
      <c r="H86" s="66">
        <f t="shared" si="40"/>
        <v>2.5494800402549481E-2</v>
      </c>
      <c r="I86" s="66">
        <f t="shared" si="40"/>
        <v>2.7069334711659159E-2</v>
      </c>
      <c r="J86" s="66">
        <f t="shared" si="40"/>
        <v>2.7488242897610076E-2</v>
      </c>
      <c r="K86" s="66">
        <f t="shared" si="40"/>
        <v>2.4113916179579656E-2</v>
      </c>
      <c r="L86" s="66">
        <f t="shared" si="40"/>
        <v>2.4981306505336143E-2</v>
      </c>
      <c r="M86" s="66">
        <f t="shared" si="40"/>
        <v>2.4826492575735732E-2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3.9068439734506258E-3</v>
      </c>
      <c r="E88" s="66">
        <f t="shared" si="41"/>
        <v>4.3188577242241465E-3</v>
      </c>
      <c r="F88" s="66">
        <f t="shared" si="41"/>
        <v>3.9058634255203051E-3</v>
      </c>
      <c r="G88" s="66">
        <f t="shared" si="41"/>
        <v>4.0250842239410497E-3</v>
      </c>
      <c r="H88" s="66">
        <f t="shared" si="41"/>
        <v>3.4804732807151547E-3</v>
      </c>
      <c r="I88" s="66">
        <f t="shared" si="41"/>
        <v>3.6764547351063911E-3</v>
      </c>
      <c r="J88" s="66">
        <f t="shared" si="41"/>
        <v>4.3334589041961738E-3</v>
      </c>
      <c r="K88" s="66">
        <f t="shared" si="41"/>
        <v>3.8490862425359768E-3</v>
      </c>
      <c r="L88" s="66">
        <f t="shared" si="41"/>
        <v>3.5287702471900754E-3</v>
      </c>
      <c r="M88" s="66">
        <f t="shared" si="41"/>
        <v>3.8921228104863131E-3</v>
      </c>
    </row>
    <row r="89" spans="2:13" x14ac:dyDescent="0.25">
      <c r="B89" s="36"/>
      <c r="C89" s="69" t="str">
        <f>C16</f>
        <v>Drove alone</v>
      </c>
      <c r="D89" s="39">
        <f>D80</f>
        <v>4.9671641791044774E-3</v>
      </c>
      <c r="E89" s="39">
        <f t="shared" ref="E89:M89" si="42">E80</f>
        <v>5.6473161365010131E-3</v>
      </c>
      <c r="F89" s="39">
        <f t="shared" si="42"/>
        <v>4.9251343816027349E-3</v>
      </c>
      <c r="G89" s="39">
        <f t="shared" si="42"/>
        <v>4.6806499827220837E-3</v>
      </c>
      <c r="H89" s="39">
        <f t="shared" si="42"/>
        <v>4.635354181526846E-3</v>
      </c>
      <c r="I89" s="39">
        <f t="shared" si="42"/>
        <v>4.7532434101628012E-3</v>
      </c>
      <c r="J89" s="39">
        <f t="shared" si="42"/>
        <v>5.0704893245696204E-3</v>
      </c>
      <c r="K89" s="39">
        <f t="shared" si="42"/>
        <v>4.2535597367437334E-3</v>
      </c>
      <c r="L89" s="39">
        <f t="shared" si="42"/>
        <v>4.6640189168713694E-3</v>
      </c>
      <c r="M89" s="39">
        <f t="shared" si="42"/>
        <v>4.5781952005861225E-3</v>
      </c>
    </row>
    <row r="90" spans="2:13" x14ac:dyDescent="0.25">
      <c r="B90" s="36"/>
      <c r="C90" s="69" t="str">
        <f>C17</f>
        <v>Carpooled:</v>
      </c>
      <c r="D90" s="39">
        <f>D81</f>
        <v>2.0416016985701491E-2</v>
      </c>
      <c r="E90" s="39">
        <f t="shared" ref="E90:M90" si="43">E81</f>
        <v>1.9592752075053576E-2</v>
      </c>
      <c r="F90" s="39">
        <f t="shared" si="43"/>
        <v>2.0128300483451097E-2</v>
      </c>
      <c r="G90" s="39">
        <f t="shared" si="43"/>
        <v>1.935097931145734E-2</v>
      </c>
      <c r="H90" s="39">
        <f t="shared" si="43"/>
        <v>2.0268410636819962E-2</v>
      </c>
      <c r="I90" s="39">
        <f t="shared" si="43"/>
        <v>1.838146466765854E-2</v>
      </c>
      <c r="J90" s="39">
        <f t="shared" si="43"/>
        <v>2.000774657277651E-2</v>
      </c>
      <c r="K90" s="39">
        <f t="shared" si="43"/>
        <v>2.0155362935928629E-2</v>
      </c>
      <c r="L90" s="39">
        <f t="shared" si="43"/>
        <v>2.001225750772348E-2</v>
      </c>
      <c r="M90" s="39">
        <f t="shared" si="43"/>
        <v>1.7766164271380971E-2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2.0416016985701491E-2</v>
      </c>
      <c r="E92" s="39">
        <f t="shared" ref="E92:M92" si="44">E90</f>
        <v>1.9592752075053576E-2</v>
      </c>
      <c r="F92" s="39">
        <f t="shared" si="44"/>
        <v>2.0128300483451097E-2</v>
      </c>
      <c r="G92" s="39">
        <f t="shared" si="44"/>
        <v>1.935097931145734E-2</v>
      </c>
      <c r="H92" s="39">
        <f t="shared" si="44"/>
        <v>2.0268410636819962E-2</v>
      </c>
      <c r="I92" s="39">
        <f t="shared" si="44"/>
        <v>1.838146466765854E-2</v>
      </c>
      <c r="J92" s="39">
        <f t="shared" si="44"/>
        <v>2.000774657277651E-2</v>
      </c>
      <c r="K92" s="39">
        <f t="shared" si="44"/>
        <v>2.0155362935928629E-2</v>
      </c>
      <c r="L92" s="39">
        <f t="shared" si="44"/>
        <v>2.001225750772348E-2</v>
      </c>
      <c r="M92" s="39">
        <f t="shared" si="44"/>
        <v>1.7766164271380971E-2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2.2878065996117875E-2</v>
      </c>
      <c r="E93" s="66">
        <f t="shared" si="45"/>
        <v>2.3469934084066953E-2</v>
      </c>
      <c r="F93" s="66">
        <f t="shared" si="45"/>
        <v>2.3649037652456576E-2</v>
      </c>
      <c r="G93" s="66">
        <f t="shared" si="45"/>
        <v>2.3974052885265103E-2</v>
      </c>
      <c r="H93" s="66">
        <f t="shared" si="45"/>
        <v>2.4435462613127141E-2</v>
      </c>
      <c r="I93" s="66">
        <f t="shared" si="45"/>
        <v>2.176335459096208E-2</v>
      </c>
      <c r="J93" s="66">
        <f t="shared" si="45"/>
        <v>2.4282788648527717E-2</v>
      </c>
      <c r="K93" s="66">
        <f t="shared" si="45"/>
        <v>1.8624237185138271E-2</v>
      </c>
      <c r="L93" s="66">
        <f t="shared" si="45"/>
        <v>2.346152226106735E-2</v>
      </c>
      <c r="M93" s="66">
        <f t="shared" si="45"/>
        <v>2.4330228237125568E-2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5.2791731066460588E-2</v>
      </c>
      <c r="E94" s="66">
        <f t="shared" si="46"/>
        <v>5.468364426019149E-2</v>
      </c>
      <c r="F94" s="66">
        <f t="shared" si="46"/>
        <v>4.8340128130460104E-2</v>
      </c>
      <c r="G94" s="66">
        <f t="shared" si="46"/>
        <v>5.5379290452841075E-2</v>
      </c>
      <c r="H94" s="66">
        <f t="shared" si="46"/>
        <v>5.2796044960589525E-2</v>
      </c>
      <c r="I94" s="66">
        <f t="shared" si="46"/>
        <v>5.3568218587093298E-2</v>
      </c>
      <c r="J94" s="66">
        <f t="shared" si="46"/>
        <v>4.7177796587517265E-2</v>
      </c>
      <c r="K94" s="66">
        <f t="shared" si="46"/>
        <v>5.7714539795464648E-2</v>
      </c>
      <c r="L94" s="66">
        <f t="shared" si="46"/>
        <v>5.7245550977469972E-2</v>
      </c>
      <c r="M94" s="66">
        <f t="shared" si="46"/>
        <v>5.3272038939967549E-2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6.5862875652330399E-2</v>
      </c>
      <c r="E95" s="66">
        <f t="shared" si="47"/>
        <v>5.3921568627450983E-2</v>
      </c>
      <c r="F95" s="66">
        <f t="shared" si="47"/>
        <v>6.106914924761403E-2</v>
      </c>
      <c r="G95" s="66">
        <f t="shared" si="47"/>
        <v>5.5944879571285556E-2</v>
      </c>
      <c r="H95" s="66">
        <f t="shared" si="47"/>
        <v>6.6797302749121087E-2</v>
      </c>
      <c r="I95" s="66">
        <f t="shared" si="47"/>
        <v>6.938242021566278E-2</v>
      </c>
      <c r="J95" s="66">
        <f t="shared" si="47"/>
        <v>5.4652644996813257E-2</v>
      </c>
      <c r="K95" s="66">
        <f t="shared" si="47"/>
        <v>6.7037898037519597E-2</v>
      </c>
      <c r="L95" s="66">
        <f t="shared" si="47"/>
        <v>6.6855246695316325E-2</v>
      </c>
      <c r="M95" s="66">
        <f t="shared" si="47"/>
        <v>7.1920428462127012E-2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4.1002121979601618E-2</v>
      </c>
      <c r="E97" s="39">
        <f t="shared" ref="E97:M97" si="50">E82</f>
        <v>4.3684776202198107E-2</v>
      </c>
      <c r="F97" s="39">
        <f t="shared" si="50"/>
        <v>4.4255804589987922E-2</v>
      </c>
      <c r="G97" s="39">
        <f t="shared" si="50"/>
        <v>4.0951611817753551E-2</v>
      </c>
      <c r="H97" s="39">
        <f t="shared" si="50"/>
        <v>4.3149596080848715E-2</v>
      </c>
      <c r="I97" s="39">
        <f t="shared" si="50"/>
        <v>3.9134230410307357E-2</v>
      </c>
      <c r="J97" s="39">
        <f t="shared" si="50"/>
        <v>4.085922427942066E-2</v>
      </c>
      <c r="K97" s="39">
        <f t="shared" si="50"/>
        <v>4.0705174143614735E-2</v>
      </c>
      <c r="L97" s="39">
        <f t="shared" si="50"/>
        <v>4.0878101219270699E-2</v>
      </c>
      <c r="M97" s="39">
        <f t="shared" si="50"/>
        <v>4.3297252289758538E-2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4.6045197740112995E-2</v>
      </c>
      <c r="E98" s="66">
        <f t="shared" si="51"/>
        <v>4.7899933065595715E-2</v>
      </c>
      <c r="F98" s="66">
        <f t="shared" si="51"/>
        <v>5.2280968041150185E-2</v>
      </c>
      <c r="G98" s="66">
        <f t="shared" si="51"/>
        <v>4.960220454242411E-2</v>
      </c>
      <c r="H98" s="66">
        <f t="shared" si="51"/>
        <v>5.2924917304816708E-2</v>
      </c>
      <c r="I98" s="66">
        <f t="shared" si="51"/>
        <v>4.8321966977745871E-2</v>
      </c>
      <c r="J98" s="66">
        <f t="shared" si="51"/>
        <v>5.1272743772403463E-2</v>
      </c>
      <c r="K98" s="66">
        <f t="shared" si="51"/>
        <v>5.7089201877934273E-2</v>
      </c>
      <c r="L98" s="66">
        <f t="shared" si="51"/>
        <v>5.1768564066526121E-2</v>
      </c>
      <c r="M98" s="66">
        <f t="shared" si="51"/>
        <v>5.5768957177407881E-2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0.19627618308766487</v>
      </c>
      <c r="E99" s="66">
        <f t="shared" si="52"/>
        <v>0.19621583742116327</v>
      </c>
      <c r="F99" s="66">
        <f t="shared" si="52"/>
        <v>0.21215351812366737</v>
      </c>
      <c r="G99" s="66">
        <f t="shared" si="52"/>
        <v>0.19402985074626866</v>
      </c>
      <c r="H99" s="66">
        <f t="shared" si="52"/>
        <v>0.16449086161879894</v>
      </c>
      <c r="I99" s="66">
        <f t="shared" si="52"/>
        <v>0.1542366263178446</v>
      </c>
      <c r="J99" s="66">
        <f t="shared" si="52"/>
        <v>0.11487576637625041</v>
      </c>
      <c r="K99" s="66">
        <f t="shared" si="52"/>
        <v>0.13172481252037821</v>
      </c>
      <c r="L99" s="66">
        <f t="shared" si="52"/>
        <v>0.11886079628015112</v>
      </c>
      <c r="M99" s="66">
        <f t="shared" si="52"/>
        <v>0.12385489190179554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0.18823529411764706</v>
      </c>
      <c r="E100" s="66">
        <f t="shared" si="53"/>
        <v>0.19788918205804748</v>
      </c>
      <c r="F100" s="66">
        <f t="shared" si="53"/>
        <v>0.17530163236337828</v>
      </c>
      <c r="G100" s="66">
        <f t="shared" si="53"/>
        <v>0.17498459642637093</v>
      </c>
      <c r="H100" s="66">
        <f t="shared" si="53"/>
        <v>0.15304606240713226</v>
      </c>
      <c r="I100" s="66">
        <f t="shared" si="53"/>
        <v>0.13626921479019527</v>
      </c>
      <c r="J100" s="66">
        <f t="shared" si="53"/>
        <v>0.12143354210160055</v>
      </c>
      <c r="K100" s="66">
        <f t="shared" si="53"/>
        <v>0.10910944935418083</v>
      </c>
      <c r="L100" s="66">
        <f t="shared" si="53"/>
        <v>0.14205432407118326</v>
      </c>
      <c r="M100" s="66">
        <f t="shared" si="53"/>
        <v>7.604166666666666E-2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0.13164431197218082</v>
      </c>
      <c r="E101" s="66">
        <f t="shared" si="54"/>
        <v>0.13894736842105262</v>
      </c>
      <c r="F101" s="66">
        <f t="shared" si="54"/>
        <v>0.11924312745448054</v>
      </c>
      <c r="G101" s="66">
        <f t="shared" si="54"/>
        <v>0.11042773273693039</v>
      </c>
      <c r="H101" s="66">
        <f t="shared" si="54"/>
        <v>9.2680716066168137E-2</v>
      </c>
      <c r="I101" s="66">
        <f t="shared" si="54"/>
        <v>7.7727196088349354E-2</v>
      </c>
      <c r="J101" s="66">
        <f t="shared" si="54"/>
        <v>9.0193704600484259E-2</v>
      </c>
      <c r="K101" s="66">
        <f t="shared" si="54"/>
        <v>7.6314377682403428E-2</v>
      </c>
      <c r="L101" s="66">
        <f t="shared" si="54"/>
        <v>7.8510108003323184E-2</v>
      </c>
      <c r="M101" s="66">
        <f t="shared" si="54"/>
        <v>0.1164850136239782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1.4838709677419355</v>
      </c>
      <c r="E102" s="66">
        <f t="shared" si="55"/>
        <v>0</v>
      </c>
      <c r="F102" s="66">
        <f t="shared" si="55"/>
        <v>0</v>
      </c>
      <c r="G102" s="66">
        <f t="shared" si="55"/>
        <v>1.5555555555555556</v>
      </c>
      <c r="H102" s="66">
        <f t="shared" si="55"/>
        <v>0.95833333333333337</v>
      </c>
      <c r="I102" s="66">
        <f t="shared" si="55"/>
        <v>1.03125</v>
      </c>
      <c r="J102" s="66">
        <f t="shared" si="55"/>
        <v>0.54128440366972475</v>
      </c>
      <c r="K102" s="66">
        <f t="shared" si="55"/>
        <v>0.56666666666666665</v>
      </c>
      <c r="L102" s="66">
        <f t="shared" si="55"/>
        <v>0.52173913043478259</v>
      </c>
      <c r="M102" s="66">
        <f t="shared" si="55"/>
        <v>0.63076923076923075</v>
      </c>
    </row>
  </sheetData>
  <mergeCells count="1">
    <mergeCell ref="D62:E62"/>
  </mergeCells>
  <hyperlinks>
    <hyperlink ref="W3" r:id="rId1" xr:uid="{FA5C4D40-0780-4847-B2C3-CBCAFFAD5E5F}"/>
  </hyperlinks>
  <pageMargins left="0.7" right="0.7" top="0.75" bottom="0.75" header="0.3" footer="0.3"/>
  <pageSetup orientation="portrait" horizontalDpi="300" verticalDpi="3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94B3-2B73-4012-9633-29E2731ABCA8}">
  <sheetPr codeName="Sheet14">
    <tabColor rgb="FF00206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71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139255035</v>
      </c>
      <c r="E6" s="34">
        <f t="shared" si="0"/>
        <v>139488206</v>
      </c>
      <c r="F6" s="34">
        <f t="shared" si="0"/>
        <v>139893639</v>
      </c>
      <c r="G6" s="34">
        <f t="shared" si="0"/>
        <v>139786639</v>
      </c>
      <c r="H6" s="34">
        <f t="shared" si="0"/>
        <v>141337148</v>
      </c>
      <c r="I6" s="34">
        <f t="shared" si="0"/>
        <v>143621171</v>
      </c>
      <c r="J6" s="34">
        <f t="shared" si="0"/>
        <v>145861221</v>
      </c>
      <c r="K6" s="34">
        <f t="shared" si="0"/>
        <v>148432042</v>
      </c>
      <c r="L6" s="34">
        <f t="shared" si="0"/>
        <v>150571044</v>
      </c>
      <c r="M6" s="34">
        <f t="shared" si="0"/>
        <v>152735781</v>
      </c>
      <c r="W6" s="10">
        <v>1</v>
      </c>
      <c r="X6" s="12" t="s">
        <v>2</v>
      </c>
      <c r="Y6" s="15">
        <v>139255035</v>
      </c>
      <c r="Z6" s="15">
        <v>120716</v>
      </c>
      <c r="AA6" s="14">
        <f>IFERROR(Z6/Y6, 0)</f>
        <v>8.6686991245953874E-4</v>
      </c>
      <c r="AB6" s="21">
        <v>139488206</v>
      </c>
      <c r="AC6" s="15">
        <v>132753</v>
      </c>
      <c r="AD6" s="14">
        <f>IFERROR(AC6/AB6, 0)</f>
        <v>9.5171487114831775E-4</v>
      </c>
      <c r="AE6" s="21">
        <v>139893639</v>
      </c>
      <c r="AF6" s="15">
        <v>138411</v>
      </c>
      <c r="AG6" s="14">
        <f>IFERROR(AF6/AE6, 0)</f>
        <v>9.8940166964989738E-4</v>
      </c>
      <c r="AH6" s="21">
        <v>139786639</v>
      </c>
      <c r="AI6" s="15">
        <v>142773</v>
      </c>
      <c r="AJ6" s="14">
        <f>IFERROR(AI6/AH6, 0)</f>
        <v>1.021363708444267E-3</v>
      </c>
      <c r="AK6" s="21">
        <v>141337148</v>
      </c>
      <c r="AL6" s="15">
        <v>142073</v>
      </c>
      <c r="AM6" s="14">
        <f>IFERROR(AL6/AK6, 0)</f>
        <v>1.0052063594774108E-3</v>
      </c>
      <c r="AN6" s="21">
        <v>143621171</v>
      </c>
      <c r="AO6" s="15">
        <v>143374</v>
      </c>
      <c r="AP6" s="14">
        <f>IFERROR(AO6/AN6, 0)</f>
        <v>9.982790072084846E-4</v>
      </c>
      <c r="AQ6" s="21">
        <v>145861221</v>
      </c>
      <c r="AR6" s="15">
        <v>149643</v>
      </c>
      <c r="AS6" s="14">
        <f>IFERROR(AR6/AQ6, 0)</f>
        <v>1.0259272407982928E-3</v>
      </c>
      <c r="AT6" s="21">
        <v>148432042</v>
      </c>
      <c r="AU6" s="15">
        <v>153416</v>
      </c>
      <c r="AV6" s="14">
        <f>IFERROR(AU6/AT6, 0)</f>
        <v>1.0335773727346551E-3</v>
      </c>
      <c r="AW6" s="21">
        <v>150571044</v>
      </c>
      <c r="AX6" s="15">
        <v>169078</v>
      </c>
      <c r="AY6" s="14">
        <f>IFERROR(AX6/AW6, 0)</f>
        <v>1.1229117864122666E-3</v>
      </c>
      <c r="AZ6" s="21">
        <v>152735781</v>
      </c>
      <c r="BA6" s="15">
        <v>170067</v>
      </c>
      <c r="BB6" s="14">
        <f>IFERROR(BA6/AZ6, 0)</f>
        <v>1.1134718982449829E-3</v>
      </c>
    </row>
    <row r="7" spans="1:54" x14ac:dyDescent="0.25">
      <c r="B7" s="74">
        <v>3</v>
      </c>
      <c r="C7" s="76" t="s">
        <v>43</v>
      </c>
      <c r="D7" s="34">
        <f t="shared" si="0"/>
        <v>105840717</v>
      </c>
      <c r="E7" s="34">
        <f t="shared" si="0"/>
        <v>106138652</v>
      </c>
      <c r="F7" s="34">
        <f t="shared" si="0"/>
        <v>106519805</v>
      </c>
      <c r="G7" s="34">
        <f t="shared" si="0"/>
        <v>106725474</v>
      </c>
      <c r="H7" s="34">
        <f t="shared" si="0"/>
        <v>107990698</v>
      </c>
      <c r="I7" s="34">
        <f t="shared" si="0"/>
        <v>109733354</v>
      </c>
      <c r="J7" s="34">
        <f t="shared" si="0"/>
        <v>111448640</v>
      </c>
      <c r="K7" s="34">
        <f t="shared" si="0"/>
        <v>113464765</v>
      </c>
      <c r="L7" s="34">
        <f t="shared" si="0"/>
        <v>115095765</v>
      </c>
      <c r="M7" s="34">
        <f t="shared" si="0"/>
        <v>116584507</v>
      </c>
      <c r="W7" s="10">
        <v>2</v>
      </c>
      <c r="X7" s="12" t="s">
        <v>3</v>
      </c>
      <c r="Y7" s="15">
        <v>120259023</v>
      </c>
      <c r="Z7" s="15">
        <v>146799</v>
      </c>
      <c r="AA7" s="14">
        <f t="shared" ref="AA7:AA56" si="1">IFERROR(Z7/Y7, 0)</f>
        <v>1.2206901098805701E-3</v>
      </c>
      <c r="AB7" s="21">
        <v>120315446</v>
      </c>
      <c r="AC7" s="15">
        <v>155786</v>
      </c>
      <c r="AD7" s="14">
        <f t="shared" ref="AD7:AD56" si="2">IFERROR(AC7/AB7, 0)</f>
        <v>1.2948129702316027E-3</v>
      </c>
      <c r="AE7" s="21">
        <v>120551904</v>
      </c>
      <c r="AF7" s="15">
        <v>162026</v>
      </c>
      <c r="AG7" s="14">
        <f t="shared" ref="AG7:AG56" si="3">IFERROR(AF7/AE7, 0)</f>
        <v>1.3440351800665048E-3</v>
      </c>
      <c r="AH7" s="21">
        <v>120356737</v>
      </c>
      <c r="AI7" s="15">
        <v>161792</v>
      </c>
      <c r="AJ7" s="14">
        <f t="shared" ref="AJ7:AJ56" si="4">IFERROR(AI7/AH7, 0)</f>
        <v>1.3442704083943386E-3</v>
      </c>
      <c r="AK7" s="21">
        <v>121545061</v>
      </c>
      <c r="AL7" s="15">
        <v>158330</v>
      </c>
      <c r="AM7" s="14">
        <f t="shared" ref="AM7:AM56" si="5">IFERROR(AL7/AK7, 0)</f>
        <v>1.3026444571038556E-3</v>
      </c>
      <c r="AN7" s="21">
        <v>123308637</v>
      </c>
      <c r="AO7" s="15">
        <v>158211</v>
      </c>
      <c r="AP7" s="14">
        <f t="shared" ref="AP7:AP56" si="6">IFERROR(AO7/AN7, 0)</f>
        <v>1.2830488102792022E-3</v>
      </c>
      <c r="AQ7" s="21">
        <v>125037241</v>
      </c>
      <c r="AR7" s="15">
        <v>166970</v>
      </c>
      <c r="AS7" s="14">
        <f t="shared" ref="AS7:AS56" si="7">IFERROR(AR7/AQ7, 0)</f>
        <v>1.3353621582229249E-3</v>
      </c>
      <c r="AT7" s="21">
        <v>127053717</v>
      </c>
      <c r="AU7" s="15">
        <v>172708</v>
      </c>
      <c r="AV7" s="14">
        <f t="shared" ref="AV7:AV56" si="8">IFERROR(AU7/AT7, 0)</f>
        <v>1.3593305577986356E-3</v>
      </c>
      <c r="AW7" s="21">
        <v>128767744</v>
      </c>
      <c r="AX7" s="15">
        <v>183271</v>
      </c>
      <c r="AY7" s="14">
        <f t="shared" ref="AY7:AY56" si="9">IFERROR(AX7/AW7, 0)</f>
        <v>1.423267926476991E-3</v>
      </c>
      <c r="AZ7" s="21">
        <v>130348039</v>
      </c>
      <c r="BA7" s="15">
        <v>190030</v>
      </c>
      <c r="BB7" s="14">
        <f t="shared" ref="BB7:BB56" si="10">IFERROR(BA7/AZ7, 0)</f>
        <v>1.4578661977415709E-3</v>
      </c>
    </row>
    <row r="8" spans="1:54" x14ac:dyDescent="0.25">
      <c r="B8" s="74">
        <v>4</v>
      </c>
      <c r="C8" s="76" t="s">
        <v>44</v>
      </c>
      <c r="D8" s="34">
        <f t="shared" si="0"/>
        <v>14418306</v>
      </c>
      <c r="E8" s="34">
        <f t="shared" si="0"/>
        <v>14176794</v>
      </c>
      <c r="F8" s="34">
        <f t="shared" si="0"/>
        <v>14032099</v>
      </c>
      <c r="G8" s="34">
        <f t="shared" si="0"/>
        <v>13631263</v>
      </c>
      <c r="H8" s="34">
        <f t="shared" si="0"/>
        <v>13554363</v>
      </c>
      <c r="I8" s="34">
        <f t="shared" si="0"/>
        <v>13575283</v>
      </c>
      <c r="J8" s="34">
        <f t="shared" si="0"/>
        <v>13588601</v>
      </c>
      <c r="K8" s="34">
        <f t="shared" si="0"/>
        <v>13588952</v>
      </c>
      <c r="L8" s="34">
        <f t="shared" si="0"/>
        <v>13671979</v>
      </c>
      <c r="M8" s="34">
        <f t="shared" si="0"/>
        <v>13763532</v>
      </c>
      <c r="W8" s="10">
        <v>3</v>
      </c>
      <c r="X8" s="12" t="s">
        <v>4</v>
      </c>
      <c r="Y8" s="15">
        <v>105840717</v>
      </c>
      <c r="Z8" s="15">
        <v>113013</v>
      </c>
      <c r="AA8" s="14">
        <f t="shared" si="1"/>
        <v>1.0677648754023464E-3</v>
      </c>
      <c r="AB8" s="21">
        <v>106138652</v>
      </c>
      <c r="AC8" s="15">
        <v>111585</v>
      </c>
      <c r="AD8" s="14">
        <f t="shared" si="2"/>
        <v>1.0513135214869696E-3</v>
      </c>
      <c r="AE8" s="21">
        <v>106519805</v>
      </c>
      <c r="AF8" s="15">
        <v>114512</v>
      </c>
      <c r="AG8" s="14">
        <f t="shared" si="3"/>
        <v>1.0750301317205752E-3</v>
      </c>
      <c r="AH8" s="21">
        <v>106725474</v>
      </c>
      <c r="AI8" s="15">
        <v>111405</v>
      </c>
      <c r="AJ8" s="14">
        <f t="shared" si="4"/>
        <v>1.0438463829169783E-3</v>
      </c>
      <c r="AK8" s="21">
        <v>107990698</v>
      </c>
      <c r="AL8" s="15">
        <v>109172</v>
      </c>
      <c r="AM8" s="14">
        <f t="shared" si="5"/>
        <v>1.0109389236469238E-3</v>
      </c>
      <c r="AN8" s="21">
        <v>109733354</v>
      </c>
      <c r="AO8" s="15">
        <v>109819</v>
      </c>
      <c r="AP8" s="14">
        <f t="shared" si="6"/>
        <v>1.0007804919550715E-3</v>
      </c>
      <c r="AQ8" s="21">
        <v>111448640</v>
      </c>
      <c r="AR8" s="15">
        <v>114473</v>
      </c>
      <c r="AS8" s="14">
        <f t="shared" si="7"/>
        <v>1.0271368048995484E-3</v>
      </c>
      <c r="AT8" s="21">
        <v>113464765</v>
      </c>
      <c r="AU8" s="15">
        <v>115181</v>
      </c>
      <c r="AV8" s="14">
        <f t="shared" si="8"/>
        <v>1.0151257088489101E-3</v>
      </c>
      <c r="AW8" s="21">
        <v>115095765</v>
      </c>
      <c r="AX8" s="15">
        <v>118932</v>
      </c>
      <c r="AY8" s="14">
        <f t="shared" si="9"/>
        <v>1.0333308093481979E-3</v>
      </c>
      <c r="AZ8" s="21">
        <v>116584507</v>
      </c>
      <c r="BA8" s="15">
        <v>125685</v>
      </c>
      <c r="BB8" s="14">
        <f t="shared" si="10"/>
        <v>1.0780591970080552E-3</v>
      </c>
    </row>
    <row r="9" spans="1:54" x14ac:dyDescent="0.25">
      <c r="B9" s="74">
        <v>8</v>
      </c>
      <c r="C9" s="76" t="s">
        <v>54</v>
      </c>
      <c r="D9" s="34">
        <f t="shared" si="0"/>
        <v>6872730</v>
      </c>
      <c r="E9" s="34">
        <f t="shared" si="0"/>
        <v>6915130</v>
      </c>
      <c r="F9" s="34">
        <f t="shared" si="0"/>
        <v>6967689</v>
      </c>
      <c r="G9" s="34">
        <f t="shared" si="0"/>
        <v>7000722</v>
      </c>
      <c r="H9" s="34">
        <f t="shared" si="0"/>
        <v>7157671</v>
      </c>
      <c r="I9" s="34">
        <f t="shared" si="0"/>
        <v>7362038</v>
      </c>
      <c r="J9" s="34">
        <f t="shared" si="0"/>
        <v>7476312</v>
      </c>
      <c r="K9" s="34">
        <f t="shared" si="0"/>
        <v>7607907</v>
      </c>
      <c r="L9" s="34">
        <f t="shared" si="0"/>
        <v>7602145</v>
      </c>
      <c r="M9" s="34">
        <f t="shared" si="0"/>
        <v>7641160</v>
      </c>
      <c r="W9" s="10">
        <v>4</v>
      </c>
      <c r="X9" s="12" t="s">
        <v>5</v>
      </c>
      <c r="Y9" s="15">
        <v>14418306</v>
      </c>
      <c r="Z9" s="15">
        <v>48726</v>
      </c>
      <c r="AA9" s="14">
        <f t="shared" si="1"/>
        <v>3.3794538692686923E-3</v>
      </c>
      <c r="AB9" s="21">
        <v>14176794</v>
      </c>
      <c r="AC9" s="15">
        <v>55610</v>
      </c>
      <c r="AD9" s="14">
        <f t="shared" si="2"/>
        <v>3.9226076078978083E-3</v>
      </c>
      <c r="AE9" s="21">
        <v>14032099</v>
      </c>
      <c r="AF9" s="15">
        <v>61424</v>
      </c>
      <c r="AG9" s="14">
        <f t="shared" si="3"/>
        <v>4.3773921492429608E-3</v>
      </c>
      <c r="AH9" s="21">
        <v>13631263</v>
      </c>
      <c r="AI9" s="15">
        <v>60703</v>
      </c>
      <c r="AJ9" s="14">
        <f t="shared" si="4"/>
        <v>4.4532190450730794E-3</v>
      </c>
      <c r="AK9" s="21">
        <v>13554363</v>
      </c>
      <c r="AL9" s="15">
        <v>61669</v>
      </c>
      <c r="AM9" s="14">
        <f t="shared" si="5"/>
        <v>4.5497527253770612E-3</v>
      </c>
      <c r="AN9" s="21">
        <v>13575283</v>
      </c>
      <c r="AO9" s="15">
        <v>60271</v>
      </c>
      <c r="AP9" s="14">
        <f t="shared" si="6"/>
        <v>4.439760114024879E-3</v>
      </c>
      <c r="AQ9" s="21">
        <v>13588601</v>
      </c>
      <c r="AR9" s="15">
        <v>65300</v>
      </c>
      <c r="AS9" s="14">
        <f t="shared" si="7"/>
        <v>4.8054983732320937E-3</v>
      </c>
      <c r="AT9" s="21">
        <v>13588952</v>
      </c>
      <c r="AU9" s="15">
        <v>69714</v>
      </c>
      <c r="AV9" s="14">
        <f t="shared" si="8"/>
        <v>5.13019694233963E-3</v>
      </c>
      <c r="AW9" s="21">
        <v>13671979</v>
      </c>
      <c r="AX9" s="15">
        <v>74546</v>
      </c>
      <c r="AY9" s="14">
        <f t="shared" si="9"/>
        <v>5.452465952441852E-3</v>
      </c>
      <c r="AZ9" s="21">
        <v>13763532</v>
      </c>
      <c r="BA9" s="15">
        <v>81680</v>
      </c>
      <c r="BB9" s="14">
        <f t="shared" si="10"/>
        <v>5.9345232023291696E-3</v>
      </c>
    </row>
    <row r="10" spans="1:54" x14ac:dyDescent="0.25">
      <c r="B10" s="74">
        <v>14</v>
      </c>
      <c r="C10" s="76" t="s">
        <v>55</v>
      </c>
      <c r="D10" s="34">
        <f t="shared" si="0"/>
        <v>716535</v>
      </c>
      <c r="E10" s="34">
        <f t="shared" si="0"/>
        <v>744560</v>
      </c>
      <c r="F10" s="34">
        <f t="shared" si="0"/>
        <v>785665</v>
      </c>
      <c r="G10" s="34">
        <f t="shared" si="0"/>
        <v>802450</v>
      </c>
      <c r="H10" s="34">
        <f t="shared" si="0"/>
        <v>832750</v>
      </c>
      <c r="I10" s="34">
        <f t="shared" si="0"/>
        <v>860362</v>
      </c>
      <c r="J10" s="34">
        <f t="shared" si="0"/>
        <v>877995</v>
      </c>
      <c r="K10" s="34">
        <f t="shared" si="0"/>
        <v>871695</v>
      </c>
      <c r="L10" s="34">
        <f t="shared" si="0"/>
        <v>858954</v>
      </c>
      <c r="M10" s="34">
        <f t="shared" si="0"/>
        <v>837646</v>
      </c>
      <c r="W10" s="10">
        <v>5</v>
      </c>
      <c r="X10" s="12" t="s">
        <v>6</v>
      </c>
      <c r="Y10" s="15">
        <v>11115428</v>
      </c>
      <c r="Z10" s="15">
        <v>37380</v>
      </c>
      <c r="AA10" s="14">
        <f t="shared" si="1"/>
        <v>3.3628934486373352E-3</v>
      </c>
      <c r="AB10" s="21">
        <v>10941175</v>
      </c>
      <c r="AC10" s="15">
        <v>42693</v>
      </c>
      <c r="AD10" s="14">
        <f t="shared" si="2"/>
        <v>3.9020489115657139E-3</v>
      </c>
      <c r="AE10" s="21">
        <v>10833365</v>
      </c>
      <c r="AF10" s="15">
        <v>43658</v>
      </c>
      <c r="AG10" s="14">
        <f t="shared" si="3"/>
        <v>4.0299574508936052E-3</v>
      </c>
      <c r="AH10" s="21">
        <v>10522671</v>
      </c>
      <c r="AI10" s="15">
        <v>43709</v>
      </c>
      <c r="AJ10" s="14">
        <f t="shared" si="4"/>
        <v>4.1537932716892885E-3</v>
      </c>
      <c r="AK10" s="21">
        <v>10437510</v>
      </c>
      <c r="AL10" s="15">
        <v>41552</v>
      </c>
      <c r="AM10" s="14">
        <f t="shared" si="5"/>
        <v>3.981026125962993E-3</v>
      </c>
      <c r="AN10" s="21">
        <v>10429299</v>
      </c>
      <c r="AO10" s="15">
        <v>40531</v>
      </c>
      <c r="AP10" s="14">
        <f t="shared" si="6"/>
        <v>3.8862631131775971E-3</v>
      </c>
      <c r="AQ10" s="21">
        <v>10411720</v>
      </c>
      <c r="AR10" s="15">
        <v>42329</v>
      </c>
      <c r="AS10" s="14">
        <f t="shared" si="7"/>
        <v>4.0655146315882488E-3</v>
      </c>
      <c r="AT10" s="21">
        <v>10369973</v>
      </c>
      <c r="AU10" s="15">
        <v>44163</v>
      </c>
      <c r="AV10" s="14">
        <f t="shared" si="8"/>
        <v>4.2587381857214094E-3</v>
      </c>
      <c r="AW10" s="21">
        <v>10396901</v>
      </c>
      <c r="AX10" s="15">
        <v>46691</v>
      </c>
      <c r="AY10" s="14">
        <f t="shared" si="9"/>
        <v>4.4908574199177239E-3</v>
      </c>
      <c r="AZ10" s="21">
        <v>10425272</v>
      </c>
      <c r="BA10" s="15">
        <v>49378</v>
      </c>
      <c r="BB10" s="14">
        <f t="shared" si="10"/>
        <v>4.7363752235912888E-3</v>
      </c>
    </row>
    <row r="11" spans="1:54" x14ac:dyDescent="0.25">
      <c r="B11" s="74">
        <v>15</v>
      </c>
      <c r="C11" s="76" t="s">
        <v>56</v>
      </c>
      <c r="D11" s="34">
        <f t="shared" si="0"/>
        <v>3962070</v>
      </c>
      <c r="E11" s="34">
        <f t="shared" si="0"/>
        <v>3948202</v>
      </c>
      <c r="F11" s="34">
        <f t="shared" si="0"/>
        <v>3938418</v>
      </c>
      <c r="G11" s="34">
        <f t="shared" si="0"/>
        <v>3922801</v>
      </c>
      <c r="H11" s="34">
        <f t="shared" si="0"/>
        <v>3932118</v>
      </c>
      <c r="I11" s="34">
        <f t="shared" si="0"/>
        <v>3998629</v>
      </c>
      <c r="J11" s="34">
        <f t="shared" si="0"/>
        <v>4030730</v>
      </c>
      <c r="K11" s="34">
        <f t="shared" si="0"/>
        <v>4049337</v>
      </c>
      <c r="L11" s="34">
        <f t="shared" si="0"/>
        <v>4049677</v>
      </c>
      <c r="M11" s="34">
        <f t="shared" si="0"/>
        <v>4073891</v>
      </c>
      <c r="W11" s="10">
        <v>6</v>
      </c>
      <c r="X11" s="12" t="s">
        <v>7</v>
      </c>
      <c r="Y11" s="15">
        <v>1932331</v>
      </c>
      <c r="Z11" s="15">
        <v>16127</v>
      </c>
      <c r="AA11" s="14">
        <f t="shared" si="1"/>
        <v>8.3458786305244809E-3</v>
      </c>
      <c r="AB11" s="21">
        <v>1891188</v>
      </c>
      <c r="AC11" s="15">
        <v>17654</v>
      </c>
      <c r="AD11" s="14">
        <f t="shared" si="2"/>
        <v>9.3348731062168327E-3</v>
      </c>
      <c r="AE11" s="21">
        <v>1871198</v>
      </c>
      <c r="AF11" s="15">
        <v>19166</v>
      </c>
      <c r="AG11" s="14">
        <f t="shared" si="3"/>
        <v>1.0242636001107312E-2</v>
      </c>
      <c r="AH11" s="21">
        <v>1818712</v>
      </c>
      <c r="AI11" s="15">
        <v>18975</v>
      </c>
      <c r="AJ11" s="14">
        <f t="shared" si="4"/>
        <v>1.0433207676641491E-2</v>
      </c>
      <c r="AK11" s="21">
        <v>1827968</v>
      </c>
      <c r="AL11" s="15">
        <v>19343</v>
      </c>
      <c r="AM11" s="14">
        <f t="shared" si="5"/>
        <v>1.0581695084377845E-2</v>
      </c>
      <c r="AN11" s="21">
        <v>1846628</v>
      </c>
      <c r="AO11" s="15">
        <v>18906</v>
      </c>
      <c r="AP11" s="14">
        <f t="shared" si="6"/>
        <v>1.0238120509382507E-2</v>
      </c>
      <c r="AQ11" s="21">
        <v>1869505</v>
      </c>
      <c r="AR11" s="15">
        <v>20510</v>
      </c>
      <c r="AS11" s="14">
        <f t="shared" si="7"/>
        <v>1.0970818478688209E-2</v>
      </c>
      <c r="AT11" s="21">
        <v>1894727</v>
      </c>
      <c r="AU11" s="15">
        <v>22156</v>
      </c>
      <c r="AV11" s="14">
        <f t="shared" si="8"/>
        <v>1.1693505185707493E-2</v>
      </c>
      <c r="AW11" s="21">
        <v>1923183</v>
      </c>
      <c r="AX11" s="15">
        <v>23922</v>
      </c>
      <c r="AY11" s="14">
        <f t="shared" si="9"/>
        <v>1.2438753878336071E-2</v>
      </c>
      <c r="AZ11" s="21">
        <v>1955317</v>
      </c>
      <c r="BA11" s="15">
        <v>24936</v>
      </c>
      <c r="BB11" s="14">
        <f t="shared" si="10"/>
        <v>1.2752919347604506E-2</v>
      </c>
    </row>
    <row r="12" spans="1:54" x14ac:dyDescent="0.25">
      <c r="B12" s="74">
        <v>16</v>
      </c>
      <c r="C12" s="76" t="s">
        <v>57</v>
      </c>
      <c r="D12" s="34">
        <f t="shared" si="0"/>
        <v>1684953</v>
      </c>
      <c r="E12" s="34">
        <f t="shared" si="0"/>
        <v>1675100</v>
      </c>
      <c r="F12" s="34">
        <f t="shared" si="0"/>
        <v>1672334</v>
      </c>
      <c r="G12" s="34">
        <f t="shared" si="0"/>
        <v>1657544</v>
      </c>
      <c r="H12" s="34">
        <f t="shared" si="0"/>
        <v>1697957</v>
      </c>
      <c r="I12" s="34">
        <f t="shared" si="0"/>
        <v>1738768</v>
      </c>
      <c r="J12" s="34">
        <f t="shared" si="0"/>
        <v>1777051</v>
      </c>
      <c r="K12" s="34">
        <f t="shared" si="0"/>
        <v>1821976</v>
      </c>
      <c r="L12" s="34">
        <f t="shared" si="0"/>
        <v>1869591</v>
      </c>
      <c r="M12" s="34">
        <f t="shared" si="0"/>
        <v>1936469</v>
      </c>
      <c r="W12" s="10">
        <v>7</v>
      </c>
      <c r="X12" s="12" t="s">
        <v>8</v>
      </c>
      <c r="Y12" s="15">
        <v>1370547</v>
      </c>
      <c r="Z12" s="15">
        <v>9903</v>
      </c>
      <c r="AA12" s="14">
        <f t="shared" si="1"/>
        <v>7.2255821945544372E-3</v>
      </c>
      <c r="AB12" s="21">
        <v>1344431</v>
      </c>
      <c r="AC12" s="15">
        <v>10117</v>
      </c>
      <c r="AD12" s="14">
        <f t="shared" si="2"/>
        <v>7.5251165734797846E-3</v>
      </c>
      <c r="AE12" s="21">
        <v>1327536</v>
      </c>
      <c r="AF12" s="15">
        <v>11788</v>
      </c>
      <c r="AG12" s="14">
        <f t="shared" si="3"/>
        <v>8.8796085379228892E-3</v>
      </c>
      <c r="AH12" s="21">
        <v>1289880</v>
      </c>
      <c r="AI12" s="15">
        <v>11386</v>
      </c>
      <c r="AJ12" s="14">
        <f t="shared" si="4"/>
        <v>8.8271777219586321E-3</v>
      </c>
      <c r="AK12" s="21">
        <v>1288885</v>
      </c>
      <c r="AL12" s="15">
        <v>10062</v>
      </c>
      <c r="AM12" s="14">
        <f t="shared" si="5"/>
        <v>7.8067476927732114E-3</v>
      </c>
      <c r="AN12" s="21">
        <v>1299356</v>
      </c>
      <c r="AO12" s="15">
        <v>11823</v>
      </c>
      <c r="AP12" s="14">
        <f t="shared" si="6"/>
        <v>9.0991229501383754E-3</v>
      </c>
      <c r="AQ12" s="21">
        <v>1307376</v>
      </c>
      <c r="AR12" s="15">
        <v>12586</v>
      </c>
      <c r="AS12" s="14">
        <f t="shared" si="7"/>
        <v>9.626916816585283E-3</v>
      </c>
      <c r="AT12" s="21">
        <v>1324252</v>
      </c>
      <c r="AU12" s="15">
        <v>12666</v>
      </c>
      <c r="AV12" s="14">
        <f t="shared" si="8"/>
        <v>9.5646447957035367E-3</v>
      </c>
      <c r="AW12" s="21">
        <v>1351895</v>
      </c>
      <c r="AX12" s="15">
        <v>13434</v>
      </c>
      <c r="AY12" s="14">
        <f t="shared" si="9"/>
        <v>9.9371622796149105E-3</v>
      </c>
      <c r="AZ12" s="21">
        <v>1382943</v>
      </c>
      <c r="BA12" s="15">
        <v>15071</v>
      </c>
      <c r="BB12" s="14">
        <f t="shared" si="10"/>
        <v>1.0897773805572608E-2</v>
      </c>
    </row>
    <row r="13" spans="1:54" x14ac:dyDescent="0.25">
      <c r="B13" s="74">
        <v>17</v>
      </c>
      <c r="C13" s="76" t="s">
        <v>42</v>
      </c>
      <c r="D13" s="34">
        <f t="shared" si="0"/>
        <v>5759724</v>
      </c>
      <c r="E13" s="34">
        <f t="shared" si="0"/>
        <v>5889768</v>
      </c>
      <c r="F13" s="34">
        <f t="shared" si="0"/>
        <v>5977629</v>
      </c>
      <c r="G13" s="34">
        <f t="shared" si="0"/>
        <v>6046385</v>
      </c>
      <c r="H13" s="34">
        <f t="shared" si="0"/>
        <v>6171591</v>
      </c>
      <c r="I13" s="34">
        <f t="shared" si="0"/>
        <v>6352737</v>
      </c>
      <c r="J13" s="34">
        <f t="shared" si="0"/>
        <v>6661892</v>
      </c>
      <c r="K13" s="34">
        <f t="shared" si="0"/>
        <v>7027410</v>
      </c>
      <c r="L13" s="34">
        <f t="shared" si="0"/>
        <v>7422933</v>
      </c>
      <c r="M13" s="34">
        <f t="shared" si="0"/>
        <v>7898576</v>
      </c>
      <c r="W13" s="10">
        <v>8</v>
      </c>
      <c r="X13" s="12" t="s">
        <v>9</v>
      </c>
      <c r="Y13" s="15">
        <v>6872730</v>
      </c>
      <c r="Z13" s="15">
        <v>18857</v>
      </c>
      <c r="AA13" s="14">
        <f t="shared" si="1"/>
        <v>2.7437422974567601E-3</v>
      </c>
      <c r="AB13" s="21">
        <v>6915130</v>
      </c>
      <c r="AC13" s="15">
        <v>18136</v>
      </c>
      <c r="AD13" s="14">
        <f t="shared" si="2"/>
        <v>2.6226549609334893E-3</v>
      </c>
      <c r="AE13" s="21">
        <v>6967689</v>
      </c>
      <c r="AF13" s="15">
        <v>19769</v>
      </c>
      <c r="AG13" s="14">
        <f t="shared" si="3"/>
        <v>2.8372391477288956E-3</v>
      </c>
      <c r="AH13" s="21">
        <v>7000722</v>
      </c>
      <c r="AI13" s="15">
        <v>21139</v>
      </c>
      <c r="AJ13" s="14">
        <f t="shared" si="4"/>
        <v>3.0195456982865482E-3</v>
      </c>
      <c r="AK13" s="21">
        <v>7157671</v>
      </c>
      <c r="AL13" s="15">
        <v>18697</v>
      </c>
      <c r="AM13" s="14">
        <f t="shared" si="5"/>
        <v>2.6121625316391324E-3</v>
      </c>
      <c r="AN13" s="21">
        <v>7362038</v>
      </c>
      <c r="AO13" s="15">
        <v>19316</v>
      </c>
      <c r="AP13" s="14">
        <f t="shared" si="6"/>
        <v>2.6237300051969305E-3</v>
      </c>
      <c r="AQ13" s="21">
        <v>7476312</v>
      </c>
      <c r="AR13" s="15">
        <v>18432</v>
      </c>
      <c r="AS13" s="14">
        <f t="shared" si="7"/>
        <v>2.465386677281526E-3</v>
      </c>
      <c r="AT13" s="21">
        <v>7607907</v>
      </c>
      <c r="AU13" s="15">
        <v>19717</v>
      </c>
      <c r="AV13" s="14">
        <f t="shared" si="8"/>
        <v>2.591645770643621E-3</v>
      </c>
      <c r="AW13" s="21">
        <v>7602145</v>
      </c>
      <c r="AX13" s="15">
        <v>20673</v>
      </c>
      <c r="AY13" s="14">
        <f t="shared" si="9"/>
        <v>2.7193640742185264E-3</v>
      </c>
      <c r="AZ13" s="21">
        <v>7641160</v>
      </c>
      <c r="BA13" s="15">
        <v>21502</v>
      </c>
      <c r="BB13" s="14">
        <f t="shared" si="10"/>
        <v>2.813970653670385E-3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3704841</v>
      </c>
      <c r="Z14" s="15">
        <v>18781</v>
      </c>
      <c r="AA14" s="14">
        <f t="shared" si="1"/>
        <v>5.0693133659447196E-3</v>
      </c>
      <c r="AB14" s="21">
        <v>3695409</v>
      </c>
      <c r="AC14" s="15">
        <v>17558</v>
      </c>
      <c r="AD14" s="14">
        <f t="shared" si="2"/>
        <v>4.7513008708914223E-3</v>
      </c>
      <c r="AE14" s="21">
        <v>3694777</v>
      </c>
      <c r="AF14" s="15">
        <v>18658</v>
      </c>
      <c r="AG14" s="14">
        <f t="shared" si="3"/>
        <v>5.0498311535445845E-3</v>
      </c>
      <c r="AH14" s="21">
        <v>3670204</v>
      </c>
      <c r="AI14" s="15">
        <v>15845</v>
      </c>
      <c r="AJ14" s="14">
        <f t="shared" si="4"/>
        <v>4.3171987170195448E-3</v>
      </c>
      <c r="AK14" s="21">
        <v>3721480</v>
      </c>
      <c r="AL14" s="15">
        <v>15995</v>
      </c>
      <c r="AM14" s="14">
        <f t="shared" si="5"/>
        <v>4.2980212173651345E-3</v>
      </c>
      <c r="AN14" s="21">
        <v>3777009</v>
      </c>
      <c r="AO14" s="15">
        <v>16109</v>
      </c>
      <c r="AP14" s="14">
        <f t="shared" si="6"/>
        <v>4.2650149893738668E-3</v>
      </c>
      <c r="AQ14" s="21">
        <v>3773526</v>
      </c>
      <c r="AR14" s="15">
        <v>15006</v>
      </c>
      <c r="AS14" s="14">
        <f t="shared" si="7"/>
        <v>3.9766520755388996E-3</v>
      </c>
      <c r="AT14" s="21">
        <v>3775804</v>
      </c>
      <c r="AU14" s="15">
        <v>18582</v>
      </c>
      <c r="AV14" s="14">
        <f t="shared" si="8"/>
        <v>4.921335959175847E-3</v>
      </c>
      <c r="AW14" s="21">
        <v>3720791</v>
      </c>
      <c r="AX14" s="15">
        <v>18923</v>
      </c>
      <c r="AY14" s="14">
        <f t="shared" si="9"/>
        <v>5.0857465522788029E-3</v>
      </c>
      <c r="AZ14" s="21">
        <v>3664160</v>
      </c>
      <c r="BA14" s="15">
        <v>19760</v>
      </c>
      <c r="BB14" s="14">
        <f t="shared" si="10"/>
        <v>5.3927776079647173E-3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120259023</v>
      </c>
      <c r="E15" s="34">
        <f t="shared" si="11"/>
        <v>120315446</v>
      </c>
      <c r="F15" s="34">
        <f t="shared" si="11"/>
        <v>120551904</v>
      </c>
      <c r="G15" s="34">
        <f t="shared" si="11"/>
        <v>120356737</v>
      </c>
      <c r="H15" s="34">
        <f t="shared" si="11"/>
        <v>121545061</v>
      </c>
      <c r="I15" s="34">
        <f t="shared" si="11"/>
        <v>123308637</v>
      </c>
      <c r="J15" s="34">
        <f t="shared" si="11"/>
        <v>125037241</v>
      </c>
      <c r="K15" s="34">
        <f t="shared" si="11"/>
        <v>127053717</v>
      </c>
      <c r="L15" s="34">
        <f t="shared" si="11"/>
        <v>128767744</v>
      </c>
      <c r="M15" s="34">
        <f t="shared" si="11"/>
        <v>130348039</v>
      </c>
      <c r="W15" s="10">
        <v>10</v>
      </c>
      <c r="X15" s="12" t="s">
        <v>11</v>
      </c>
      <c r="Y15" s="15">
        <v>89707</v>
      </c>
      <c r="Z15" s="15">
        <v>2375</v>
      </c>
      <c r="AA15" s="14">
        <f t="shared" si="1"/>
        <v>2.6475079982610054E-2</v>
      </c>
      <c r="AB15" s="21">
        <v>87364</v>
      </c>
      <c r="AC15" s="15">
        <v>2275</v>
      </c>
      <c r="AD15" s="14">
        <f t="shared" si="2"/>
        <v>2.604047433725562E-2</v>
      </c>
      <c r="AE15" s="21">
        <v>87792</v>
      </c>
      <c r="AF15" s="15">
        <v>2253</v>
      </c>
      <c r="AG15" s="14">
        <f t="shared" si="3"/>
        <v>2.566293056314926E-2</v>
      </c>
      <c r="AH15" s="21">
        <v>84019</v>
      </c>
      <c r="AI15" s="15">
        <v>2063</v>
      </c>
      <c r="AJ15" s="14">
        <f t="shared" si="4"/>
        <v>2.4553969935371761E-2</v>
      </c>
      <c r="AK15" s="21">
        <v>83801</v>
      </c>
      <c r="AL15" s="15">
        <v>2317</v>
      </c>
      <c r="AM15" s="14">
        <f t="shared" si="5"/>
        <v>2.7648834739442251E-2</v>
      </c>
      <c r="AN15" s="21">
        <v>84072</v>
      </c>
      <c r="AO15" s="15">
        <v>2284</v>
      </c>
      <c r="AP15" s="14">
        <f t="shared" si="6"/>
        <v>2.7167190027595396E-2</v>
      </c>
      <c r="AQ15" s="21">
        <v>86693</v>
      </c>
      <c r="AR15" s="15">
        <v>2415</v>
      </c>
      <c r="AS15" s="14">
        <f t="shared" si="7"/>
        <v>2.785692039726391E-2</v>
      </c>
      <c r="AT15" s="21">
        <v>87817</v>
      </c>
      <c r="AU15" s="15">
        <v>2265</v>
      </c>
      <c r="AV15" s="14">
        <f t="shared" si="8"/>
        <v>2.5792272566815082E-2</v>
      </c>
      <c r="AW15" s="21">
        <v>89994</v>
      </c>
      <c r="AX15" s="15">
        <v>2389</v>
      </c>
      <c r="AY15" s="14">
        <f t="shared" si="9"/>
        <v>2.6546214192057247E-2</v>
      </c>
      <c r="AZ15" s="21">
        <v>2890308</v>
      </c>
      <c r="BA15" s="15">
        <v>14184</v>
      </c>
      <c r="BB15" s="14">
        <f t="shared" si="10"/>
        <v>4.9074354705450074E-3</v>
      </c>
    </row>
    <row r="16" spans="1:54" x14ac:dyDescent="0.25">
      <c r="B16" s="74"/>
      <c r="C16" s="76" t="s">
        <v>43</v>
      </c>
      <c r="D16" s="37">
        <f>D7</f>
        <v>105840717</v>
      </c>
      <c r="E16" s="37">
        <f t="shared" ref="E16:M16" si="12">E7</f>
        <v>106138652</v>
      </c>
      <c r="F16" s="37">
        <f t="shared" si="12"/>
        <v>106519805</v>
      </c>
      <c r="G16" s="37">
        <f t="shared" si="12"/>
        <v>106725474</v>
      </c>
      <c r="H16" s="37">
        <f t="shared" si="12"/>
        <v>107990698</v>
      </c>
      <c r="I16" s="37">
        <f t="shared" si="12"/>
        <v>109733354</v>
      </c>
      <c r="J16" s="37">
        <f t="shared" si="12"/>
        <v>111448640</v>
      </c>
      <c r="K16" s="37">
        <f t="shared" si="12"/>
        <v>113464765</v>
      </c>
      <c r="L16" s="37">
        <f t="shared" si="12"/>
        <v>115095765</v>
      </c>
      <c r="M16" s="37">
        <f t="shared" si="12"/>
        <v>116584507</v>
      </c>
      <c r="W16" s="10">
        <v>11</v>
      </c>
      <c r="X16" s="12" t="s">
        <v>12</v>
      </c>
      <c r="Y16" s="15">
        <v>2294294</v>
      </c>
      <c r="Z16" s="15">
        <v>9573</v>
      </c>
      <c r="AA16" s="14">
        <f t="shared" si="1"/>
        <v>4.172525404329175E-3</v>
      </c>
      <c r="AB16" s="21">
        <v>2341168</v>
      </c>
      <c r="AC16" s="15">
        <v>11508</v>
      </c>
      <c r="AD16" s="14">
        <f t="shared" si="2"/>
        <v>4.915495171640822E-3</v>
      </c>
      <c r="AE16" s="21">
        <v>2389324</v>
      </c>
      <c r="AF16" s="15">
        <v>10590</v>
      </c>
      <c r="AG16" s="14">
        <f t="shared" si="3"/>
        <v>4.4322159740579348E-3</v>
      </c>
      <c r="AH16" s="21">
        <v>2441478</v>
      </c>
      <c r="AI16" s="15">
        <v>12996</v>
      </c>
      <c r="AJ16" s="14">
        <f t="shared" si="4"/>
        <v>5.3230051632658579E-3</v>
      </c>
      <c r="AK16" s="21">
        <v>2527736</v>
      </c>
      <c r="AL16" s="15">
        <v>10745</v>
      </c>
      <c r="AM16" s="14">
        <f t="shared" si="5"/>
        <v>4.2508394864020612E-3</v>
      </c>
      <c r="AN16" s="21">
        <v>2637736</v>
      </c>
      <c r="AO16" s="15">
        <v>11831</v>
      </c>
      <c r="AP16" s="14">
        <f t="shared" si="6"/>
        <v>4.4852858663641847E-3</v>
      </c>
      <c r="AQ16" s="21">
        <v>2724559</v>
      </c>
      <c r="AR16" s="15">
        <v>11111</v>
      </c>
      <c r="AS16" s="14">
        <f t="shared" si="7"/>
        <v>4.0780911699838393E-3</v>
      </c>
      <c r="AT16" s="21">
        <v>2821237</v>
      </c>
      <c r="AU16" s="15">
        <v>11814</v>
      </c>
      <c r="AV16" s="14">
        <f t="shared" si="8"/>
        <v>4.1875248339646757E-3</v>
      </c>
      <c r="AW16" s="21">
        <v>2850893</v>
      </c>
      <c r="AX16" s="15">
        <v>12498</v>
      </c>
      <c r="AY16" s="14">
        <f t="shared" si="9"/>
        <v>4.3838895391724629E-3</v>
      </c>
      <c r="AZ16" s="21">
        <v>902469</v>
      </c>
      <c r="BA16" s="15">
        <v>8926</v>
      </c>
      <c r="BB16" s="14">
        <f t="shared" si="10"/>
        <v>9.8906444431886304E-3</v>
      </c>
    </row>
    <row r="17" spans="2:54" x14ac:dyDescent="0.25">
      <c r="B17" s="74"/>
      <c r="C17" s="76" t="s">
        <v>44</v>
      </c>
      <c r="D17" s="37">
        <f>D8</f>
        <v>14418306</v>
      </c>
      <c r="E17" s="37">
        <f t="shared" ref="E17:M17" si="13">E8</f>
        <v>14176794</v>
      </c>
      <c r="F17" s="37">
        <f t="shared" si="13"/>
        <v>14032099</v>
      </c>
      <c r="G17" s="37">
        <f t="shared" si="13"/>
        <v>13631263</v>
      </c>
      <c r="H17" s="37">
        <f t="shared" si="13"/>
        <v>13554363</v>
      </c>
      <c r="I17" s="37">
        <f t="shared" si="13"/>
        <v>13575283</v>
      </c>
      <c r="J17" s="37">
        <f t="shared" si="13"/>
        <v>13588601</v>
      </c>
      <c r="K17" s="37">
        <f t="shared" si="13"/>
        <v>13588952</v>
      </c>
      <c r="L17" s="37">
        <f t="shared" si="13"/>
        <v>13671979</v>
      </c>
      <c r="M17" s="37">
        <f t="shared" si="13"/>
        <v>13763532</v>
      </c>
      <c r="W17" s="10">
        <v>12</v>
      </c>
      <c r="X17" s="12" t="s">
        <v>13</v>
      </c>
      <c r="Y17" s="15">
        <v>744223</v>
      </c>
      <c r="Z17" s="15">
        <v>6676</v>
      </c>
      <c r="AA17" s="14">
        <f t="shared" si="1"/>
        <v>8.9704295621070573E-3</v>
      </c>
      <c r="AB17" s="21">
        <v>752240</v>
      </c>
      <c r="AC17" s="15">
        <v>6983</v>
      </c>
      <c r="AD17" s="14">
        <f t="shared" si="2"/>
        <v>9.2829416143783896E-3</v>
      </c>
      <c r="AE17" s="21">
        <v>756934</v>
      </c>
      <c r="AF17" s="15">
        <v>7557</v>
      </c>
      <c r="AG17" s="14">
        <f t="shared" si="3"/>
        <v>9.9836973897327909E-3</v>
      </c>
      <c r="AH17" s="21">
        <v>763025</v>
      </c>
      <c r="AI17" s="15">
        <v>7141</v>
      </c>
      <c r="AJ17" s="14">
        <f t="shared" si="4"/>
        <v>9.3588021362340686E-3</v>
      </c>
      <c r="AK17" s="21">
        <v>779236</v>
      </c>
      <c r="AL17" s="15">
        <v>7235</v>
      </c>
      <c r="AM17" s="14">
        <f t="shared" si="5"/>
        <v>9.2847353048370451E-3</v>
      </c>
      <c r="AN17" s="21">
        <v>814019</v>
      </c>
      <c r="AO17" s="15">
        <v>7203</v>
      </c>
      <c r="AP17" s="14">
        <f t="shared" si="6"/>
        <v>8.8486878070413583E-3</v>
      </c>
      <c r="AQ17" s="21">
        <v>838591</v>
      </c>
      <c r="AR17" s="15">
        <v>7078</v>
      </c>
      <c r="AS17" s="14">
        <f t="shared" si="7"/>
        <v>8.4403481554178386E-3</v>
      </c>
      <c r="AT17" s="21">
        <v>866557</v>
      </c>
      <c r="AU17" s="15">
        <v>8887</v>
      </c>
      <c r="AV17" s="14">
        <f t="shared" si="8"/>
        <v>1.0255528488027908E-2</v>
      </c>
      <c r="AW17" s="21">
        <v>881524</v>
      </c>
      <c r="AX17" s="15">
        <v>8693</v>
      </c>
      <c r="AY17" s="14">
        <f t="shared" si="9"/>
        <v>9.8613310584850788E-3</v>
      </c>
      <c r="AZ17" s="21">
        <v>120334</v>
      </c>
      <c r="BA17" s="15">
        <v>2903</v>
      </c>
      <c r="BB17" s="14">
        <f t="shared" si="10"/>
        <v>2.4124520085761297E-2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39665</v>
      </c>
      <c r="Z18" s="15">
        <v>1416</v>
      </c>
      <c r="AA18" s="14">
        <f t="shared" si="1"/>
        <v>3.5698978948695323E-2</v>
      </c>
      <c r="AB18" s="21">
        <v>38949</v>
      </c>
      <c r="AC18" s="15">
        <v>1314</v>
      </c>
      <c r="AD18" s="14">
        <f t="shared" si="2"/>
        <v>3.373642455518755E-2</v>
      </c>
      <c r="AE18" s="21">
        <v>38862</v>
      </c>
      <c r="AF18" s="15">
        <v>1413</v>
      </c>
      <c r="AG18" s="14">
        <f t="shared" si="3"/>
        <v>3.635942566002779E-2</v>
      </c>
      <c r="AH18" s="21">
        <v>41996</v>
      </c>
      <c r="AI18" s="15">
        <v>1660</v>
      </c>
      <c r="AJ18" s="14">
        <f t="shared" si="4"/>
        <v>3.9527574054671874E-2</v>
      </c>
      <c r="AK18" s="21">
        <v>45418</v>
      </c>
      <c r="AL18" s="15">
        <v>1605</v>
      </c>
      <c r="AM18" s="14">
        <f t="shared" si="5"/>
        <v>3.5338412083314986E-2</v>
      </c>
      <c r="AN18" s="21">
        <v>49202</v>
      </c>
      <c r="AO18" s="15">
        <v>1426</v>
      </c>
      <c r="AP18" s="14">
        <f t="shared" si="6"/>
        <v>2.8982561684484369E-2</v>
      </c>
      <c r="AQ18" s="21">
        <v>52943</v>
      </c>
      <c r="AR18" s="15">
        <v>1478</v>
      </c>
      <c r="AS18" s="14">
        <f t="shared" si="7"/>
        <v>2.7916816198553161E-2</v>
      </c>
      <c r="AT18" s="21">
        <v>56492</v>
      </c>
      <c r="AU18" s="15">
        <v>1846</v>
      </c>
      <c r="AV18" s="14">
        <f t="shared" si="8"/>
        <v>3.2677193230899952E-2</v>
      </c>
      <c r="AW18" s="21">
        <v>58943</v>
      </c>
      <c r="AX18" s="15">
        <v>1730</v>
      </c>
      <c r="AY18" s="14">
        <f t="shared" si="9"/>
        <v>2.9350389359211443E-2</v>
      </c>
      <c r="AZ18" s="21">
        <v>63889</v>
      </c>
      <c r="BA18" s="15">
        <v>1646</v>
      </c>
      <c r="BB18" s="14">
        <f t="shared" si="10"/>
        <v>2.576343345489834E-2</v>
      </c>
    </row>
    <row r="19" spans="2:54" x14ac:dyDescent="0.25">
      <c r="B19" s="74"/>
      <c r="C19" s="77" t="s">
        <v>44</v>
      </c>
      <c r="D19" s="37">
        <f>SUM(D20:D22)</f>
        <v>14418306</v>
      </c>
      <c r="E19" s="37">
        <f t="shared" ref="E19:M19" si="14">SUM(E20:E22)</f>
        <v>14176794</v>
      </c>
      <c r="F19" s="37">
        <f t="shared" si="14"/>
        <v>14032099</v>
      </c>
      <c r="G19" s="37">
        <f t="shared" si="14"/>
        <v>13631263</v>
      </c>
      <c r="H19" s="37">
        <f t="shared" si="14"/>
        <v>13554363</v>
      </c>
      <c r="I19" s="37">
        <f t="shared" si="14"/>
        <v>13575283</v>
      </c>
      <c r="J19" s="37">
        <f t="shared" si="14"/>
        <v>13588601</v>
      </c>
      <c r="K19" s="37">
        <f t="shared" si="14"/>
        <v>13588952</v>
      </c>
      <c r="L19" s="37">
        <f t="shared" si="14"/>
        <v>13671979</v>
      </c>
      <c r="M19" s="37">
        <f t="shared" si="14"/>
        <v>13763532</v>
      </c>
      <c r="W19" s="10">
        <v>14</v>
      </c>
      <c r="X19" s="12" t="s">
        <v>15</v>
      </c>
      <c r="Y19" s="15">
        <v>716535</v>
      </c>
      <c r="Z19" s="15">
        <v>7080</v>
      </c>
      <c r="AA19" s="14">
        <f t="shared" si="1"/>
        <v>9.8808850928426388E-3</v>
      </c>
      <c r="AB19" s="21">
        <v>744560</v>
      </c>
      <c r="AC19" s="15">
        <v>6630</v>
      </c>
      <c r="AD19" s="14">
        <f t="shared" si="2"/>
        <v>8.9045879445578593E-3</v>
      </c>
      <c r="AE19" s="21">
        <v>785665</v>
      </c>
      <c r="AF19" s="15">
        <v>6670</v>
      </c>
      <c r="AG19" s="14">
        <f t="shared" si="3"/>
        <v>8.4896234400157825E-3</v>
      </c>
      <c r="AH19" s="21">
        <v>802450</v>
      </c>
      <c r="AI19" s="15">
        <v>7657</v>
      </c>
      <c r="AJ19" s="14">
        <f t="shared" si="4"/>
        <v>9.5420275406567379E-3</v>
      </c>
      <c r="AK19" s="21">
        <v>832750</v>
      </c>
      <c r="AL19" s="15">
        <v>6717</v>
      </c>
      <c r="AM19" s="14">
        <f t="shared" si="5"/>
        <v>8.0660462323626538E-3</v>
      </c>
      <c r="AN19" s="21">
        <v>860362</v>
      </c>
      <c r="AO19" s="15">
        <v>6962</v>
      </c>
      <c r="AP19" s="14">
        <f t="shared" si="6"/>
        <v>8.0919426938893171E-3</v>
      </c>
      <c r="AQ19" s="21">
        <v>877995</v>
      </c>
      <c r="AR19" s="15">
        <v>7148</v>
      </c>
      <c r="AS19" s="14">
        <f t="shared" si="7"/>
        <v>8.141276430959174E-3</v>
      </c>
      <c r="AT19" s="21">
        <v>871695</v>
      </c>
      <c r="AU19" s="15">
        <v>6617</v>
      </c>
      <c r="AV19" s="14">
        <f t="shared" si="8"/>
        <v>7.5909578464944732E-3</v>
      </c>
      <c r="AW19" s="21">
        <v>858954</v>
      </c>
      <c r="AX19" s="15">
        <v>7575</v>
      </c>
      <c r="AY19" s="14">
        <f t="shared" si="9"/>
        <v>8.8188657366983572E-3</v>
      </c>
      <c r="AZ19" s="21">
        <v>837646</v>
      </c>
      <c r="BA19" s="15">
        <v>7242</v>
      </c>
      <c r="BB19" s="14">
        <f t="shared" si="10"/>
        <v>8.6456569959147429E-3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11115428</v>
      </c>
      <c r="E20" s="34">
        <f t="shared" si="15"/>
        <v>10941175</v>
      </c>
      <c r="F20" s="34">
        <f t="shared" si="15"/>
        <v>10833365</v>
      </c>
      <c r="G20" s="34">
        <f t="shared" si="15"/>
        <v>10522671</v>
      </c>
      <c r="H20" s="34">
        <f t="shared" si="15"/>
        <v>10437510</v>
      </c>
      <c r="I20" s="34">
        <f t="shared" si="15"/>
        <v>10429299</v>
      </c>
      <c r="J20" s="34">
        <f t="shared" si="15"/>
        <v>10411720</v>
      </c>
      <c r="K20" s="34">
        <f t="shared" si="15"/>
        <v>10369973</v>
      </c>
      <c r="L20" s="34">
        <f t="shared" si="15"/>
        <v>10396901</v>
      </c>
      <c r="M20" s="34">
        <f t="shared" si="15"/>
        <v>10425272</v>
      </c>
      <c r="W20" s="10">
        <v>15</v>
      </c>
      <c r="X20" s="12" t="s">
        <v>16</v>
      </c>
      <c r="Y20" s="15">
        <v>3962070</v>
      </c>
      <c r="Z20" s="15">
        <v>17751</v>
      </c>
      <c r="AA20" s="14">
        <f t="shared" si="1"/>
        <v>4.4802338171713273E-3</v>
      </c>
      <c r="AB20" s="21">
        <v>3948202</v>
      </c>
      <c r="AC20" s="15">
        <v>15196</v>
      </c>
      <c r="AD20" s="14">
        <f t="shared" si="2"/>
        <v>3.8488405608426315E-3</v>
      </c>
      <c r="AE20" s="21">
        <v>3938418</v>
      </c>
      <c r="AF20" s="15">
        <v>17554</v>
      </c>
      <c r="AG20" s="14">
        <f t="shared" si="3"/>
        <v>4.4571195845641573E-3</v>
      </c>
      <c r="AH20" s="21">
        <v>3922801</v>
      </c>
      <c r="AI20" s="15">
        <v>16357</v>
      </c>
      <c r="AJ20" s="14">
        <f t="shared" si="4"/>
        <v>4.1697246431822571E-3</v>
      </c>
      <c r="AK20" s="21">
        <v>3932118</v>
      </c>
      <c r="AL20" s="15">
        <v>17452</v>
      </c>
      <c r="AM20" s="14">
        <f t="shared" si="5"/>
        <v>4.4383205183567732E-3</v>
      </c>
      <c r="AN20" s="21">
        <v>3998629</v>
      </c>
      <c r="AO20" s="15">
        <v>17308</v>
      </c>
      <c r="AP20" s="14">
        <f t="shared" si="6"/>
        <v>4.3284835877497015E-3</v>
      </c>
      <c r="AQ20" s="21">
        <v>4030730</v>
      </c>
      <c r="AR20" s="15">
        <v>16741</v>
      </c>
      <c r="AS20" s="14">
        <f t="shared" si="7"/>
        <v>4.1533419504655488E-3</v>
      </c>
      <c r="AT20" s="21">
        <v>4049337</v>
      </c>
      <c r="AU20" s="15">
        <v>20057</v>
      </c>
      <c r="AV20" s="14">
        <f t="shared" si="8"/>
        <v>4.9531565290811801E-3</v>
      </c>
      <c r="AW20" s="21">
        <v>4049677</v>
      </c>
      <c r="AX20" s="15">
        <v>16651</v>
      </c>
      <c r="AY20" s="14">
        <f t="shared" si="9"/>
        <v>4.1116859443358078E-3</v>
      </c>
      <c r="AZ20" s="21">
        <v>4073891</v>
      </c>
      <c r="BA20" s="15">
        <v>14003</v>
      </c>
      <c r="BB20" s="14">
        <f t="shared" si="10"/>
        <v>3.4372544577162228E-3</v>
      </c>
    </row>
    <row r="21" spans="2:54" x14ac:dyDescent="0.25">
      <c r="B21" s="74">
        <v>6</v>
      </c>
      <c r="C21" s="76" t="s">
        <v>52</v>
      </c>
      <c r="D21" s="34">
        <f t="shared" si="15"/>
        <v>1932331</v>
      </c>
      <c r="E21" s="34">
        <f t="shared" si="15"/>
        <v>1891188</v>
      </c>
      <c r="F21" s="34">
        <f t="shared" si="15"/>
        <v>1871198</v>
      </c>
      <c r="G21" s="34">
        <f t="shared" si="15"/>
        <v>1818712</v>
      </c>
      <c r="H21" s="34">
        <f t="shared" si="15"/>
        <v>1827968</v>
      </c>
      <c r="I21" s="34">
        <f t="shared" si="15"/>
        <v>1846628</v>
      </c>
      <c r="J21" s="34">
        <f t="shared" si="15"/>
        <v>1869505</v>
      </c>
      <c r="K21" s="34">
        <f t="shared" si="15"/>
        <v>1894727</v>
      </c>
      <c r="L21" s="34">
        <f t="shared" si="15"/>
        <v>1923183</v>
      </c>
      <c r="M21" s="34">
        <f t="shared" si="15"/>
        <v>1955317</v>
      </c>
      <c r="W21" s="10">
        <v>16</v>
      </c>
      <c r="X21" s="12" t="s">
        <v>17</v>
      </c>
      <c r="Y21" s="15">
        <v>1684953</v>
      </c>
      <c r="Z21" s="15">
        <v>13333</v>
      </c>
      <c r="AA21" s="14">
        <f t="shared" si="1"/>
        <v>7.9129803620635111E-3</v>
      </c>
      <c r="AB21" s="21">
        <v>1675100</v>
      </c>
      <c r="AC21" s="15">
        <v>11990</v>
      </c>
      <c r="AD21" s="14">
        <f t="shared" si="2"/>
        <v>7.1577816249776133E-3</v>
      </c>
      <c r="AE21" s="21">
        <v>1672334</v>
      </c>
      <c r="AF21" s="15">
        <v>11577</v>
      </c>
      <c r="AG21" s="14">
        <f t="shared" si="3"/>
        <v>6.9226601863024966E-3</v>
      </c>
      <c r="AH21" s="21">
        <v>1657544</v>
      </c>
      <c r="AI21" s="15">
        <v>11639</v>
      </c>
      <c r="AJ21" s="14">
        <f t="shared" si="4"/>
        <v>7.0218347144932504E-3</v>
      </c>
      <c r="AK21" s="21">
        <v>1697957</v>
      </c>
      <c r="AL21" s="15">
        <v>12367</v>
      </c>
      <c r="AM21" s="14">
        <f t="shared" si="5"/>
        <v>7.2834588861790967E-3</v>
      </c>
      <c r="AN21" s="21">
        <v>1738768</v>
      </c>
      <c r="AO21" s="15">
        <v>11483</v>
      </c>
      <c r="AP21" s="14">
        <f t="shared" si="6"/>
        <v>6.6041012947098176E-3</v>
      </c>
      <c r="AQ21" s="21">
        <v>1777051</v>
      </c>
      <c r="AR21" s="15">
        <v>11753</v>
      </c>
      <c r="AS21" s="14">
        <f t="shared" si="7"/>
        <v>6.6137662903315662E-3</v>
      </c>
      <c r="AT21" s="21">
        <v>1821976</v>
      </c>
      <c r="AU21" s="15">
        <v>11257</v>
      </c>
      <c r="AV21" s="14">
        <f t="shared" si="8"/>
        <v>6.1784567963573617E-3</v>
      </c>
      <c r="AW21" s="21">
        <v>1869591</v>
      </c>
      <c r="AX21" s="15">
        <v>11863</v>
      </c>
      <c r="AY21" s="14">
        <f t="shared" si="9"/>
        <v>6.3452380761353684E-3</v>
      </c>
      <c r="AZ21" s="21">
        <v>1936469</v>
      </c>
      <c r="BA21" s="15">
        <v>13300</v>
      </c>
      <c r="BB21" s="14">
        <f t="shared" si="10"/>
        <v>6.8681708821571631E-3</v>
      </c>
    </row>
    <row r="22" spans="2:54" x14ac:dyDescent="0.25">
      <c r="B22" s="74">
        <v>7</v>
      </c>
      <c r="C22" s="76" t="s">
        <v>53</v>
      </c>
      <c r="D22" s="34">
        <f t="shared" si="15"/>
        <v>1370547</v>
      </c>
      <c r="E22" s="34">
        <f t="shared" si="15"/>
        <v>1344431</v>
      </c>
      <c r="F22" s="34">
        <f t="shared" si="15"/>
        <v>1327536</v>
      </c>
      <c r="G22" s="34">
        <f t="shared" si="15"/>
        <v>1289880</v>
      </c>
      <c r="H22" s="34">
        <f t="shared" si="15"/>
        <v>1288885</v>
      </c>
      <c r="I22" s="34">
        <f t="shared" si="15"/>
        <v>1299356</v>
      </c>
      <c r="J22" s="34">
        <f t="shared" si="15"/>
        <v>1307376</v>
      </c>
      <c r="K22" s="34">
        <f t="shared" si="15"/>
        <v>1324252</v>
      </c>
      <c r="L22" s="34">
        <f t="shared" si="15"/>
        <v>1351895</v>
      </c>
      <c r="M22" s="34">
        <f t="shared" si="15"/>
        <v>1382943</v>
      </c>
      <c r="W22" s="16">
        <v>17</v>
      </c>
      <c r="X22" s="17" t="s">
        <v>18</v>
      </c>
      <c r="Y22" s="18">
        <v>5759724</v>
      </c>
      <c r="Z22" s="18">
        <v>19688</v>
      </c>
      <c r="AA22" s="19">
        <f t="shared" si="1"/>
        <v>3.4182193452325146E-3</v>
      </c>
      <c r="AB22" s="22">
        <v>5889768</v>
      </c>
      <c r="AC22" s="18">
        <v>19418</v>
      </c>
      <c r="AD22" s="19">
        <f t="shared" si="2"/>
        <v>3.2969040546249021E-3</v>
      </c>
      <c r="AE22" s="22">
        <v>5977629</v>
      </c>
      <c r="AF22" s="18">
        <v>16168</v>
      </c>
      <c r="AG22" s="19">
        <f t="shared" si="3"/>
        <v>2.7047513320080587E-3</v>
      </c>
      <c r="AH22" s="22">
        <v>6046385</v>
      </c>
      <c r="AI22" s="18">
        <v>21247</v>
      </c>
      <c r="AJ22" s="19">
        <f t="shared" si="4"/>
        <v>3.5140005143569257E-3</v>
      </c>
      <c r="AK22" s="22">
        <v>6171591</v>
      </c>
      <c r="AL22" s="18">
        <v>19620</v>
      </c>
      <c r="AM22" s="19">
        <f t="shared" si="5"/>
        <v>3.1790829949683965E-3</v>
      </c>
      <c r="AN22" s="22">
        <v>6352737</v>
      </c>
      <c r="AO22" s="18">
        <v>18023</v>
      </c>
      <c r="AP22" s="19">
        <f t="shared" si="6"/>
        <v>2.837044883173977E-3</v>
      </c>
      <c r="AQ22" s="22">
        <v>6661892</v>
      </c>
      <c r="AR22" s="18">
        <v>19354</v>
      </c>
      <c r="AS22" s="19">
        <f t="shared" si="7"/>
        <v>2.9051806904104721E-3</v>
      </c>
      <c r="AT22" s="22">
        <v>7027410</v>
      </c>
      <c r="AU22" s="18">
        <v>20203</v>
      </c>
      <c r="AV22" s="19">
        <f t="shared" si="8"/>
        <v>2.8748856264256676E-3</v>
      </c>
      <c r="AW22" s="22">
        <v>7422933</v>
      </c>
      <c r="AX22" s="18">
        <v>21167</v>
      </c>
      <c r="AY22" s="19">
        <f t="shared" si="9"/>
        <v>2.8515682412868335E-3</v>
      </c>
      <c r="AZ22" s="22">
        <v>7898576</v>
      </c>
      <c r="BA22" s="18">
        <v>27244</v>
      </c>
      <c r="BB22" s="19">
        <f t="shared" si="10"/>
        <v>3.4492293294386229E-3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74009302</v>
      </c>
      <c r="Z23" s="15">
        <v>73803</v>
      </c>
      <c r="AA23" s="14">
        <f t="shared" si="1"/>
        <v>9.9721248553323746E-4</v>
      </c>
      <c r="AB23" s="21">
        <v>73875433</v>
      </c>
      <c r="AC23" s="15">
        <v>81376</v>
      </c>
      <c r="AD23" s="14">
        <f t="shared" si="2"/>
        <v>1.1015299226740235E-3</v>
      </c>
      <c r="AE23" s="21">
        <v>73887429</v>
      </c>
      <c r="AF23" s="15">
        <v>77771</v>
      </c>
      <c r="AG23" s="14">
        <f t="shared" si="3"/>
        <v>1.0525606460065082E-3</v>
      </c>
      <c r="AH23" s="21">
        <v>73771662</v>
      </c>
      <c r="AI23" s="15">
        <v>83486</v>
      </c>
      <c r="AJ23" s="14">
        <f t="shared" si="4"/>
        <v>1.131681159630103E-3</v>
      </c>
      <c r="AK23" s="21">
        <v>74693566</v>
      </c>
      <c r="AL23" s="15">
        <v>81634</v>
      </c>
      <c r="AM23" s="14">
        <f t="shared" si="5"/>
        <v>1.0929187662562529E-3</v>
      </c>
      <c r="AN23" s="21">
        <v>76029627</v>
      </c>
      <c r="AO23" s="15">
        <v>82101</v>
      </c>
      <c r="AP23" s="14">
        <f t="shared" si="6"/>
        <v>1.0798553569123783E-3</v>
      </c>
      <c r="AQ23" s="21">
        <v>77251255</v>
      </c>
      <c r="AR23" s="15">
        <v>82666</v>
      </c>
      <c r="AS23" s="14">
        <f t="shared" si="7"/>
        <v>1.0700926476857884E-3</v>
      </c>
      <c r="AT23" s="21">
        <v>78647149</v>
      </c>
      <c r="AU23" s="15">
        <v>79166</v>
      </c>
      <c r="AV23" s="14">
        <f t="shared" si="8"/>
        <v>1.0065972003638682E-3</v>
      </c>
      <c r="AW23" s="21">
        <v>79767391</v>
      </c>
      <c r="AX23" s="15">
        <v>83951</v>
      </c>
      <c r="AY23" s="14">
        <f t="shared" si="9"/>
        <v>1.052447609825925E-3</v>
      </c>
      <c r="AZ23" s="21">
        <v>80846231</v>
      </c>
      <c r="BA23" s="15">
        <v>85937</v>
      </c>
      <c r="BB23" s="14">
        <f t="shared" si="10"/>
        <v>1.0629685383849248E-3</v>
      </c>
    </row>
    <row r="24" spans="2:54" x14ac:dyDescent="0.25">
      <c r="B24" s="74"/>
      <c r="C24" s="77" t="s">
        <v>54</v>
      </c>
      <c r="D24" s="37">
        <f>SUM(D25:D29)</f>
        <v>6872730</v>
      </c>
      <c r="E24" s="37">
        <f t="shared" ref="E24:M24" si="16">SUM(E25:E29)</f>
        <v>6915130</v>
      </c>
      <c r="F24" s="37">
        <f t="shared" si="16"/>
        <v>6967689</v>
      </c>
      <c r="G24" s="37">
        <f t="shared" si="16"/>
        <v>7000722</v>
      </c>
      <c r="H24" s="37">
        <f t="shared" si="16"/>
        <v>7157671</v>
      </c>
      <c r="I24" s="37">
        <f t="shared" si="16"/>
        <v>7362038</v>
      </c>
      <c r="J24" s="37">
        <f t="shared" si="16"/>
        <v>7476312</v>
      </c>
      <c r="K24" s="37">
        <f t="shared" si="16"/>
        <v>7607907</v>
      </c>
      <c r="L24" s="37">
        <f t="shared" si="16"/>
        <v>7602145</v>
      </c>
      <c r="M24" s="37">
        <f t="shared" si="16"/>
        <v>7641160</v>
      </c>
      <c r="W24" s="10">
        <v>19</v>
      </c>
      <c r="X24" s="12" t="s">
        <v>20</v>
      </c>
      <c r="Y24" s="15">
        <v>63894109</v>
      </c>
      <c r="Z24" s="15">
        <v>92872</v>
      </c>
      <c r="AA24" s="14">
        <f t="shared" si="1"/>
        <v>1.4535299334090409E-3</v>
      </c>
      <c r="AB24" s="21">
        <v>63642421</v>
      </c>
      <c r="AC24" s="15">
        <v>101025</v>
      </c>
      <c r="AD24" s="14">
        <f t="shared" si="2"/>
        <v>1.5873846156795324E-3</v>
      </c>
      <c r="AE24" s="21">
        <v>63576484</v>
      </c>
      <c r="AF24" s="15">
        <v>97401</v>
      </c>
      <c r="AG24" s="14">
        <f t="shared" si="3"/>
        <v>1.5320287293647758E-3</v>
      </c>
      <c r="AH24" s="21">
        <v>63408460</v>
      </c>
      <c r="AI24" s="15">
        <v>100457</v>
      </c>
      <c r="AJ24" s="14">
        <f t="shared" si="4"/>
        <v>1.584283863698945E-3</v>
      </c>
      <c r="AK24" s="21">
        <v>64141614</v>
      </c>
      <c r="AL24" s="15">
        <v>94883</v>
      </c>
      <c r="AM24" s="14">
        <f t="shared" si="5"/>
        <v>1.4792736584395897E-3</v>
      </c>
      <c r="AN24" s="21">
        <v>65220045</v>
      </c>
      <c r="AO24" s="15">
        <v>92874</v>
      </c>
      <c r="AP24" s="14">
        <f t="shared" si="6"/>
        <v>1.4240100570307795E-3</v>
      </c>
      <c r="AQ24" s="21">
        <v>66210578</v>
      </c>
      <c r="AR24" s="15">
        <v>96123</v>
      </c>
      <c r="AS24" s="14">
        <f t="shared" si="7"/>
        <v>1.451777086132672E-3</v>
      </c>
      <c r="AT24" s="21">
        <v>67341545</v>
      </c>
      <c r="AU24" s="15">
        <v>94629</v>
      </c>
      <c r="AV24" s="14">
        <f t="shared" si="8"/>
        <v>1.4052098151297241E-3</v>
      </c>
      <c r="AW24" s="21">
        <v>68300285</v>
      </c>
      <c r="AX24" s="15">
        <v>99257</v>
      </c>
      <c r="AY24" s="14">
        <f t="shared" si="9"/>
        <v>1.4532443019820488E-3</v>
      </c>
      <c r="AZ24" s="21">
        <v>69124168</v>
      </c>
      <c r="BA24" s="15">
        <v>101539</v>
      </c>
      <c r="BB24" s="14">
        <f t="shared" si="10"/>
        <v>1.4689363060398789E-3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3704841</v>
      </c>
      <c r="E25" s="34">
        <f t="shared" si="17"/>
        <v>3695409</v>
      </c>
      <c r="F25" s="34">
        <f t="shared" si="17"/>
        <v>3694777</v>
      </c>
      <c r="G25" s="34">
        <f t="shared" si="17"/>
        <v>3670204</v>
      </c>
      <c r="H25" s="34">
        <f t="shared" si="17"/>
        <v>3721480</v>
      </c>
      <c r="I25" s="34">
        <f t="shared" si="17"/>
        <v>3777009</v>
      </c>
      <c r="J25" s="34">
        <f t="shared" si="17"/>
        <v>3773526</v>
      </c>
      <c r="K25" s="34">
        <f t="shared" si="17"/>
        <v>3775804</v>
      </c>
      <c r="L25" s="34">
        <f t="shared" si="17"/>
        <v>3720791</v>
      </c>
      <c r="M25" s="34">
        <f t="shared" si="17"/>
        <v>3664160</v>
      </c>
      <c r="W25" s="10">
        <v>20</v>
      </c>
      <c r="X25" s="12" t="s">
        <v>21</v>
      </c>
      <c r="Y25" s="15">
        <v>55957756</v>
      </c>
      <c r="Z25" s="15">
        <v>85755</v>
      </c>
      <c r="AA25" s="14">
        <f t="shared" si="1"/>
        <v>1.5324953345162732E-3</v>
      </c>
      <c r="AB25" s="21">
        <v>55880706</v>
      </c>
      <c r="AC25" s="15">
        <v>86399</v>
      </c>
      <c r="AD25" s="14">
        <f t="shared" si="2"/>
        <v>1.5461329353999213E-3</v>
      </c>
      <c r="AE25" s="21">
        <v>55940461</v>
      </c>
      <c r="AF25" s="15">
        <v>81943</v>
      </c>
      <c r="AG25" s="14">
        <f t="shared" si="3"/>
        <v>1.4648252541215204E-3</v>
      </c>
      <c r="AH25" s="21">
        <v>56018083</v>
      </c>
      <c r="AI25" s="15">
        <v>83747</v>
      </c>
      <c r="AJ25" s="14">
        <f t="shared" si="4"/>
        <v>1.4949993915357653E-3</v>
      </c>
      <c r="AK25" s="21">
        <v>56801766</v>
      </c>
      <c r="AL25" s="15">
        <v>79037</v>
      </c>
      <c r="AM25" s="14">
        <f t="shared" si="5"/>
        <v>1.3914532164369679E-3</v>
      </c>
      <c r="AN25" s="21">
        <v>57867054</v>
      </c>
      <c r="AO25" s="15">
        <v>77513</v>
      </c>
      <c r="AP25" s="14">
        <f t="shared" si="6"/>
        <v>1.3395014026461414E-3</v>
      </c>
      <c r="AQ25" s="21">
        <v>58883144</v>
      </c>
      <c r="AR25" s="15">
        <v>79076</v>
      </c>
      <c r="AS25" s="14">
        <f t="shared" si="7"/>
        <v>1.342931009254533E-3</v>
      </c>
      <c r="AT25" s="21">
        <v>60065772</v>
      </c>
      <c r="AU25" s="15">
        <v>75917</v>
      </c>
      <c r="AV25" s="14">
        <f t="shared" si="8"/>
        <v>1.2638978485117946E-3</v>
      </c>
      <c r="AW25" s="21">
        <v>61028637</v>
      </c>
      <c r="AX25" s="15">
        <v>78699</v>
      </c>
      <c r="AY25" s="14">
        <f t="shared" si="9"/>
        <v>1.2895421537924892E-3</v>
      </c>
      <c r="AZ25" s="21">
        <v>61867865</v>
      </c>
      <c r="BA25" s="15">
        <v>80383</v>
      </c>
      <c r="BB25" s="14">
        <f t="shared" si="10"/>
        <v>1.2992690146976949E-3</v>
      </c>
    </row>
    <row r="26" spans="2:54" x14ac:dyDescent="0.25">
      <c r="B26" s="74">
        <v>10</v>
      </c>
      <c r="C26" s="76" t="s">
        <v>46</v>
      </c>
      <c r="D26" s="34">
        <f t="shared" si="17"/>
        <v>89707</v>
      </c>
      <c r="E26" s="34">
        <f t="shared" si="17"/>
        <v>87364</v>
      </c>
      <c r="F26" s="34">
        <f t="shared" si="17"/>
        <v>87792</v>
      </c>
      <c r="G26" s="34">
        <f t="shared" si="17"/>
        <v>84019</v>
      </c>
      <c r="H26" s="34">
        <f t="shared" si="17"/>
        <v>83801</v>
      </c>
      <c r="I26" s="34">
        <f t="shared" si="17"/>
        <v>84072</v>
      </c>
      <c r="J26" s="34">
        <f t="shared" si="17"/>
        <v>86693</v>
      </c>
      <c r="K26" s="34">
        <f t="shared" si="17"/>
        <v>87817</v>
      </c>
      <c r="L26" s="34">
        <f t="shared" si="17"/>
        <v>89994</v>
      </c>
      <c r="M26" s="34">
        <f t="shared" si="17"/>
        <v>2890308</v>
      </c>
      <c r="W26" s="10">
        <v>21</v>
      </c>
      <c r="X26" s="12" t="s">
        <v>22</v>
      </c>
      <c r="Y26" s="15">
        <v>7936353</v>
      </c>
      <c r="Z26" s="15">
        <v>25348</v>
      </c>
      <c r="AA26" s="14">
        <f t="shared" si="1"/>
        <v>3.1939103515178824E-3</v>
      </c>
      <c r="AB26" s="21">
        <v>7761715</v>
      </c>
      <c r="AC26" s="15">
        <v>26421</v>
      </c>
      <c r="AD26" s="14">
        <f t="shared" si="2"/>
        <v>3.4040157362129377E-3</v>
      </c>
      <c r="AE26" s="21">
        <v>7636023</v>
      </c>
      <c r="AF26" s="15">
        <v>28287</v>
      </c>
      <c r="AG26" s="14">
        <f t="shared" si="3"/>
        <v>3.7044152433799637E-3</v>
      </c>
      <c r="AH26" s="21">
        <v>7390377</v>
      </c>
      <c r="AI26" s="15">
        <v>26789</v>
      </c>
      <c r="AJ26" s="14">
        <f t="shared" si="4"/>
        <v>3.6248489082492002E-3</v>
      </c>
      <c r="AK26" s="21">
        <v>7339848</v>
      </c>
      <c r="AL26" s="15">
        <v>28676</v>
      </c>
      <c r="AM26" s="14">
        <f t="shared" si="5"/>
        <v>3.9068928947847423E-3</v>
      </c>
      <c r="AN26" s="21">
        <v>7352991</v>
      </c>
      <c r="AO26" s="15">
        <v>26024</v>
      </c>
      <c r="AP26" s="14">
        <f t="shared" si="6"/>
        <v>3.5392400181096374E-3</v>
      </c>
      <c r="AQ26" s="21">
        <v>7327434</v>
      </c>
      <c r="AR26" s="15">
        <v>27881</v>
      </c>
      <c r="AS26" s="14">
        <f t="shared" si="7"/>
        <v>3.8050155074750586E-3</v>
      </c>
      <c r="AT26" s="21">
        <v>7275773</v>
      </c>
      <c r="AU26" s="15">
        <v>30911</v>
      </c>
      <c r="AV26" s="14">
        <f t="shared" si="8"/>
        <v>4.248483288304899E-3</v>
      </c>
      <c r="AW26" s="21">
        <v>7271648</v>
      </c>
      <c r="AX26" s="15">
        <v>30335</v>
      </c>
      <c r="AY26" s="14">
        <f t="shared" si="9"/>
        <v>4.1716815775461082E-3</v>
      </c>
      <c r="AZ26" s="21">
        <v>7256303</v>
      </c>
      <c r="BA26" s="15">
        <v>33516</v>
      </c>
      <c r="BB26" s="14">
        <f t="shared" si="10"/>
        <v>4.6188809921526158E-3</v>
      </c>
    </row>
    <row r="27" spans="2:54" x14ac:dyDescent="0.25">
      <c r="B27" s="74">
        <v>11</v>
      </c>
      <c r="C27" s="76" t="s">
        <v>47</v>
      </c>
      <c r="D27" s="34">
        <f t="shared" si="17"/>
        <v>2294294</v>
      </c>
      <c r="E27" s="34">
        <f t="shared" si="17"/>
        <v>2341168</v>
      </c>
      <c r="F27" s="34">
        <f t="shared" si="17"/>
        <v>2389324</v>
      </c>
      <c r="G27" s="34">
        <f t="shared" si="17"/>
        <v>2441478</v>
      </c>
      <c r="H27" s="34">
        <f t="shared" si="17"/>
        <v>2527736</v>
      </c>
      <c r="I27" s="34">
        <f t="shared" si="17"/>
        <v>2637736</v>
      </c>
      <c r="J27" s="34">
        <f t="shared" si="17"/>
        <v>2724559</v>
      </c>
      <c r="K27" s="34">
        <f t="shared" si="17"/>
        <v>2821237</v>
      </c>
      <c r="L27" s="34">
        <f t="shared" si="17"/>
        <v>2850893</v>
      </c>
      <c r="M27" s="34">
        <f t="shared" si="17"/>
        <v>902469</v>
      </c>
      <c r="W27" s="10">
        <v>22</v>
      </c>
      <c r="X27" s="12" t="s">
        <v>23</v>
      </c>
      <c r="Y27" s="15">
        <v>5968833</v>
      </c>
      <c r="Z27" s="15">
        <v>21497</v>
      </c>
      <c r="AA27" s="14">
        <f t="shared" si="1"/>
        <v>3.6015415408673689E-3</v>
      </c>
      <c r="AB27" s="21">
        <v>5850125</v>
      </c>
      <c r="AC27" s="15">
        <v>23264</v>
      </c>
      <c r="AD27" s="14">
        <f t="shared" si="2"/>
        <v>3.9766671652315122E-3</v>
      </c>
      <c r="AE27" s="21">
        <v>5763961</v>
      </c>
      <c r="AF27" s="15">
        <v>23101</v>
      </c>
      <c r="AG27" s="14">
        <f t="shared" si="3"/>
        <v>4.007834195963505E-3</v>
      </c>
      <c r="AH27" s="21">
        <v>5584414</v>
      </c>
      <c r="AI27" s="15">
        <v>22585</v>
      </c>
      <c r="AJ27" s="14">
        <f t="shared" si="4"/>
        <v>4.0442918451246632E-3</v>
      </c>
      <c r="AK27" s="21">
        <v>5538218</v>
      </c>
      <c r="AL27" s="15">
        <v>22335</v>
      </c>
      <c r="AM27" s="14">
        <f t="shared" si="5"/>
        <v>4.0328856682781359E-3</v>
      </c>
      <c r="AN27" s="21">
        <v>5541500</v>
      </c>
      <c r="AO27" s="15">
        <v>21509</v>
      </c>
      <c r="AP27" s="14">
        <f t="shared" si="6"/>
        <v>3.8814400433095733E-3</v>
      </c>
      <c r="AQ27" s="21">
        <v>5517598</v>
      </c>
      <c r="AR27" s="15">
        <v>20594</v>
      </c>
      <c r="AS27" s="14">
        <f t="shared" si="7"/>
        <v>3.7324212456217361E-3</v>
      </c>
      <c r="AT27" s="21">
        <v>5469945</v>
      </c>
      <c r="AU27" s="15">
        <v>22028</v>
      </c>
      <c r="AV27" s="14">
        <f t="shared" si="8"/>
        <v>4.0270971645967194E-3</v>
      </c>
      <c r="AW27" s="21">
        <v>5458027</v>
      </c>
      <c r="AX27" s="15">
        <v>22387</v>
      </c>
      <c r="AY27" s="14">
        <f t="shared" si="9"/>
        <v>4.101665308727861E-3</v>
      </c>
      <c r="AZ27" s="21">
        <v>5439766</v>
      </c>
      <c r="BA27" s="15">
        <v>23736</v>
      </c>
      <c r="BB27" s="14">
        <f t="shared" si="10"/>
        <v>4.3634229854740076E-3</v>
      </c>
    </row>
    <row r="28" spans="2:54" x14ac:dyDescent="0.25">
      <c r="B28" s="74">
        <v>12</v>
      </c>
      <c r="C28" s="76" t="s">
        <v>48</v>
      </c>
      <c r="D28" s="34">
        <f t="shared" si="17"/>
        <v>744223</v>
      </c>
      <c r="E28" s="34">
        <f t="shared" si="17"/>
        <v>752240</v>
      </c>
      <c r="F28" s="34">
        <f t="shared" si="17"/>
        <v>756934</v>
      </c>
      <c r="G28" s="34">
        <f t="shared" si="17"/>
        <v>763025</v>
      </c>
      <c r="H28" s="34">
        <f t="shared" si="17"/>
        <v>779236</v>
      </c>
      <c r="I28" s="34">
        <f t="shared" si="17"/>
        <v>814019</v>
      </c>
      <c r="J28" s="34">
        <f t="shared" si="17"/>
        <v>838591</v>
      </c>
      <c r="K28" s="34">
        <f t="shared" si="17"/>
        <v>866557</v>
      </c>
      <c r="L28" s="34">
        <f t="shared" si="17"/>
        <v>881524</v>
      </c>
      <c r="M28" s="34">
        <f t="shared" si="17"/>
        <v>120334</v>
      </c>
      <c r="W28" s="10">
        <v>23</v>
      </c>
      <c r="X28" s="12" t="s">
        <v>24</v>
      </c>
      <c r="Y28" s="15">
        <v>1094731</v>
      </c>
      <c r="Z28" s="15">
        <v>9750</v>
      </c>
      <c r="AA28" s="14">
        <f t="shared" si="1"/>
        <v>8.9062975287993121E-3</v>
      </c>
      <c r="AB28" s="21">
        <v>1061968</v>
      </c>
      <c r="AC28" s="15">
        <v>9462</v>
      </c>
      <c r="AD28" s="14">
        <f t="shared" si="2"/>
        <v>8.9098729905232547E-3</v>
      </c>
      <c r="AE28" s="21">
        <v>1043738</v>
      </c>
      <c r="AF28" s="15">
        <v>9850</v>
      </c>
      <c r="AG28" s="14">
        <f t="shared" si="3"/>
        <v>9.4372342484416588E-3</v>
      </c>
      <c r="AH28" s="21">
        <v>1009180</v>
      </c>
      <c r="AI28" s="15">
        <v>9488</v>
      </c>
      <c r="AJ28" s="14">
        <f t="shared" si="4"/>
        <v>9.4016924631879356E-3</v>
      </c>
      <c r="AK28" s="21">
        <v>1012265</v>
      </c>
      <c r="AL28" s="15">
        <v>8589</v>
      </c>
      <c r="AM28" s="14">
        <f t="shared" si="5"/>
        <v>8.4849323052757931E-3</v>
      </c>
      <c r="AN28" s="21">
        <v>1018598</v>
      </c>
      <c r="AO28" s="15">
        <v>8890</v>
      </c>
      <c r="AP28" s="14">
        <f t="shared" si="6"/>
        <v>8.7276825597537005E-3</v>
      </c>
      <c r="AQ28" s="21">
        <v>1020090</v>
      </c>
      <c r="AR28" s="15">
        <v>9498</v>
      </c>
      <c r="AS28" s="14">
        <f t="shared" si="7"/>
        <v>9.3109431520748166E-3</v>
      </c>
      <c r="AT28" s="21">
        <v>1016023</v>
      </c>
      <c r="AU28" s="15">
        <v>10056</v>
      </c>
      <c r="AV28" s="14">
        <f t="shared" si="8"/>
        <v>9.897413739649594E-3</v>
      </c>
      <c r="AW28" s="21">
        <v>1017372</v>
      </c>
      <c r="AX28" s="15">
        <v>11033</v>
      </c>
      <c r="AY28" s="14">
        <f t="shared" si="9"/>
        <v>1.0844607478876949E-2</v>
      </c>
      <c r="AZ28" s="21">
        <v>1014334</v>
      </c>
      <c r="BA28" s="15">
        <v>10785</v>
      </c>
      <c r="BB28" s="14">
        <f t="shared" si="10"/>
        <v>1.0632592420248162E-2</v>
      </c>
    </row>
    <row r="29" spans="2:54" x14ac:dyDescent="0.25">
      <c r="B29" s="74">
        <v>13</v>
      </c>
      <c r="C29" s="76" t="s">
        <v>49</v>
      </c>
      <c r="D29" s="34">
        <f t="shared" si="17"/>
        <v>39665</v>
      </c>
      <c r="E29" s="34">
        <f t="shared" si="17"/>
        <v>38949</v>
      </c>
      <c r="F29" s="34">
        <f t="shared" si="17"/>
        <v>38862</v>
      </c>
      <c r="G29" s="34">
        <f t="shared" si="17"/>
        <v>41996</v>
      </c>
      <c r="H29" s="34">
        <f t="shared" si="17"/>
        <v>45418</v>
      </c>
      <c r="I29" s="34">
        <f t="shared" si="17"/>
        <v>49202</v>
      </c>
      <c r="J29" s="34">
        <f t="shared" si="17"/>
        <v>52943</v>
      </c>
      <c r="K29" s="34">
        <f t="shared" si="17"/>
        <v>56492</v>
      </c>
      <c r="L29" s="34">
        <f t="shared" si="17"/>
        <v>58943</v>
      </c>
      <c r="M29" s="34">
        <f t="shared" si="17"/>
        <v>63889</v>
      </c>
      <c r="W29" s="10">
        <v>24</v>
      </c>
      <c r="X29" s="12" t="s">
        <v>25</v>
      </c>
      <c r="Y29" s="15">
        <v>872789</v>
      </c>
      <c r="Z29" s="15">
        <v>8274</v>
      </c>
      <c r="AA29" s="14">
        <f t="shared" si="1"/>
        <v>9.4799544907188341E-3</v>
      </c>
      <c r="AB29" s="21">
        <v>849622</v>
      </c>
      <c r="AC29" s="15">
        <v>7467</v>
      </c>
      <c r="AD29" s="14">
        <f t="shared" si="2"/>
        <v>8.7886142307991091E-3</v>
      </c>
      <c r="AE29" s="21">
        <v>828324</v>
      </c>
      <c r="AF29" s="15">
        <v>9053</v>
      </c>
      <c r="AG29" s="14">
        <f t="shared" si="3"/>
        <v>1.0929298197323753E-2</v>
      </c>
      <c r="AH29" s="21">
        <v>796783</v>
      </c>
      <c r="AI29" s="15">
        <v>8002</v>
      </c>
      <c r="AJ29" s="14">
        <f t="shared" si="4"/>
        <v>1.004288495110965E-2</v>
      </c>
      <c r="AK29" s="21">
        <v>789365</v>
      </c>
      <c r="AL29" s="15">
        <v>7047</v>
      </c>
      <c r="AM29" s="14">
        <f t="shared" si="5"/>
        <v>8.9274290093936271E-3</v>
      </c>
      <c r="AN29" s="21">
        <v>792893</v>
      </c>
      <c r="AO29" s="15">
        <v>7926</v>
      </c>
      <c r="AP29" s="14">
        <f t="shared" si="6"/>
        <v>9.9963046716265627E-3</v>
      </c>
      <c r="AQ29" s="21">
        <v>789746</v>
      </c>
      <c r="AR29" s="15">
        <v>8025</v>
      </c>
      <c r="AS29" s="14">
        <f t="shared" si="7"/>
        <v>1.016149496167122E-2</v>
      </c>
      <c r="AT29" s="21">
        <v>789805</v>
      </c>
      <c r="AU29" s="15">
        <v>8168</v>
      </c>
      <c r="AV29" s="14">
        <f t="shared" si="8"/>
        <v>1.0341793227442216E-2</v>
      </c>
      <c r="AW29" s="21">
        <v>796249</v>
      </c>
      <c r="AX29" s="15">
        <v>7736</v>
      </c>
      <c r="AY29" s="14">
        <f t="shared" si="9"/>
        <v>9.7155538028933161E-3</v>
      </c>
      <c r="AZ29" s="21">
        <v>802203</v>
      </c>
      <c r="BA29" s="15">
        <v>9263</v>
      </c>
      <c r="BB29" s="14">
        <f t="shared" si="10"/>
        <v>1.1546952579334658E-2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3383928</v>
      </c>
      <c r="Z30" s="15">
        <v>13451</v>
      </c>
      <c r="AA30" s="14">
        <f t="shared" si="1"/>
        <v>3.9749663704428699E-3</v>
      </c>
      <c r="AB30" s="21">
        <v>3421264</v>
      </c>
      <c r="AC30" s="15">
        <v>13912</v>
      </c>
      <c r="AD30" s="14">
        <f t="shared" si="2"/>
        <v>4.0663333785407969E-3</v>
      </c>
      <c r="AE30" s="21">
        <v>3449701</v>
      </c>
      <c r="AF30" s="15">
        <v>13410</v>
      </c>
      <c r="AG30" s="14">
        <f t="shared" si="3"/>
        <v>3.8872934205022407E-3</v>
      </c>
      <c r="AH30" s="21">
        <v>3479199</v>
      </c>
      <c r="AI30" s="15">
        <v>12373</v>
      </c>
      <c r="AJ30" s="14">
        <f t="shared" si="4"/>
        <v>3.5562783272816531E-3</v>
      </c>
      <c r="AK30" s="21">
        <v>3567077</v>
      </c>
      <c r="AL30" s="15">
        <v>13529</v>
      </c>
      <c r="AM30" s="14">
        <f t="shared" si="5"/>
        <v>3.7927412276213832E-3</v>
      </c>
      <c r="AN30" s="21">
        <v>3683512</v>
      </c>
      <c r="AO30" s="15">
        <v>14220</v>
      </c>
      <c r="AP30" s="14">
        <f t="shared" si="6"/>
        <v>3.8604462263187958E-3</v>
      </c>
      <c r="AQ30" s="21">
        <v>3736812</v>
      </c>
      <c r="AR30" s="15">
        <v>13034</v>
      </c>
      <c r="AS30" s="14">
        <f t="shared" si="7"/>
        <v>3.4879999314924057E-3</v>
      </c>
      <c r="AT30" s="21">
        <v>3810618</v>
      </c>
      <c r="AU30" s="15">
        <v>14015</v>
      </c>
      <c r="AV30" s="14">
        <f t="shared" si="8"/>
        <v>3.6778811205951372E-3</v>
      </c>
      <c r="AW30" s="21">
        <v>3812248</v>
      </c>
      <c r="AX30" s="15">
        <v>13816</v>
      </c>
      <c r="AY30" s="14">
        <f t="shared" si="9"/>
        <v>3.6241084000831008E-3</v>
      </c>
      <c r="AZ30" s="21">
        <v>3833426</v>
      </c>
      <c r="BA30" s="15">
        <v>16559</v>
      </c>
      <c r="BB30" s="14">
        <f t="shared" si="10"/>
        <v>4.319634707960973E-3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1720541</v>
      </c>
      <c r="Z31" s="15">
        <v>12993</v>
      </c>
      <c r="AA31" s="14">
        <f t="shared" si="1"/>
        <v>7.5516944960916359E-3</v>
      </c>
      <c r="AB31" s="21">
        <v>1728949</v>
      </c>
      <c r="AC31" s="15">
        <v>11958</v>
      </c>
      <c r="AD31" s="14">
        <f t="shared" si="2"/>
        <v>6.9163405051276819E-3</v>
      </c>
      <c r="AE31" s="21">
        <v>1735290</v>
      </c>
      <c r="AF31" s="15">
        <v>12879</v>
      </c>
      <c r="AG31" s="14">
        <f t="shared" si="3"/>
        <v>7.4218142212540842E-3</v>
      </c>
      <c r="AH31" s="21">
        <v>1733491</v>
      </c>
      <c r="AI31" s="15">
        <v>9933</v>
      </c>
      <c r="AJ31" s="14">
        <f t="shared" si="4"/>
        <v>5.7300557083942169E-3</v>
      </c>
      <c r="AK31" s="21">
        <v>1765289</v>
      </c>
      <c r="AL31" s="15">
        <v>10323</v>
      </c>
      <c r="AM31" s="14">
        <f t="shared" si="5"/>
        <v>5.8477677026254624E-3</v>
      </c>
      <c r="AN31" s="21">
        <v>1798923</v>
      </c>
      <c r="AO31" s="15">
        <v>11434</v>
      </c>
      <c r="AP31" s="14">
        <f t="shared" si="6"/>
        <v>6.3560252439932114E-3</v>
      </c>
      <c r="AQ31" s="21">
        <v>1791112</v>
      </c>
      <c r="AR31" s="15">
        <v>9426</v>
      </c>
      <c r="AS31" s="14">
        <f t="shared" si="7"/>
        <v>5.2626524751104341E-3</v>
      </c>
      <c r="AT31" s="21">
        <v>1795427</v>
      </c>
      <c r="AU31" s="15">
        <v>12341</v>
      </c>
      <c r="AV31" s="14">
        <f t="shared" si="8"/>
        <v>6.8735738072335994E-3</v>
      </c>
      <c r="AW31" s="21">
        <v>1772811</v>
      </c>
      <c r="AX31" s="15">
        <v>11567</v>
      </c>
      <c r="AY31" s="14">
        <f t="shared" si="9"/>
        <v>6.5246661939710434E-3</v>
      </c>
      <c r="AZ31" s="21">
        <v>1747803</v>
      </c>
      <c r="BA31" s="15">
        <v>13631</v>
      </c>
      <c r="BB31" s="14">
        <f t="shared" si="10"/>
        <v>7.7989338615393157E-3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1</v>
      </c>
      <c r="G32" s="73">
        <f t="shared" si="20"/>
        <v>1.0000000000000002</v>
      </c>
      <c r="H32" s="73">
        <f t="shared" si="20"/>
        <v>0.99999999999999989</v>
      </c>
      <c r="I32" s="73">
        <f t="shared" si="20"/>
        <v>1</v>
      </c>
      <c r="J32" s="73">
        <f t="shared" si="20"/>
        <v>0.99999999999999989</v>
      </c>
      <c r="K32" s="73">
        <f t="shared" si="20"/>
        <v>1</v>
      </c>
      <c r="L32" s="73">
        <f t="shared" si="20"/>
        <v>1.0000000000000002</v>
      </c>
      <c r="M32" s="73">
        <f t="shared" si="20"/>
        <v>1</v>
      </c>
      <c r="W32" s="10">
        <v>27</v>
      </c>
      <c r="X32" s="12" t="s">
        <v>28</v>
      </c>
      <c r="Y32" s="15">
        <v>47350</v>
      </c>
      <c r="Z32" s="15">
        <v>1721</v>
      </c>
      <c r="AA32" s="14">
        <f t="shared" si="1"/>
        <v>3.634635691657867E-2</v>
      </c>
      <c r="AB32" s="21">
        <v>46191</v>
      </c>
      <c r="AC32" s="15">
        <v>1769</v>
      </c>
      <c r="AD32" s="14">
        <f t="shared" si="2"/>
        <v>3.829750384273993E-2</v>
      </c>
      <c r="AE32" s="21">
        <v>46169</v>
      </c>
      <c r="AF32" s="15">
        <v>1814</v>
      </c>
      <c r="AG32" s="14">
        <f t="shared" si="3"/>
        <v>3.9290432974506705E-2</v>
      </c>
      <c r="AH32" s="21">
        <v>43924</v>
      </c>
      <c r="AI32" s="15">
        <v>1690</v>
      </c>
      <c r="AJ32" s="14">
        <f t="shared" si="4"/>
        <v>3.847554867498406E-2</v>
      </c>
      <c r="AK32" s="21">
        <v>44038</v>
      </c>
      <c r="AL32" s="15">
        <v>1604</v>
      </c>
      <c r="AM32" s="14">
        <f t="shared" si="5"/>
        <v>3.6423089150279302E-2</v>
      </c>
      <c r="AN32" s="21">
        <v>45403</v>
      </c>
      <c r="AO32" s="15">
        <v>1892</v>
      </c>
      <c r="AP32" s="14">
        <f t="shared" si="6"/>
        <v>4.1671255203400655E-2</v>
      </c>
      <c r="AQ32" s="21">
        <v>47473</v>
      </c>
      <c r="AR32" s="15">
        <v>1845</v>
      </c>
      <c r="AS32" s="14">
        <f t="shared" si="7"/>
        <v>3.8864196490636785E-2</v>
      </c>
      <c r="AT32" s="21">
        <v>47778</v>
      </c>
      <c r="AU32" s="15">
        <v>1823</v>
      </c>
      <c r="AV32" s="14">
        <f t="shared" si="8"/>
        <v>3.8155636485411697E-2</v>
      </c>
      <c r="AW32" s="21">
        <v>49866</v>
      </c>
      <c r="AX32" s="15">
        <v>1684</v>
      </c>
      <c r="AY32" s="14">
        <f t="shared" si="9"/>
        <v>3.3770504953274778E-2</v>
      </c>
      <c r="AZ32" s="21">
        <v>1456911</v>
      </c>
      <c r="BA32" s="15">
        <v>9978</v>
      </c>
      <c r="BB32" s="14">
        <f t="shared" si="10"/>
        <v>6.848736813710652E-3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0.76004948043709875</v>
      </c>
      <c r="E33" s="39">
        <f t="shared" si="21"/>
        <v>0.76091488337013957</v>
      </c>
      <c r="F33" s="39">
        <f t="shared" si="21"/>
        <v>0.76143422789938286</v>
      </c>
      <c r="G33" s="39">
        <f t="shared" si="21"/>
        <v>0.76348837602426367</v>
      </c>
      <c r="H33" s="39">
        <f t="shared" si="21"/>
        <v>0.76406450482501598</v>
      </c>
      <c r="I33" s="39">
        <f t="shared" si="21"/>
        <v>0.76404720304083862</v>
      </c>
      <c r="J33" s="39">
        <f t="shared" si="21"/>
        <v>0.76407313222751649</v>
      </c>
      <c r="K33" s="39">
        <f t="shared" si="21"/>
        <v>0.7644223138828744</v>
      </c>
      <c r="L33" s="39">
        <f t="shared" si="21"/>
        <v>0.76439507851190835</v>
      </c>
      <c r="M33" s="39">
        <f t="shared" si="21"/>
        <v>0.76330841559647378</v>
      </c>
      <c r="W33" s="10">
        <v>28</v>
      </c>
      <c r="X33" s="12" t="s">
        <v>29</v>
      </c>
      <c r="Y33" s="15">
        <v>1155762</v>
      </c>
      <c r="Z33" s="15">
        <v>7137</v>
      </c>
      <c r="AA33" s="14">
        <f t="shared" si="1"/>
        <v>6.1751467862760671E-3</v>
      </c>
      <c r="AB33" s="21">
        <v>1181888</v>
      </c>
      <c r="AC33" s="15">
        <v>7932</v>
      </c>
      <c r="AD33" s="14">
        <f t="shared" si="2"/>
        <v>6.7112958249851088E-3</v>
      </c>
      <c r="AE33" s="21">
        <v>1202610</v>
      </c>
      <c r="AF33" s="15">
        <v>7118</v>
      </c>
      <c r="AG33" s="14">
        <f t="shared" si="3"/>
        <v>5.9187932912581802E-3</v>
      </c>
      <c r="AH33" s="21">
        <v>1230574</v>
      </c>
      <c r="AI33" s="15">
        <v>8102</v>
      </c>
      <c r="AJ33" s="14">
        <f t="shared" si="4"/>
        <v>6.5839193742107342E-3</v>
      </c>
      <c r="AK33" s="21">
        <v>1275944</v>
      </c>
      <c r="AL33" s="15">
        <v>7152</v>
      </c>
      <c r="AM33" s="14">
        <f t="shared" si="5"/>
        <v>5.6052616729260849E-3</v>
      </c>
      <c r="AN33" s="21">
        <v>1334478</v>
      </c>
      <c r="AO33" s="15">
        <v>8972</v>
      </c>
      <c r="AP33" s="14">
        <f t="shared" si="6"/>
        <v>6.7232281086687081E-3</v>
      </c>
      <c r="AQ33" s="21">
        <v>1378532</v>
      </c>
      <c r="AR33" s="15">
        <v>8658</v>
      </c>
      <c r="AS33" s="14">
        <f t="shared" si="7"/>
        <v>6.2805941392727917E-3</v>
      </c>
      <c r="AT33" s="21">
        <v>1429613</v>
      </c>
      <c r="AU33" s="15">
        <v>8453</v>
      </c>
      <c r="AV33" s="14">
        <f t="shared" si="8"/>
        <v>5.9127889855506354E-3</v>
      </c>
      <c r="AW33" s="21">
        <v>1442289</v>
      </c>
      <c r="AX33" s="15">
        <v>8538</v>
      </c>
      <c r="AY33" s="14">
        <f t="shared" si="9"/>
        <v>5.9197567200470922E-3</v>
      </c>
      <c r="AZ33" s="21">
        <v>524280</v>
      </c>
      <c r="BA33" s="15">
        <v>6022</v>
      </c>
      <c r="BB33" s="14">
        <f t="shared" si="10"/>
        <v>1.1486228732738232E-2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0.10353884870302894</v>
      </c>
      <c r="E34" s="39">
        <f t="shared" si="21"/>
        <v>0.10163435609746103</v>
      </c>
      <c r="F34" s="39">
        <f t="shared" si="21"/>
        <v>0.10030548279611198</v>
      </c>
      <c r="G34" s="39">
        <f t="shared" si="21"/>
        <v>9.751477750316323E-2</v>
      </c>
      <c r="H34" s="39">
        <f t="shared" si="21"/>
        <v>9.5900923372247468E-2</v>
      </c>
      <c r="I34" s="39">
        <f t="shared" si="21"/>
        <v>9.4521461602621246E-2</v>
      </c>
      <c r="J34" s="39">
        <f t="shared" si="21"/>
        <v>9.3161163103111552E-2</v>
      </c>
      <c r="K34" s="39">
        <f t="shared" si="21"/>
        <v>9.1549990264231496E-2</v>
      </c>
      <c r="L34" s="39">
        <f t="shared" si="21"/>
        <v>9.0800851457203152E-2</v>
      </c>
      <c r="M34" s="39">
        <f t="shared" si="21"/>
        <v>9.0113344167860709E-2</v>
      </c>
      <c r="W34" s="10">
        <v>29</v>
      </c>
      <c r="X34" s="12" t="s">
        <v>30</v>
      </c>
      <c r="Y34" s="15">
        <v>436173</v>
      </c>
      <c r="Z34" s="15">
        <v>4666</v>
      </c>
      <c r="AA34" s="14">
        <f t="shared" si="1"/>
        <v>1.069759017637497E-2</v>
      </c>
      <c r="AB34" s="21">
        <v>440897</v>
      </c>
      <c r="AC34" s="15">
        <v>4715</v>
      </c>
      <c r="AD34" s="14">
        <f t="shared" si="2"/>
        <v>1.0694107694087282E-2</v>
      </c>
      <c r="AE34" s="21">
        <v>442496</v>
      </c>
      <c r="AF34" s="15">
        <v>5494</v>
      </c>
      <c r="AG34" s="14">
        <f t="shared" si="3"/>
        <v>1.2415931443448077E-2</v>
      </c>
      <c r="AH34" s="21">
        <v>446280</v>
      </c>
      <c r="AI34" s="15">
        <v>5100</v>
      </c>
      <c r="AJ34" s="14">
        <f t="shared" si="4"/>
        <v>1.1427803172895939E-2</v>
      </c>
      <c r="AK34" s="21">
        <v>454760</v>
      </c>
      <c r="AL34" s="15">
        <v>5142</v>
      </c>
      <c r="AM34" s="14">
        <f t="shared" si="5"/>
        <v>1.1307063066232739E-2</v>
      </c>
      <c r="AN34" s="21">
        <v>475265</v>
      </c>
      <c r="AO34" s="15">
        <v>4777</v>
      </c>
      <c r="AP34" s="14">
        <f t="shared" si="6"/>
        <v>1.0051234574395338E-2</v>
      </c>
      <c r="AQ34" s="21">
        <v>487782</v>
      </c>
      <c r="AR34" s="15">
        <v>5229</v>
      </c>
      <c r="AS34" s="14">
        <f t="shared" si="7"/>
        <v>1.0719952765784715E-2</v>
      </c>
      <c r="AT34" s="21">
        <v>504071</v>
      </c>
      <c r="AU34" s="15">
        <v>5578</v>
      </c>
      <c r="AV34" s="14">
        <f t="shared" si="8"/>
        <v>1.1065901430552442E-2</v>
      </c>
      <c r="AW34" s="21">
        <v>512004</v>
      </c>
      <c r="AX34" s="15">
        <v>6113</v>
      </c>
      <c r="AY34" s="14">
        <f t="shared" si="9"/>
        <v>1.1939359848751182E-2</v>
      </c>
      <c r="AZ34" s="21">
        <v>66609</v>
      </c>
      <c r="BA34" s="15">
        <v>1961</v>
      </c>
      <c r="BB34" s="14">
        <f t="shared" si="10"/>
        <v>2.9440466003092674E-2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4.9353547611402343E-2</v>
      </c>
      <c r="E35" s="39">
        <f t="shared" si="21"/>
        <v>4.9575015682687899E-2</v>
      </c>
      <c r="F35" s="39">
        <f t="shared" si="21"/>
        <v>4.9807046623470852E-2</v>
      </c>
      <c r="G35" s="39">
        <f t="shared" si="21"/>
        <v>5.0081481678660292E-2</v>
      </c>
      <c r="H35" s="39">
        <f t="shared" si="21"/>
        <v>5.0642531714309109E-2</v>
      </c>
      <c r="I35" s="39">
        <f t="shared" si="21"/>
        <v>5.1260116797125964E-2</v>
      </c>
      <c r="J35" s="39">
        <f t="shared" si="21"/>
        <v>5.1256337693758917E-2</v>
      </c>
      <c r="K35" s="39">
        <f t="shared" si="21"/>
        <v>5.1255152846310638E-2</v>
      </c>
      <c r="L35" s="39">
        <f t="shared" si="21"/>
        <v>5.0488757984569727E-2</v>
      </c>
      <c r="M35" s="39">
        <f t="shared" si="21"/>
        <v>5.00286177212136E-2</v>
      </c>
      <c r="W35" s="10">
        <v>30</v>
      </c>
      <c r="X35" s="12" t="s">
        <v>31</v>
      </c>
      <c r="Y35" s="15">
        <v>24102</v>
      </c>
      <c r="Z35" s="15">
        <v>1153</v>
      </c>
      <c r="AA35" s="14">
        <f t="shared" si="1"/>
        <v>4.7838353663596379E-2</v>
      </c>
      <c r="AB35" s="21">
        <v>23339</v>
      </c>
      <c r="AC35" s="15">
        <v>1058</v>
      </c>
      <c r="AD35" s="14">
        <f t="shared" si="2"/>
        <v>4.5331847979776338E-2</v>
      </c>
      <c r="AE35" s="21">
        <v>23136</v>
      </c>
      <c r="AF35" s="15">
        <v>1053</v>
      </c>
      <c r="AG35" s="14">
        <f t="shared" si="3"/>
        <v>4.5513485477178421E-2</v>
      </c>
      <c r="AH35" s="21">
        <v>24930</v>
      </c>
      <c r="AI35" s="15">
        <v>1082</v>
      </c>
      <c r="AJ35" s="14">
        <f t="shared" si="4"/>
        <v>4.3401524267950263E-2</v>
      </c>
      <c r="AK35" s="21">
        <v>27046</v>
      </c>
      <c r="AL35" s="15">
        <v>1018</v>
      </c>
      <c r="AM35" s="14">
        <f t="shared" si="5"/>
        <v>3.7639577016934114E-2</v>
      </c>
      <c r="AN35" s="21">
        <v>29443</v>
      </c>
      <c r="AO35" s="15">
        <v>1093</v>
      </c>
      <c r="AP35" s="14">
        <f t="shared" si="6"/>
        <v>3.712257582447441E-2</v>
      </c>
      <c r="AQ35" s="21">
        <v>31913</v>
      </c>
      <c r="AR35" s="15">
        <v>1251</v>
      </c>
      <c r="AS35" s="14">
        <f t="shared" si="7"/>
        <v>3.9200325886002571E-2</v>
      </c>
      <c r="AT35" s="21">
        <v>33729</v>
      </c>
      <c r="AU35" s="15">
        <v>1270</v>
      </c>
      <c r="AV35" s="14">
        <f t="shared" si="8"/>
        <v>3.7653058199175783E-2</v>
      </c>
      <c r="AW35" s="21">
        <v>35278</v>
      </c>
      <c r="AX35" s="15">
        <v>1225</v>
      </c>
      <c r="AY35" s="14">
        <f t="shared" si="9"/>
        <v>3.4724190713759283E-2</v>
      </c>
      <c r="AZ35" s="21">
        <v>37823</v>
      </c>
      <c r="BA35" s="15">
        <v>1228</v>
      </c>
      <c r="BB35" s="14">
        <f t="shared" si="10"/>
        <v>3.2467017423260976E-2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5.1454871990804498E-3</v>
      </c>
      <c r="E36" s="39">
        <f t="shared" si="21"/>
        <v>5.3377989534111577E-3</v>
      </c>
      <c r="F36" s="39">
        <f t="shared" si="21"/>
        <v>5.6161595739174387E-3</v>
      </c>
      <c r="G36" s="39">
        <f t="shared" si="21"/>
        <v>5.7405343296078534E-3</v>
      </c>
      <c r="H36" s="39">
        <f t="shared" si="21"/>
        <v>5.8919400298073086E-3</v>
      </c>
      <c r="I36" s="39">
        <f t="shared" si="21"/>
        <v>5.9904956491407526E-3</v>
      </c>
      <c r="J36" s="39">
        <f t="shared" si="21"/>
        <v>6.0193860573812142E-3</v>
      </c>
      <c r="K36" s="39">
        <f t="shared" si="21"/>
        <v>5.8726875158127924E-3</v>
      </c>
      <c r="L36" s="39">
        <f t="shared" si="21"/>
        <v>5.7046426536034381E-3</v>
      </c>
      <c r="M36" s="39">
        <f t="shared" si="21"/>
        <v>5.4842813813221671E-3</v>
      </c>
      <c r="W36" s="10">
        <v>31</v>
      </c>
      <c r="X36" s="12" t="s">
        <v>32</v>
      </c>
      <c r="Y36" s="15">
        <v>530347</v>
      </c>
      <c r="Z36" s="15">
        <v>5901</v>
      </c>
      <c r="AA36" s="14">
        <f t="shared" si="1"/>
        <v>1.1126677439487732E-2</v>
      </c>
      <c r="AB36" s="21">
        <v>547985</v>
      </c>
      <c r="AC36" s="15">
        <v>5951</v>
      </c>
      <c r="AD36" s="14">
        <f t="shared" si="2"/>
        <v>1.0859786308019381E-2</v>
      </c>
      <c r="AE36" s="21">
        <v>575318</v>
      </c>
      <c r="AF36" s="15">
        <v>5528</v>
      </c>
      <c r="AG36" s="14">
        <f t="shared" si="3"/>
        <v>9.608599070427137E-3</v>
      </c>
      <c r="AH36" s="21">
        <v>586315</v>
      </c>
      <c r="AI36" s="15">
        <v>5646</v>
      </c>
      <c r="AJ36" s="14">
        <f t="shared" si="4"/>
        <v>9.6296359465475045E-3</v>
      </c>
      <c r="AK36" s="21">
        <v>607459</v>
      </c>
      <c r="AL36" s="15">
        <v>5631</v>
      </c>
      <c r="AM36" s="14">
        <f t="shared" si="5"/>
        <v>9.2697614159967991E-3</v>
      </c>
      <c r="AN36" s="21">
        <v>622433</v>
      </c>
      <c r="AO36" s="15">
        <v>5508</v>
      </c>
      <c r="AP36" s="14">
        <f t="shared" si="6"/>
        <v>8.849145209203239E-3</v>
      </c>
      <c r="AQ36" s="21">
        <v>632285</v>
      </c>
      <c r="AR36" s="15">
        <v>6115</v>
      </c>
      <c r="AS36" s="14">
        <f t="shared" si="7"/>
        <v>9.6712716575594864E-3</v>
      </c>
      <c r="AT36" s="21">
        <v>627717</v>
      </c>
      <c r="AU36" s="15">
        <v>4941</v>
      </c>
      <c r="AV36" s="14">
        <f t="shared" si="8"/>
        <v>7.8713815302118625E-3</v>
      </c>
      <c r="AW36" s="21">
        <v>615505</v>
      </c>
      <c r="AX36" s="15">
        <v>6139</v>
      </c>
      <c r="AY36" s="14">
        <f t="shared" si="9"/>
        <v>9.9739238511466193E-3</v>
      </c>
      <c r="AZ36" s="21">
        <v>598284</v>
      </c>
      <c r="BA36" s="15">
        <v>5859</v>
      </c>
      <c r="BB36" s="14">
        <f t="shared" si="10"/>
        <v>9.7930080028882597E-3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2.8451897627974457E-2</v>
      </c>
      <c r="E37" s="39">
        <f t="shared" si="21"/>
        <v>2.8304916331062427E-2</v>
      </c>
      <c r="F37" s="39">
        <f t="shared" si="21"/>
        <v>2.815294553886042E-2</v>
      </c>
      <c r="G37" s="39">
        <f t="shared" si="21"/>
        <v>2.8062775012424469E-2</v>
      </c>
      <c r="H37" s="39">
        <f t="shared" si="21"/>
        <v>2.7820838722456744E-2</v>
      </c>
      <c r="I37" s="39">
        <f t="shared" si="21"/>
        <v>2.7841501166983244E-2</v>
      </c>
      <c r="J37" s="39">
        <f t="shared" si="21"/>
        <v>2.7634006985311058E-2</v>
      </c>
      <c r="K37" s="39">
        <f t="shared" si="21"/>
        <v>2.7280747104456059E-2</v>
      </c>
      <c r="L37" s="39">
        <f t="shared" si="21"/>
        <v>2.6895456738680778E-2</v>
      </c>
      <c r="M37" s="39">
        <f t="shared" si="21"/>
        <v>2.6672800396391728E-2</v>
      </c>
      <c r="W37" s="10">
        <v>32</v>
      </c>
      <c r="X37" s="12" t="s">
        <v>33</v>
      </c>
      <c r="Y37" s="15">
        <v>2129150</v>
      </c>
      <c r="Z37" s="15">
        <v>14102</v>
      </c>
      <c r="AA37" s="14">
        <f t="shared" si="1"/>
        <v>6.6233003780851512E-3</v>
      </c>
      <c r="AB37" s="21">
        <v>2117777</v>
      </c>
      <c r="AC37" s="15">
        <v>12863</v>
      </c>
      <c r="AD37" s="14">
        <f t="shared" si="2"/>
        <v>6.0738217479932967E-3</v>
      </c>
      <c r="AE37" s="21">
        <v>2113515</v>
      </c>
      <c r="AF37" s="15">
        <v>13584</v>
      </c>
      <c r="AG37" s="14">
        <f t="shared" si="3"/>
        <v>6.4272077558001715E-3</v>
      </c>
      <c r="AH37" s="21">
        <v>2115176</v>
      </c>
      <c r="AI37" s="15">
        <v>12476</v>
      </c>
      <c r="AJ37" s="14">
        <f t="shared" si="4"/>
        <v>5.8983271368434585E-3</v>
      </c>
      <c r="AK37" s="21">
        <v>2122968</v>
      </c>
      <c r="AL37" s="15">
        <v>12137</v>
      </c>
      <c r="AM37" s="14">
        <f t="shared" si="5"/>
        <v>5.7169962053125623E-3</v>
      </c>
      <c r="AN37" s="21">
        <v>2154510</v>
      </c>
      <c r="AO37" s="15">
        <v>11381</v>
      </c>
      <c r="AP37" s="14">
        <f t="shared" si="6"/>
        <v>5.2824076008001816E-3</v>
      </c>
      <c r="AQ37" s="21">
        <v>2173613</v>
      </c>
      <c r="AR37" s="15">
        <v>12168</v>
      </c>
      <c r="AS37" s="14">
        <f t="shared" si="7"/>
        <v>5.5980526432258182E-3</v>
      </c>
      <c r="AT37" s="21">
        <v>2184753</v>
      </c>
      <c r="AU37" s="15">
        <v>13233</v>
      </c>
      <c r="AV37" s="14">
        <f t="shared" si="8"/>
        <v>6.0569776079950456E-3</v>
      </c>
      <c r="AW37" s="21">
        <v>2172915</v>
      </c>
      <c r="AX37" s="15">
        <v>12669</v>
      </c>
      <c r="AY37" s="14">
        <f t="shared" si="9"/>
        <v>5.8304167443273209E-3</v>
      </c>
      <c r="AZ37" s="21">
        <v>2181540</v>
      </c>
      <c r="BA37" s="15">
        <v>11359</v>
      </c>
      <c r="BB37" s="14">
        <f t="shared" si="10"/>
        <v>5.2068722095400498E-3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1.2099763574078309E-2</v>
      </c>
      <c r="E38" s="39">
        <f t="shared" si="21"/>
        <v>1.2008900594792938E-2</v>
      </c>
      <c r="F38" s="39">
        <f t="shared" si="21"/>
        <v>1.1954324813868055E-2</v>
      </c>
      <c r="G38" s="39">
        <f t="shared" si="21"/>
        <v>1.1857671175569219E-2</v>
      </c>
      <c r="H38" s="39">
        <f t="shared" si="21"/>
        <v>1.2013522446342274E-2</v>
      </c>
      <c r="I38" s="39">
        <f t="shared" si="21"/>
        <v>1.2106627371809968E-2</v>
      </c>
      <c r="J38" s="39">
        <f t="shared" si="21"/>
        <v>1.2183162788689394E-2</v>
      </c>
      <c r="K38" s="39">
        <f t="shared" si="21"/>
        <v>1.2274815972686006E-2</v>
      </c>
      <c r="L38" s="39">
        <f t="shared" si="21"/>
        <v>1.2416670233089438E-2</v>
      </c>
      <c r="M38" s="39">
        <f t="shared" si="21"/>
        <v>1.267855500080888E-2</v>
      </c>
      <c r="W38" s="10">
        <v>33</v>
      </c>
      <c r="X38" s="12" t="s">
        <v>34</v>
      </c>
      <c r="Y38" s="15">
        <v>1117685</v>
      </c>
      <c r="Z38" s="15">
        <v>9256</v>
      </c>
      <c r="AA38" s="14">
        <f t="shared" si="1"/>
        <v>8.281403078684961E-3</v>
      </c>
      <c r="AB38" s="21">
        <v>1109179</v>
      </c>
      <c r="AC38" s="15">
        <v>8382</v>
      </c>
      <c r="AD38" s="14">
        <f t="shared" si="2"/>
        <v>7.5569407642950325E-3</v>
      </c>
      <c r="AE38" s="21">
        <v>1105020</v>
      </c>
      <c r="AF38" s="15">
        <v>8438</v>
      </c>
      <c r="AG38" s="14">
        <f t="shared" si="3"/>
        <v>7.6360608857758234E-3</v>
      </c>
      <c r="AH38" s="21">
        <v>1087296</v>
      </c>
      <c r="AI38" s="15">
        <v>8606</v>
      </c>
      <c r="AJ38" s="14">
        <f t="shared" si="4"/>
        <v>7.9150479722173168E-3</v>
      </c>
      <c r="AK38" s="21">
        <v>1108201</v>
      </c>
      <c r="AL38" s="15">
        <v>8590</v>
      </c>
      <c r="AM38" s="14">
        <f t="shared" si="5"/>
        <v>7.7513014335847015E-3</v>
      </c>
      <c r="AN38" s="21">
        <v>1130786</v>
      </c>
      <c r="AO38" s="15">
        <v>8756</v>
      </c>
      <c r="AP38" s="14">
        <f t="shared" si="6"/>
        <v>7.7432865281317599E-3</v>
      </c>
      <c r="AQ38" s="21">
        <v>1144761</v>
      </c>
      <c r="AR38" s="15">
        <v>8497</v>
      </c>
      <c r="AS38" s="14">
        <f t="shared" si="7"/>
        <v>7.4225100261102539E-3</v>
      </c>
      <c r="AT38" s="21">
        <v>1153915</v>
      </c>
      <c r="AU38" s="15">
        <v>8145</v>
      </c>
      <c r="AV38" s="14">
        <f t="shared" si="8"/>
        <v>7.0585788381293249E-3</v>
      </c>
      <c r="AW38" s="21">
        <v>1162460</v>
      </c>
      <c r="AX38" s="15">
        <v>8792</v>
      </c>
      <c r="AY38" s="14">
        <f t="shared" si="9"/>
        <v>7.5632709942707703E-3</v>
      </c>
      <c r="AZ38" s="21">
        <v>1186033</v>
      </c>
      <c r="BA38" s="15">
        <v>9119</v>
      </c>
      <c r="BB38" s="14">
        <f t="shared" si="10"/>
        <v>7.6886562178286773E-3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4.1360974847336758E-2</v>
      </c>
      <c r="E39" s="39">
        <f t="shared" si="21"/>
        <v>4.2224128970445002E-2</v>
      </c>
      <c r="F39" s="39">
        <f t="shared" si="21"/>
        <v>4.2729812754388356E-2</v>
      </c>
      <c r="G39" s="39">
        <f t="shared" si="21"/>
        <v>4.3254384276311272E-2</v>
      </c>
      <c r="H39" s="39">
        <f t="shared" si="21"/>
        <v>4.3665738889821094E-2</v>
      </c>
      <c r="I39" s="39">
        <f t="shared" si="21"/>
        <v>4.4232594371480236E-2</v>
      </c>
      <c r="J39" s="39">
        <f t="shared" si="21"/>
        <v>4.5672811144231405E-2</v>
      </c>
      <c r="K39" s="39">
        <f t="shared" si="21"/>
        <v>4.7344292413628586E-2</v>
      </c>
      <c r="L39" s="39">
        <f t="shared" si="21"/>
        <v>4.9298542420945161E-2</v>
      </c>
      <c r="M39" s="39">
        <f t="shared" si="21"/>
        <v>5.1713985735929162E-2</v>
      </c>
      <c r="W39" s="16">
        <v>34</v>
      </c>
      <c r="X39" s="17" t="s">
        <v>35</v>
      </c>
      <c r="Y39" s="18">
        <v>2954083</v>
      </c>
      <c r="Z39" s="18">
        <v>17037</v>
      </c>
      <c r="AA39" s="19">
        <f t="shared" si="1"/>
        <v>5.7672719419190324E-3</v>
      </c>
      <c r="AB39" s="22">
        <v>3036807</v>
      </c>
      <c r="AC39" s="18">
        <v>16473</v>
      </c>
      <c r="AD39" s="19">
        <f t="shared" si="2"/>
        <v>5.424447454184609E-3</v>
      </c>
      <c r="AE39" s="22">
        <v>3067391</v>
      </c>
      <c r="AF39" s="18">
        <v>15970</v>
      </c>
      <c r="AG39" s="19">
        <f t="shared" si="3"/>
        <v>5.2063789715755182E-3</v>
      </c>
      <c r="AH39" s="22">
        <v>3095216</v>
      </c>
      <c r="AI39" s="18">
        <v>15747</v>
      </c>
      <c r="AJ39" s="19">
        <f t="shared" si="4"/>
        <v>5.087528624819722E-3</v>
      </c>
      <c r="AK39" s="22">
        <v>3146247</v>
      </c>
      <c r="AL39" s="18">
        <v>14895</v>
      </c>
      <c r="AM39" s="19">
        <f t="shared" si="5"/>
        <v>4.734211903896929E-3</v>
      </c>
      <c r="AN39" s="22">
        <v>3218341</v>
      </c>
      <c r="AO39" s="18">
        <v>15722</v>
      </c>
      <c r="AP39" s="19">
        <f t="shared" si="6"/>
        <v>4.8851255973186188E-3</v>
      </c>
      <c r="AQ39" s="22">
        <v>3353206</v>
      </c>
      <c r="AR39" s="18">
        <v>16750</v>
      </c>
      <c r="AS39" s="19">
        <f t="shared" si="7"/>
        <v>4.9952195003826185E-3</v>
      </c>
      <c r="AT39" s="22">
        <v>3528601</v>
      </c>
      <c r="AU39" s="18">
        <v>17365</v>
      </c>
      <c r="AV39" s="19">
        <f t="shared" si="8"/>
        <v>4.9212138181675968E-3</v>
      </c>
      <c r="AW39" s="22">
        <v>3703978</v>
      </c>
      <c r="AX39" s="18">
        <v>19229</v>
      </c>
      <c r="AY39" s="19">
        <f t="shared" si="9"/>
        <v>5.191445521544674E-3</v>
      </c>
      <c r="AZ39" s="22">
        <v>3922780</v>
      </c>
      <c r="BA39" s="18">
        <v>22067</v>
      </c>
      <c r="BB39" s="19">
        <f t="shared" si="10"/>
        <v>5.6253473302096983E-3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65245733</v>
      </c>
      <c r="Z40" s="15">
        <v>55327</v>
      </c>
      <c r="AA40" s="14">
        <f t="shared" si="1"/>
        <v>8.4797882491411357E-4</v>
      </c>
      <c r="AB40" s="21">
        <v>65612773</v>
      </c>
      <c r="AC40" s="15">
        <v>60581</v>
      </c>
      <c r="AD40" s="14">
        <f t="shared" si="2"/>
        <v>9.2331107542124456E-4</v>
      </c>
      <c r="AE40" s="21">
        <v>66006210</v>
      </c>
      <c r="AF40" s="15">
        <v>66852</v>
      </c>
      <c r="AG40" s="14">
        <f t="shared" si="3"/>
        <v>1.0128137943384418E-3</v>
      </c>
      <c r="AH40" s="21">
        <v>66014977</v>
      </c>
      <c r="AI40" s="15">
        <v>69521</v>
      </c>
      <c r="AJ40" s="14">
        <f t="shared" si="4"/>
        <v>1.0531095087710173E-3</v>
      </c>
      <c r="AK40" s="21">
        <v>66643582</v>
      </c>
      <c r="AL40" s="15">
        <v>67315</v>
      </c>
      <c r="AM40" s="14">
        <f t="shared" si="5"/>
        <v>1.0100747585866559E-3</v>
      </c>
      <c r="AN40" s="21">
        <v>67591544</v>
      </c>
      <c r="AO40" s="15">
        <v>71104</v>
      </c>
      <c r="AP40" s="14">
        <f t="shared" si="6"/>
        <v>1.0519659086349617E-3</v>
      </c>
      <c r="AQ40" s="21">
        <v>68609966</v>
      </c>
      <c r="AR40" s="15">
        <v>74093</v>
      </c>
      <c r="AS40" s="14">
        <f t="shared" si="7"/>
        <v>1.0799159993753677E-3</v>
      </c>
      <c r="AT40" s="21">
        <v>69784893</v>
      </c>
      <c r="AU40" s="15">
        <v>81719</v>
      </c>
      <c r="AV40" s="14">
        <f t="shared" si="8"/>
        <v>1.1710127577325368E-3</v>
      </c>
      <c r="AW40" s="21">
        <v>70803653</v>
      </c>
      <c r="AX40" s="15">
        <v>90125</v>
      </c>
      <c r="AY40" s="14">
        <f t="shared" si="9"/>
        <v>1.2728863015019861E-3</v>
      </c>
      <c r="AZ40" s="21">
        <v>71889550</v>
      </c>
      <c r="BA40" s="15">
        <v>90493</v>
      </c>
      <c r="BB40" s="14">
        <f t="shared" si="10"/>
        <v>1.2587782229823389E-3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0.86358832914012773</v>
      </c>
      <c r="E41" s="39">
        <f t="shared" si="22"/>
        <v>0.86254923946760054</v>
      </c>
      <c r="F41" s="39">
        <f t="shared" si="22"/>
        <v>0.86173971069549493</v>
      </c>
      <c r="G41" s="39">
        <f t="shared" si="22"/>
        <v>0.86100315352742685</v>
      </c>
      <c r="H41" s="39">
        <f t="shared" si="22"/>
        <v>0.85996542819726352</v>
      </c>
      <c r="I41" s="39">
        <f t="shared" si="22"/>
        <v>0.85856866464345982</v>
      </c>
      <c r="J41" s="39">
        <f t="shared" si="22"/>
        <v>0.857234295330628</v>
      </c>
      <c r="K41" s="39">
        <f t="shared" si="22"/>
        <v>0.8559723041471059</v>
      </c>
      <c r="L41" s="39">
        <f t="shared" si="22"/>
        <v>0.85519592996911142</v>
      </c>
      <c r="M41" s="39">
        <f t="shared" si="22"/>
        <v>0.85342175976433443</v>
      </c>
      <c r="W41" s="10">
        <v>36</v>
      </c>
      <c r="X41" s="12" t="s">
        <v>20</v>
      </c>
      <c r="Y41" s="15">
        <v>56364914</v>
      </c>
      <c r="Z41" s="15">
        <v>61268</v>
      </c>
      <c r="AA41" s="14">
        <f t="shared" si="1"/>
        <v>1.086988263656359E-3</v>
      </c>
      <c r="AB41" s="21">
        <v>56673025</v>
      </c>
      <c r="AC41" s="15">
        <v>64028</v>
      </c>
      <c r="AD41" s="14">
        <f t="shared" si="2"/>
        <v>1.1297791144905358E-3</v>
      </c>
      <c r="AE41" s="21">
        <v>56975420</v>
      </c>
      <c r="AF41" s="15">
        <v>69644</v>
      </c>
      <c r="AG41" s="14">
        <f t="shared" si="3"/>
        <v>1.2223516737568587E-3</v>
      </c>
      <c r="AH41" s="21">
        <v>56948277</v>
      </c>
      <c r="AI41" s="15">
        <v>70552</v>
      </c>
      <c r="AJ41" s="14">
        <f t="shared" si="4"/>
        <v>1.2388785704614031E-3</v>
      </c>
      <c r="AK41" s="21">
        <v>57403447</v>
      </c>
      <c r="AL41" s="15">
        <v>70383</v>
      </c>
      <c r="AM41" s="14">
        <f t="shared" si="5"/>
        <v>1.2261110382447938E-3</v>
      </c>
      <c r="AN41" s="21">
        <v>58088592</v>
      </c>
      <c r="AO41" s="15">
        <v>73967</v>
      </c>
      <c r="AP41" s="14">
        <f t="shared" si="6"/>
        <v>1.2733481300424704E-3</v>
      </c>
      <c r="AQ41" s="21">
        <v>58826663</v>
      </c>
      <c r="AR41" s="15">
        <v>77214</v>
      </c>
      <c r="AS41" s="14">
        <f t="shared" si="7"/>
        <v>1.312568078185907E-3</v>
      </c>
      <c r="AT41" s="21">
        <v>59712172</v>
      </c>
      <c r="AU41" s="15">
        <v>85387</v>
      </c>
      <c r="AV41" s="14">
        <f t="shared" si="8"/>
        <v>1.4299764543818636E-3</v>
      </c>
      <c r="AW41" s="21">
        <v>60467459</v>
      </c>
      <c r="AX41" s="15">
        <v>88839</v>
      </c>
      <c r="AY41" s="14">
        <f t="shared" si="9"/>
        <v>1.4692034603273143E-3</v>
      </c>
      <c r="AZ41" s="21">
        <v>61223871</v>
      </c>
      <c r="BA41" s="15">
        <v>95092</v>
      </c>
      <c r="BB41" s="14">
        <f t="shared" si="10"/>
        <v>1.5531850313744455E-3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0.88010624367038137</v>
      </c>
      <c r="E42" s="39">
        <f t="shared" si="23"/>
        <v>0.88216979223099912</v>
      </c>
      <c r="F42" s="39">
        <f t="shared" si="23"/>
        <v>0.88360118310532865</v>
      </c>
      <c r="G42" s="39">
        <f t="shared" si="23"/>
        <v>0.88674283351500294</v>
      </c>
      <c r="H42" s="39">
        <f t="shared" si="23"/>
        <v>0.88848281543912344</v>
      </c>
      <c r="I42" s="39">
        <f t="shared" si="23"/>
        <v>0.88990809297486595</v>
      </c>
      <c r="J42" s="39">
        <f t="shared" si="23"/>
        <v>0.89132356975151106</v>
      </c>
      <c r="K42" s="39">
        <f t="shared" si="23"/>
        <v>0.89304561628842394</v>
      </c>
      <c r="L42" s="39">
        <f t="shared" si="23"/>
        <v>0.8938245046834089</v>
      </c>
      <c r="M42" s="39">
        <f t="shared" si="23"/>
        <v>0.89440936660351289</v>
      </c>
      <c r="W42" s="10">
        <v>37</v>
      </c>
      <c r="X42" s="12" t="s">
        <v>21</v>
      </c>
      <c r="Y42" s="15">
        <v>49882961</v>
      </c>
      <c r="Z42" s="15">
        <v>41559</v>
      </c>
      <c r="AA42" s="14">
        <f t="shared" si="1"/>
        <v>8.3313017444974844E-4</v>
      </c>
      <c r="AB42" s="21">
        <v>50257946</v>
      </c>
      <c r="AC42" s="15">
        <v>40047</v>
      </c>
      <c r="AD42" s="14">
        <f t="shared" si="2"/>
        <v>7.9682922179111736E-4</v>
      </c>
      <c r="AE42" s="21">
        <v>50579344</v>
      </c>
      <c r="AF42" s="15">
        <v>42934</v>
      </c>
      <c r="AG42" s="14">
        <f t="shared" si="3"/>
        <v>8.4884454017434467E-4</v>
      </c>
      <c r="AH42" s="21">
        <v>50707391</v>
      </c>
      <c r="AI42" s="15">
        <v>43520</v>
      </c>
      <c r="AJ42" s="14">
        <f t="shared" si="4"/>
        <v>8.5825752699443753E-4</v>
      </c>
      <c r="AK42" s="21">
        <v>51188932</v>
      </c>
      <c r="AL42" s="15">
        <v>43607</v>
      </c>
      <c r="AM42" s="14">
        <f t="shared" si="5"/>
        <v>8.5188337197580129E-4</v>
      </c>
      <c r="AN42" s="21">
        <v>51866300</v>
      </c>
      <c r="AO42" s="15">
        <v>46424</v>
      </c>
      <c r="AP42" s="14">
        <f t="shared" si="6"/>
        <v>8.9507059497207246E-4</v>
      </c>
      <c r="AQ42" s="21">
        <v>52565496</v>
      </c>
      <c r="AR42" s="15">
        <v>47584</v>
      </c>
      <c r="AS42" s="14">
        <f t="shared" si="7"/>
        <v>9.052325883123028E-4</v>
      </c>
      <c r="AT42" s="21">
        <v>53398993</v>
      </c>
      <c r="AU42" s="15">
        <v>52810</v>
      </c>
      <c r="AV42" s="14">
        <f t="shared" si="8"/>
        <v>9.889699605383944E-4</v>
      </c>
      <c r="AW42" s="21">
        <v>54067128</v>
      </c>
      <c r="AX42" s="15">
        <v>49959</v>
      </c>
      <c r="AY42" s="14">
        <f t="shared" si="9"/>
        <v>9.2401800961205115E-4</v>
      </c>
      <c r="AZ42" s="21">
        <v>54716642</v>
      </c>
      <c r="BA42" s="15">
        <v>58076</v>
      </c>
      <c r="BB42" s="14">
        <f t="shared" si="10"/>
        <v>1.0613955439736232E-3</v>
      </c>
    </row>
    <row r="43" spans="2:54" x14ac:dyDescent="0.25">
      <c r="B43" s="36"/>
      <c r="C43" s="70" t="str">
        <f>C17</f>
        <v>Carpooled:</v>
      </c>
      <c r="D43" s="39">
        <f t="shared" si="23"/>
        <v>0.11989375632961861</v>
      </c>
      <c r="E43" s="39">
        <f t="shared" si="23"/>
        <v>0.11783020776900083</v>
      </c>
      <c r="F43" s="39">
        <f t="shared" si="23"/>
        <v>0.11639881689467137</v>
      </c>
      <c r="G43" s="39">
        <f t="shared" si="23"/>
        <v>0.11325716648499701</v>
      </c>
      <c r="H43" s="39">
        <f t="shared" si="23"/>
        <v>0.11151718456087656</v>
      </c>
      <c r="I43" s="39">
        <f t="shared" si="23"/>
        <v>0.11009190702513401</v>
      </c>
      <c r="J43" s="39">
        <f t="shared" si="23"/>
        <v>0.10867643024848893</v>
      </c>
      <c r="K43" s="39">
        <f t="shared" si="23"/>
        <v>0.1069543837115761</v>
      </c>
      <c r="L43" s="39">
        <f t="shared" si="23"/>
        <v>0.10617549531659108</v>
      </c>
      <c r="M43" s="39">
        <f t="shared" si="23"/>
        <v>0.10559063339648708</v>
      </c>
      <c r="W43" s="10">
        <v>38</v>
      </c>
      <c r="X43" s="12" t="s">
        <v>22</v>
      </c>
      <c r="Y43" s="15">
        <v>6481953</v>
      </c>
      <c r="Z43" s="15">
        <v>32726</v>
      </c>
      <c r="AA43" s="14">
        <f t="shared" si="1"/>
        <v>5.0487869936730488E-3</v>
      </c>
      <c r="AB43" s="21">
        <v>6415079</v>
      </c>
      <c r="AC43" s="15">
        <v>35673</v>
      </c>
      <c r="AD43" s="14">
        <f t="shared" si="2"/>
        <v>5.560804473335402E-3</v>
      </c>
      <c r="AE43" s="21">
        <v>6396076</v>
      </c>
      <c r="AF43" s="15">
        <v>38698</v>
      </c>
      <c r="AG43" s="14">
        <f t="shared" si="3"/>
        <v>6.0502720730647979E-3</v>
      </c>
      <c r="AH43" s="21">
        <v>6240886</v>
      </c>
      <c r="AI43" s="15">
        <v>39558</v>
      </c>
      <c r="AJ43" s="14">
        <f t="shared" si="4"/>
        <v>6.3385230879077102E-3</v>
      </c>
      <c r="AK43" s="21">
        <v>6214515</v>
      </c>
      <c r="AL43" s="15">
        <v>38541</v>
      </c>
      <c r="AM43" s="14">
        <f t="shared" si="5"/>
        <v>6.2017711760290221E-3</v>
      </c>
      <c r="AN43" s="21">
        <v>6222292</v>
      </c>
      <c r="AO43" s="15">
        <v>39453</v>
      </c>
      <c r="AP43" s="14">
        <f t="shared" si="6"/>
        <v>6.3405896091022406E-3</v>
      </c>
      <c r="AQ43" s="21">
        <v>6261167</v>
      </c>
      <c r="AR43" s="15">
        <v>44443</v>
      </c>
      <c r="AS43" s="14">
        <f t="shared" si="7"/>
        <v>7.0981975085475275E-3</v>
      </c>
      <c r="AT43" s="21">
        <v>6313179</v>
      </c>
      <c r="AU43" s="15">
        <v>44168</v>
      </c>
      <c r="AV43" s="14">
        <f t="shared" si="8"/>
        <v>6.9961583538182583E-3</v>
      </c>
      <c r="AW43" s="21">
        <v>6400331</v>
      </c>
      <c r="AX43" s="15">
        <v>50268</v>
      </c>
      <c r="AY43" s="14">
        <f t="shared" si="9"/>
        <v>7.8539688025509938E-3</v>
      </c>
      <c r="AZ43" s="21">
        <v>6507229</v>
      </c>
      <c r="BA43" s="15">
        <v>54240</v>
      </c>
      <c r="BB43" s="14">
        <f t="shared" si="10"/>
        <v>8.3353451983939706E-3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5146595</v>
      </c>
      <c r="Z44" s="15">
        <v>21920</v>
      </c>
      <c r="AA44" s="14">
        <f t="shared" si="1"/>
        <v>4.259126665300067E-3</v>
      </c>
      <c r="AB44" s="21">
        <v>5091050</v>
      </c>
      <c r="AC44" s="15">
        <v>24326</v>
      </c>
      <c r="AD44" s="14">
        <f t="shared" si="2"/>
        <v>4.7781891751210457E-3</v>
      </c>
      <c r="AE44" s="21">
        <v>5069404</v>
      </c>
      <c r="AF44" s="15">
        <v>25252</v>
      </c>
      <c r="AG44" s="14">
        <f t="shared" si="3"/>
        <v>4.9812561792273802E-3</v>
      </c>
      <c r="AH44" s="21">
        <v>4938257</v>
      </c>
      <c r="AI44" s="15">
        <v>26385</v>
      </c>
      <c r="AJ44" s="14">
        <f t="shared" si="4"/>
        <v>5.3429783018583274E-3</v>
      </c>
      <c r="AK44" s="21">
        <v>4899292</v>
      </c>
      <c r="AL44" s="15">
        <v>24426</v>
      </c>
      <c r="AM44" s="14">
        <f t="shared" si="5"/>
        <v>4.9856183301587248E-3</v>
      </c>
      <c r="AN44" s="21">
        <v>4887799</v>
      </c>
      <c r="AO44" s="15">
        <v>25044</v>
      </c>
      <c r="AP44" s="14">
        <f t="shared" si="6"/>
        <v>5.1237786169193947E-3</v>
      </c>
      <c r="AQ44" s="21">
        <v>4894122</v>
      </c>
      <c r="AR44" s="15">
        <v>28431</v>
      </c>
      <c r="AS44" s="14">
        <f t="shared" si="7"/>
        <v>5.8092135831513802E-3</v>
      </c>
      <c r="AT44" s="21">
        <v>4900028</v>
      </c>
      <c r="AU44" s="15">
        <v>27193</v>
      </c>
      <c r="AV44" s="14">
        <f t="shared" si="8"/>
        <v>5.549560124962551E-3</v>
      </c>
      <c r="AW44" s="21">
        <v>4938874</v>
      </c>
      <c r="AX44" s="15">
        <v>30920</v>
      </c>
      <c r="AY44" s="14">
        <f t="shared" si="9"/>
        <v>6.2605363084784101E-3</v>
      </c>
      <c r="AZ44" s="21">
        <v>4985506</v>
      </c>
      <c r="BA44" s="15">
        <v>32422</v>
      </c>
      <c r="BB44" s="14">
        <f t="shared" si="10"/>
        <v>6.5032516258129065E-3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0.10353884870302894</v>
      </c>
      <c r="E45" s="39">
        <f t="shared" si="24"/>
        <v>0.10163435609746103</v>
      </c>
      <c r="F45" s="39">
        <f t="shared" si="24"/>
        <v>0.10030548279611198</v>
      </c>
      <c r="G45" s="39">
        <f t="shared" si="24"/>
        <v>9.751477750316323E-2</v>
      </c>
      <c r="H45" s="39">
        <f t="shared" si="24"/>
        <v>9.5900923372247468E-2</v>
      </c>
      <c r="I45" s="39">
        <f t="shared" si="24"/>
        <v>9.4521461602621246E-2</v>
      </c>
      <c r="J45" s="39">
        <f t="shared" si="24"/>
        <v>9.3161163103111552E-2</v>
      </c>
      <c r="K45" s="39">
        <f t="shared" si="24"/>
        <v>9.1549990264231496E-2</v>
      </c>
      <c r="L45" s="39">
        <f t="shared" si="24"/>
        <v>9.0800851457203152E-2</v>
      </c>
      <c r="M45" s="39">
        <f t="shared" si="24"/>
        <v>9.0113344167860709E-2</v>
      </c>
      <c r="W45" s="10">
        <v>40</v>
      </c>
      <c r="X45" s="12" t="s">
        <v>24</v>
      </c>
      <c r="Y45" s="15">
        <v>837600</v>
      </c>
      <c r="Z45" s="15">
        <v>11032</v>
      </c>
      <c r="AA45" s="14">
        <f t="shared" si="1"/>
        <v>1.3170964660936008E-2</v>
      </c>
      <c r="AB45" s="21">
        <v>829220</v>
      </c>
      <c r="AC45" s="15">
        <v>11619</v>
      </c>
      <c r="AD45" s="14">
        <f t="shared" si="2"/>
        <v>1.4011963049612889E-2</v>
      </c>
      <c r="AE45" s="21">
        <v>827460</v>
      </c>
      <c r="AF45" s="15">
        <v>12702</v>
      </c>
      <c r="AG45" s="14">
        <f t="shared" si="3"/>
        <v>1.5350590965122181E-2</v>
      </c>
      <c r="AH45" s="21">
        <v>809532</v>
      </c>
      <c r="AI45" s="15">
        <v>12077</v>
      </c>
      <c r="AJ45" s="14">
        <f t="shared" si="4"/>
        <v>1.4918496118745151E-2</v>
      </c>
      <c r="AK45" s="21">
        <v>815703</v>
      </c>
      <c r="AL45" s="15">
        <v>13537</v>
      </c>
      <c r="AM45" s="14">
        <f t="shared" si="5"/>
        <v>1.6595501058596081E-2</v>
      </c>
      <c r="AN45" s="21">
        <v>828030</v>
      </c>
      <c r="AO45" s="15">
        <v>12895</v>
      </c>
      <c r="AP45" s="14">
        <f t="shared" si="6"/>
        <v>1.5573107254568071E-2</v>
      </c>
      <c r="AQ45" s="21">
        <v>849415</v>
      </c>
      <c r="AR45" s="15">
        <v>14853</v>
      </c>
      <c r="AS45" s="14">
        <f t="shared" si="7"/>
        <v>1.7486152234184704E-2</v>
      </c>
      <c r="AT45" s="21">
        <v>878704</v>
      </c>
      <c r="AU45" s="15">
        <v>14546</v>
      </c>
      <c r="AV45" s="14">
        <f t="shared" si="8"/>
        <v>1.6553924871173912E-2</v>
      </c>
      <c r="AW45" s="21">
        <v>905811</v>
      </c>
      <c r="AX45" s="15">
        <v>15894</v>
      </c>
      <c r="AY45" s="14">
        <f t="shared" si="9"/>
        <v>1.7546706763331425E-2</v>
      </c>
      <c r="AZ45" s="21">
        <v>940983</v>
      </c>
      <c r="BA45" s="15">
        <v>17055</v>
      </c>
      <c r="BB45" s="14">
        <f t="shared" si="10"/>
        <v>1.8124663251089551E-2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0.77092468421741089</v>
      </c>
      <c r="E46" s="39">
        <f t="shared" si="25"/>
        <v>0.77176652210647911</v>
      </c>
      <c r="F46" s="39">
        <f t="shared" si="25"/>
        <v>0.77204165962626115</v>
      </c>
      <c r="G46" s="39">
        <f t="shared" si="25"/>
        <v>0.77195128580528449</v>
      </c>
      <c r="H46" s="39">
        <f t="shared" si="25"/>
        <v>0.77004799118925771</v>
      </c>
      <c r="I46" s="39">
        <f t="shared" si="25"/>
        <v>0.76825647023343824</v>
      </c>
      <c r="J46" s="39">
        <f t="shared" si="25"/>
        <v>0.76620985486291049</v>
      </c>
      <c r="K46" s="39">
        <f t="shared" si="25"/>
        <v>0.76311793580549847</v>
      </c>
      <c r="L46" s="39">
        <f t="shared" si="25"/>
        <v>0.76045325991211665</v>
      </c>
      <c r="M46" s="39">
        <f t="shared" si="25"/>
        <v>0.7574561529700371</v>
      </c>
      <c r="W46" s="10">
        <v>41</v>
      </c>
      <c r="X46" s="12" t="s">
        <v>25</v>
      </c>
      <c r="Y46" s="15">
        <v>497758</v>
      </c>
      <c r="Z46" s="15">
        <v>5643</v>
      </c>
      <c r="AA46" s="14">
        <f t="shared" si="1"/>
        <v>1.1336834365293978E-2</v>
      </c>
      <c r="AB46" s="21">
        <v>494809</v>
      </c>
      <c r="AC46" s="15">
        <v>5766</v>
      </c>
      <c r="AD46" s="14">
        <f t="shared" si="2"/>
        <v>1.1652981251351531E-2</v>
      </c>
      <c r="AE46" s="21">
        <v>499212</v>
      </c>
      <c r="AF46" s="15">
        <v>6156</v>
      </c>
      <c r="AG46" s="14">
        <f t="shared" si="3"/>
        <v>1.2331434340520661E-2</v>
      </c>
      <c r="AH46" s="21">
        <v>493097</v>
      </c>
      <c r="AI46" s="15">
        <v>6429</v>
      </c>
      <c r="AJ46" s="14">
        <f t="shared" si="4"/>
        <v>1.3038002664790093E-2</v>
      </c>
      <c r="AK46" s="21">
        <v>499520</v>
      </c>
      <c r="AL46" s="15">
        <v>6962</v>
      </c>
      <c r="AM46" s="14">
        <f t="shared" si="5"/>
        <v>1.3937379884689302E-2</v>
      </c>
      <c r="AN46" s="21">
        <v>506463</v>
      </c>
      <c r="AO46" s="15">
        <v>6795</v>
      </c>
      <c r="AP46" s="14">
        <f t="shared" si="6"/>
        <v>1.3416577321541751E-2</v>
      </c>
      <c r="AQ46" s="21">
        <v>517630</v>
      </c>
      <c r="AR46" s="15">
        <v>7120</v>
      </c>
      <c r="AS46" s="14">
        <f t="shared" si="7"/>
        <v>1.3754998744276801E-2</v>
      </c>
      <c r="AT46" s="21">
        <v>534447</v>
      </c>
      <c r="AU46" s="15">
        <v>7571</v>
      </c>
      <c r="AV46" s="14">
        <f t="shared" si="8"/>
        <v>1.4166044528269408E-2</v>
      </c>
      <c r="AW46" s="21">
        <v>555646</v>
      </c>
      <c r="AX46" s="15">
        <v>8512</v>
      </c>
      <c r="AY46" s="14">
        <f t="shared" si="9"/>
        <v>1.5319106049535135E-2</v>
      </c>
      <c r="AZ46" s="21">
        <v>580740</v>
      </c>
      <c r="BA46" s="15">
        <v>8987</v>
      </c>
      <c r="BB46" s="14">
        <f t="shared" si="10"/>
        <v>1.5475083514137136E-2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0.13401928076710259</v>
      </c>
      <c r="E47" s="39">
        <f t="shared" si="25"/>
        <v>0.13340025960735552</v>
      </c>
      <c r="F47" s="39">
        <f t="shared" si="25"/>
        <v>0.13335125414950394</v>
      </c>
      <c r="G47" s="39">
        <f t="shared" si="25"/>
        <v>0.13342211943236662</v>
      </c>
      <c r="H47" s="39">
        <f t="shared" si="25"/>
        <v>0.13486196289711291</v>
      </c>
      <c r="I47" s="39">
        <f t="shared" si="25"/>
        <v>0.13602869273517171</v>
      </c>
      <c r="J47" s="39">
        <f t="shared" si="25"/>
        <v>0.13757891632847266</v>
      </c>
      <c r="K47" s="39">
        <f t="shared" si="25"/>
        <v>0.13943142929638724</v>
      </c>
      <c r="L47" s="39">
        <f t="shared" si="25"/>
        <v>0.14066602940218093</v>
      </c>
      <c r="M47" s="39">
        <f t="shared" si="25"/>
        <v>0.14206506004418051</v>
      </c>
      <c r="W47" s="10">
        <v>42</v>
      </c>
      <c r="X47" s="12" t="s">
        <v>26</v>
      </c>
      <c r="Y47" s="15">
        <v>3488802</v>
      </c>
      <c r="Z47" s="15">
        <v>12825</v>
      </c>
      <c r="AA47" s="14">
        <f t="shared" si="1"/>
        <v>3.67604696397216E-3</v>
      </c>
      <c r="AB47" s="21">
        <v>3493866</v>
      </c>
      <c r="AC47" s="15">
        <v>12815</v>
      </c>
      <c r="AD47" s="14">
        <f t="shared" si="2"/>
        <v>3.6678567523768801E-3</v>
      </c>
      <c r="AE47" s="21">
        <v>3517988</v>
      </c>
      <c r="AF47" s="15">
        <v>12551</v>
      </c>
      <c r="AG47" s="14">
        <f t="shared" si="3"/>
        <v>3.5676642444488157E-3</v>
      </c>
      <c r="AH47" s="21">
        <v>3521523</v>
      </c>
      <c r="AI47" s="15">
        <v>14021</v>
      </c>
      <c r="AJ47" s="14">
        <f t="shared" si="4"/>
        <v>3.9815159520468846E-3</v>
      </c>
      <c r="AK47" s="21">
        <v>3590594</v>
      </c>
      <c r="AL47" s="15">
        <v>11655</v>
      </c>
      <c r="AM47" s="14">
        <f t="shared" si="5"/>
        <v>3.2459810270946813E-3</v>
      </c>
      <c r="AN47" s="21">
        <v>3678526</v>
      </c>
      <c r="AO47" s="15">
        <v>13205</v>
      </c>
      <c r="AP47" s="14">
        <f t="shared" si="6"/>
        <v>3.5897530695718884E-3</v>
      </c>
      <c r="AQ47" s="21">
        <v>3739500</v>
      </c>
      <c r="AR47" s="15">
        <v>13628</v>
      </c>
      <c r="AS47" s="14">
        <f t="shared" si="7"/>
        <v>3.6443374782724964E-3</v>
      </c>
      <c r="AT47" s="21">
        <v>3797289</v>
      </c>
      <c r="AU47" s="15">
        <v>11552</v>
      </c>
      <c r="AV47" s="14">
        <f t="shared" si="8"/>
        <v>3.0421703483722203E-3</v>
      </c>
      <c r="AW47" s="21">
        <v>3789897</v>
      </c>
      <c r="AX47" s="15">
        <v>13995</v>
      </c>
      <c r="AY47" s="14">
        <f t="shared" si="9"/>
        <v>3.6927124932419008E-3</v>
      </c>
      <c r="AZ47" s="21">
        <v>3807734</v>
      </c>
      <c r="BA47" s="15">
        <v>13394</v>
      </c>
      <c r="BB47" s="14">
        <f t="shared" si="10"/>
        <v>3.5175776459174931E-3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9.5056035015486567E-2</v>
      </c>
      <c r="E48" s="39">
        <f t="shared" si="25"/>
        <v>9.4833218286165408E-2</v>
      </c>
      <c r="F48" s="39">
        <f t="shared" si="25"/>
        <v>9.4607086224234874E-2</v>
      </c>
      <c r="G48" s="39">
        <f t="shared" si="25"/>
        <v>9.4626594762348873E-2</v>
      </c>
      <c r="H48" s="39">
        <f t="shared" si="25"/>
        <v>9.5090045913629434E-2</v>
      </c>
      <c r="I48" s="39">
        <f t="shared" si="25"/>
        <v>9.5714837031390068E-2</v>
      </c>
      <c r="J48" s="39">
        <f t="shared" si="25"/>
        <v>9.6211228808616864E-2</v>
      </c>
      <c r="K48" s="39">
        <f t="shared" si="25"/>
        <v>9.7450634898114286E-2</v>
      </c>
      <c r="L48" s="39">
        <f t="shared" si="25"/>
        <v>9.8880710685702491E-2</v>
      </c>
      <c r="M48" s="39">
        <f t="shared" si="25"/>
        <v>0.10047878698578243</v>
      </c>
      <c r="W48" s="10">
        <v>43</v>
      </c>
      <c r="X48" s="12" t="s">
        <v>27</v>
      </c>
      <c r="Y48" s="15">
        <v>1984300</v>
      </c>
      <c r="Z48" s="15">
        <v>11395</v>
      </c>
      <c r="AA48" s="14">
        <f t="shared" si="1"/>
        <v>5.7425792470896537E-3</v>
      </c>
      <c r="AB48" s="21">
        <v>1966460</v>
      </c>
      <c r="AC48" s="15">
        <v>11313</v>
      </c>
      <c r="AD48" s="14">
        <f t="shared" si="2"/>
        <v>5.7529774315267027E-3</v>
      </c>
      <c r="AE48" s="21">
        <v>1959487</v>
      </c>
      <c r="AF48" s="15">
        <v>11093</v>
      </c>
      <c r="AG48" s="14">
        <f t="shared" si="3"/>
        <v>5.6611756036146193E-3</v>
      </c>
      <c r="AH48" s="21">
        <v>1936713</v>
      </c>
      <c r="AI48" s="15">
        <v>10472</v>
      </c>
      <c r="AJ48" s="14">
        <f t="shared" si="4"/>
        <v>5.407099554761082E-3</v>
      </c>
      <c r="AK48" s="21">
        <v>1956191</v>
      </c>
      <c r="AL48" s="15">
        <v>10517</v>
      </c>
      <c r="AM48" s="14">
        <f t="shared" si="5"/>
        <v>5.3762643831813967E-3</v>
      </c>
      <c r="AN48" s="21">
        <v>1978086</v>
      </c>
      <c r="AO48" s="15">
        <v>10698</v>
      </c>
      <c r="AP48" s="14">
        <f t="shared" si="6"/>
        <v>5.4082582860401421E-3</v>
      </c>
      <c r="AQ48" s="21">
        <v>1982414</v>
      </c>
      <c r="AR48" s="15">
        <v>10982</v>
      </c>
      <c r="AS48" s="14">
        <f t="shared" si="7"/>
        <v>5.5397106759738383E-3</v>
      </c>
      <c r="AT48" s="21">
        <v>1980377</v>
      </c>
      <c r="AU48" s="15">
        <v>11234</v>
      </c>
      <c r="AV48" s="14">
        <f t="shared" si="8"/>
        <v>5.6726572768720299E-3</v>
      </c>
      <c r="AW48" s="21">
        <v>1947980</v>
      </c>
      <c r="AX48" s="15">
        <v>11646</v>
      </c>
      <c r="AY48" s="14">
        <f t="shared" si="9"/>
        <v>5.9785008059631004E-3</v>
      </c>
      <c r="AZ48" s="21">
        <v>1916357</v>
      </c>
      <c r="BA48" s="15">
        <v>12024</v>
      </c>
      <c r="BB48" s="14">
        <f t="shared" si="10"/>
        <v>6.2744050299604927E-3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42357</v>
      </c>
      <c r="Z49" s="15">
        <v>1348</v>
      </c>
      <c r="AA49" s="14">
        <f t="shared" si="1"/>
        <v>3.1824727908019927E-2</v>
      </c>
      <c r="AB49" s="21">
        <v>41173</v>
      </c>
      <c r="AC49" s="15">
        <v>1558</v>
      </c>
      <c r="AD49" s="14">
        <f t="shared" si="2"/>
        <v>3.7840332256575911E-2</v>
      </c>
      <c r="AE49" s="21">
        <v>41623</v>
      </c>
      <c r="AF49" s="15">
        <v>1413</v>
      </c>
      <c r="AG49" s="14">
        <f t="shared" si="3"/>
        <v>3.3947577060759675E-2</v>
      </c>
      <c r="AH49" s="21">
        <v>40095</v>
      </c>
      <c r="AI49" s="15">
        <v>1267</v>
      </c>
      <c r="AJ49" s="14">
        <f t="shared" si="4"/>
        <v>3.1599950118468639E-2</v>
      </c>
      <c r="AK49" s="21">
        <v>39763</v>
      </c>
      <c r="AL49" s="15">
        <v>1630</v>
      </c>
      <c r="AM49" s="14">
        <f t="shared" si="5"/>
        <v>4.0992882830772327E-2</v>
      </c>
      <c r="AN49" s="21">
        <v>38669</v>
      </c>
      <c r="AO49" s="15">
        <v>1427</v>
      </c>
      <c r="AP49" s="14">
        <f t="shared" si="6"/>
        <v>3.6902945511908765E-2</v>
      </c>
      <c r="AQ49" s="21">
        <v>39220</v>
      </c>
      <c r="AR49" s="15">
        <v>1721</v>
      </c>
      <c r="AS49" s="14">
        <f t="shared" si="7"/>
        <v>4.3880673125956143E-2</v>
      </c>
      <c r="AT49" s="21">
        <v>40039</v>
      </c>
      <c r="AU49" s="15">
        <v>1210</v>
      </c>
      <c r="AV49" s="14">
        <f t="shared" si="8"/>
        <v>3.0220534978396062E-2</v>
      </c>
      <c r="AW49" s="21">
        <v>40128</v>
      </c>
      <c r="AX49" s="15">
        <v>1464</v>
      </c>
      <c r="AY49" s="14">
        <f t="shared" si="9"/>
        <v>3.6483253588516749E-2</v>
      </c>
      <c r="AZ49" s="21">
        <v>1433397</v>
      </c>
      <c r="BA49" s="15">
        <v>9283</v>
      </c>
      <c r="BB49" s="14">
        <f t="shared" si="10"/>
        <v>6.4762239630751289E-3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4.9353547611402343E-2</v>
      </c>
      <c r="E50" s="39">
        <f t="shared" si="27"/>
        <v>4.9575015682687899E-2</v>
      </c>
      <c r="F50" s="39">
        <f t="shared" si="27"/>
        <v>4.9807046623470852E-2</v>
      </c>
      <c r="G50" s="39">
        <f t="shared" si="27"/>
        <v>5.0081481678660292E-2</v>
      </c>
      <c r="H50" s="39">
        <f t="shared" si="27"/>
        <v>5.0642531714309109E-2</v>
      </c>
      <c r="I50" s="39">
        <f t="shared" si="27"/>
        <v>5.1260116797125964E-2</v>
      </c>
      <c r="J50" s="39">
        <f t="shared" si="27"/>
        <v>5.1256337693758917E-2</v>
      </c>
      <c r="K50" s="39">
        <f t="shared" si="27"/>
        <v>5.1255152846310638E-2</v>
      </c>
      <c r="L50" s="39">
        <f t="shared" si="27"/>
        <v>5.0488757984569727E-2</v>
      </c>
      <c r="M50" s="39">
        <f t="shared" si="27"/>
        <v>5.00286177212136E-2</v>
      </c>
      <c r="W50" s="10">
        <v>45</v>
      </c>
      <c r="X50" s="12" t="s">
        <v>29</v>
      </c>
      <c r="Y50" s="15">
        <v>1138532</v>
      </c>
      <c r="Z50" s="15">
        <v>6132</v>
      </c>
      <c r="AA50" s="14">
        <f t="shared" si="1"/>
        <v>5.3858828737356522E-3</v>
      </c>
      <c r="AB50" s="21">
        <v>1159280</v>
      </c>
      <c r="AC50" s="15">
        <v>7558</v>
      </c>
      <c r="AD50" s="14">
        <f t="shared" si="2"/>
        <v>6.5195638672279344E-3</v>
      </c>
      <c r="AE50" s="21">
        <v>1186714</v>
      </c>
      <c r="AF50" s="15">
        <v>7383</v>
      </c>
      <c r="AG50" s="14">
        <f t="shared" si="3"/>
        <v>6.2213810572724348E-3</v>
      </c>
      <c r="AH50" s="21">
        <v>1210904</v>
      </c>
      <c r="AI50" s="15">
        <v>8641</v>
      </c>
      <c r="AJ50" s="14">
        <f t="shared" si="4"/>
        <v>7.1359909621241651E-3</v>
      </c>
      <c r="AK50" s="21">
        <v>1251792</v>
      </c>
      <c r="AL50" s="15">
        <v>6632</v>
      </c>
      <c r="AM50" s="14">
        <f t="shared" si="5"/>
        <v>5.298004780346895E-3</v>
      </c>
      <c r="AN50" s="21">
        <v>1303258</v>
      </c>
      <c r="AO50" s="15">
        <v>7360</v>
      </c>
      <c r="AP50" s="14">
        <f t="shared" si="6"/>
        <v>5.6473852452852778E-3</v>
      </c>
      <c r="AQ50" s="21">
        <v>1346027</v>
      </c>
      <c r="AR50" s="15">
        <v>7094</v>
      </c>
      <c r="AS50" s="14">
        <f t="shared" si="7"/>
        <v>5.2703251866418723E-3</v>
      </c>
      <c r="AT50" s="21">
        <v>1391624</v>
      </c>
      <c r="AU50" s="15">
        <v>8113</v>
      </c>
      <c r="AV50" s="14">
        <f t="shared" si="8"/>
        <v>5.8298793352227329E-3</v>
      </c>
      <c r="AW50" s="21">
        <v>1408604</v>
      </c>
      <c r="AX50" s="15">
        <v>8361</v>
      </c>
      <c r="AY50" s="14">
        <f t="shared" si="9"/>
        <v>5.9356639623343397E-3</v>
      </c>
      <c r="AZ50" s="21">
        <v>378189</v>
      </c>
      <c r="BA50" s="15">
        <v>4603</v>
      </c>
      <c r="BB50" s="14">
        <f t="shared" si="10"/>
        <v>1.2171163095700826E-2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0.53906395275239971</v>
      </c>
      <c r="E51" s="39">
        <f t="shared" si="28"/>
        <v>0.53439472576798985</v>
      </c>
      <c r="F51" s="39">
        <f t="shared" si="28"/>
        <v>0.5302729498977351</v>
      </c>
      <c r="G51" s="39">
        <f t="shared" si="28"/>
        <v>0.5242607833877706</v>
      </c>
      <c r="H51" s="39">
        <f t="shared" si="28"/>
        <v>0.51992889865991321</v>
      </c>
      <c r="I51" s="39">
        <f t="shared" si="28"/>
        <v>0.51303850917368266</v>
      </c>
      <c r="J51" s="39">
        <f t="shared" si="28"/>
        <v>0.50473094220786929</v>
      </c>
      <c r="K51" s="39">
        <f t="shared" si="28"/>
        <v>0.49629996791496006</v>
      </c>
      <c r="L51" s="39">
        <f t="shared" si="28"/>
        <v>0.48943962526365914</v>
      </c>
      <c r="M51" s="39">
        <f t="shared" si="28"/>
        <v>0.47952928612933116</v>
      </c>
      <c r="W51" s="10">
        <v>46</v>
      </c>
      <c r="X51" s="12" t="s">
        <v>30</v>
      </c>
      <c r="Y51" s="15">
        <v>308050</v>
      </c>
      <c r="Z51" s="15">
        <v>4219</v>
      </c>
      <c r="AA51" s="14">
        <f t="shared" si="1"/>
        <v>1.3695828599253368E-2</v>
      </c>
      <c r="AB51" s="21">
        <v>311343</v>
      </c>
      <c r="AC51" s="15">
        <v>4674</v>
      </c>
      <c r="AD51" s="14">
        <f t="shared" si="2"/>
        <v>1.5012381842533798E-2</v>
      </c>
      <c r="AE51" s="21">
        <v>314438</v>
      </c>
      <c r="AF51" s="15">
        <v>3767</v>
      </c>
      <c r="AG51" s="14">
        <f t="shared" si="3"/>
        <v>1.1980104185880842E-2</v>
      </c>
      <c r="AH51" s="21">
        <v>316745</v>
      </c>
      <c r="AI51" s="15">
        <v>3864</v>
      </c>
      <c r="AJ51" s="14">
        <f t="shared" si="4"/>
        <v>1.2199087594121454E-2</v>
      </c>
      <c r="AK51" s="21">
        <v>324476</v>
      </c>
      <c r="AL51" s="15">
        <v>3642</v>
      </c>
      <c r="AM51" s="14">
        <f t="shared" si="5"/>
        <v>1.1224250792046253E-2</v>
      </c>
      <c r="AN51" s="21">
        <v>338754</v>
      </c>
      <c r="AO51" s="15">
        <v>4333</v>
      </c>
      <c r="AP51" s="14">
        <f t="shared" si="6"/>
        <v>1.2790992873884884E-2</v>
      </c>
      <c r="AQ51" s="21">
        <v>350809</v>
      </c>
      <c r="AR51" s="15">
        <v>4034</v>
      </c>
      <c r="AS51" s="14">
        <f t="shared" si="7"/>
        <v>1.149913485685943E-2</v>
      </c>
      <c r="AT51" s="21">
        <v>362486</v>
      </c>
      <c r="AU51" s="15">
        <v>4898</v>
      </c>
      <c r="AV51" s="14">
        <f t="shared" si="8"/>
        <v>1.3512245990189966E-2</v>
      </c>
      <c r="AW51" s="21">
        <v>369520</v>
      </c>
      <c r="AX51" s="15">
        <v>4348</v>
      </c>
      <c r="AY51" s="14">
        <f t="shared" si="9"/>
        <v>1.1766616150681966E-2</v>
      </c>
      <c r="AZ51" s="21">
        <v>53725</v>
      </c>
      <c r="BA51" s="15">
        <v>1770</v>
      </c>
      <c r="BB51" s="14">
        <f t="shared" si="10"/>
        <v>3.2945556072591906E-2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1.3052600640502392E-2</v>
      </c>
      <c r="E52" s="39">
        <f t="shared" si="28"/>
        <v>1.2633746581770697E-2</v>
      </c>
      <c r="F52" s="39">
        <f t="shared" si="28"/>
        <v>1.2599873501816744E-2</v>
      </c>
      <c r="G52" s="39">
        <f t="shared" si="28"/>
        <v>1.2001476419146482E-2</v>
      </c>
      <c r="H52" s="39">
        <f t="shared" si="28"/>
        <v>1.1707858603727386E-2</v>
      </c>
      <c r="I52" s="39">
        <f t="shared" si="28"/>
        <v>1.1419663957181421E-2</v>
      </c>
      <c r="J52" s="39">
        <f t="shared" si="28"/>
        <v>1.1595690495527741E-2</v>
      </c>
      <c r="K52" s="39">
        <f t="shared" si="28"/>
        <v>1.1542859290998167E-2</v>
      </c>
      <c r="L52" s="39">
        <f t="shared" si="28"/>
        <v>1.1837974676883958E-2</v>
      </c>
      <c r="M52" s="39">
        <f t="shared" si="28"/>
        <v>0.37825513403724043</v>
      </c>
      <c r="W52" s="10">
        <v>47</v>
      </c>
      <c r="X52" s="12" t="s">
        <v>31</v>
      </c>
      <c r="Y52" s="15">
        <v>15563</v>
      </c>
      <c r="Z52" s="15">
        <v>798</v>
      </c>
      <c r="AA52" s="14">
        <f t="shared" si="1"/>
        <v>5.1275461029364519E-2</v>
      </c>
      <c r="AB52" s="21">
        <v>15610</v>
      </c>
      <c r="AC52" s="15">
        <v>783</v>
      </c>
      <c r="AD52" s="14">
        <f t="shared" si="2"/>
        <v>5.0160153747597691E-2</v>
      </c>
      <c r="AE52" s="21">
        <v>15726</v>
      </c>
      <c r="AF52" s="15">
        <v>920</v>
      </c>
      <c r="AG52" s="14">
        <f t="shared" si="3"/>
        <v>5.8501844079867735E-2</v>
      </c>
      <c r="AH52" s="21">
        <v>17066</v>
      </c>
      <c r="AI52" s="15">
        <v>977</v>
      </c>
      <c r="AJ52" s="14">
        <f t="shared" si="4"/>
        <v>5.7248330012891126E-2</v>
      </c>
      <c r="AK52" s="21">
        <v>18372</v>
      </c>
      <c r="AL52" s="15">
        <v>1099</v>
      </c>
      <c r="AM52" s="14">
        <f t="shared" si="5"/>
        <v>5.98192902242543E-2</v>
      </c>
      <c r="AN52" s="21">
        <v>19759</v>
      </c>
      <c r="AO52" s="15">
        <v>880</v>
      </c>
      <c r="AP52" s="14">
        <f t="shared" si="6"/>
        <v>4.4536666835366161E-2</v>
      </c>
      <c r="AQ52" s="21">
        <v>21030</v>
      </c>
      <c r="AR52" s="15">
        <v>903</v>
      </c>
      <c r="AS52" s="14">
        <f t="shared" si="7"/>
        <v>4.2938659058487871E-2</v>
      </c>
      <c r="AT52" s="21">
        <v>22763</v>
      </c>
      <c r="AU52" s="15">
        <v>1091</v>
      </c>
      <c r="AV52" s="14">
        <f t="shared" si="8"/>
        <v>4.7928656152528226E-2</v>
      </c>
      <c r="AW52" s="21">
        <v>23665</v>
      </c>
      <c r="AX52" s="15">
        <v>1114</v>
      </c>
      <c r="AY52" s="14">
        <f t="shared" si="9"/>
        <v>4.7073737587154024E-2</v>
      </c>
      <c r="AZ52" s="21">
        <v>26066</v>
      </c>
      <c r="BA52" s="15">
        <v>1347</v>
      </c>
      <c r="BB52" s="14">
        <f t="shared" si="10"/>
        <v>5.1676513465817538E-2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0.33382571409032508</v>
      </c>
      <c r="E53" s="39">
        <f t="shared" si="28"/>
        <v>0.33855733731686893</v>
      </c>
      <c r="F53" s="39">
        <f t="shared" si="28"/>
        <v>0.34291484594102867</v>
      </c>
      <c r="G53" s="39">
        <f t="shared" si="28"/>
        <v>0.34874660070775559</v>
      </c>
      <c r="H53" s="39">
        <f t="shared" si="28"/>
        <v>0.35315062678907705</v>
      </c>
      <c r="I53" s="39">
        <f t="shared" si="28"/>
        <v>0.35828883252164684</v>
      </c>
      <c r="J53" s="39">
        <f t="shared" si="28"/>
        <v>0.36442553494289698</v>
      </c>
      <c r="K53" s="39">
        <f t="shared" si="28"/>
        <v>0.37082958558773127</v>
      </c>
      <c r="L53" s="39">
        <f t="shared" si="28"/>
        <v>0.37501165789392338</v>
      </c>
      <c r="M53" s="39">
        <f t="shared" si="28"/>
        <v>0.11810628229221741</v>
      </c>
      <c r="W53" s="10">
        <v>48</v>
      </c>
      <c r="X53" s="12" t="s">
        <v>32</v>
      </c>
      <c r="Y53" s="15">
        <v>186188</v>
      </c>
      <c r="Z53" s="15">
        <v>3048</v>
      </c>
      <c r="AA53" s="14">
        <f t="shared" si="1"/>
        <v>1.6370550196575503E-2</v>
      </c>
      <c r="AB53" s="21">
        <v>196575</v>
      </c>
      <c r="AC53" s="15">
        <v>2930</v>
      </c>
      <c r="AD53" s="14">
        <f t="shared" si="2"/>
        <v>1.4905252448174996E-2</v>
      </c>
      <c r="AE53" s="21">
        <v>210347</v>
      </c>
      <c r="AF53" s="15">
        <v>3535</v>
      </c>
      <c r="AG53" s="14">
        <f t="shared" si="3"/>
        <v>1.6805564139255613E-2</v>
      </c>
      <c r="AH53" s="21">
        <v>216135</v>
      </c>
      <c r="AI53" s="15">
        <v>3622</v>
      </c>
      <c r="AJ53" s="14">
        <f t="shared" si="4"/>
        <v>1.6758044740555672E-2</v>
      </c>
      <c r="AK53" s="21">
        <v>225291</v>
      </c>
      <c r="AL53" s="15">
        <v>3559</v>
      </c>
      <c r="AM53" s="14">
        <f t="shared" si="5"/>
        <v>1.5797346542915609E-2</v>
      </c>
      <c r="AN53" s="21">
        <v>237929</v>
      </c>
      <c r="AO53" s="15">
        <v>3242</v>
      </c>
      <c r="AP53" s="14">
        <f t="shared" si="6"/>
        <v>1.3625913612884516E-2</v>
      </c>
      <c r="AQ53" s="21">
        <v>245710</v>
      </c>
      <c r="AR53" s="15">
        <v>3197</v>
      </c>
      <c r="AS53" s="14">
        <f t="shared" si="7"/>
        <v>1.3011273452443939E-2</v>
      </c>
      <c r="AT53" s="21">
        <v>243978</v>
      </c>
      <c r="AU53" s="15">
        <v>3429</v>
      </c>
      <c r="AV53" s="14">
        <f t="shared" si="8"/>
        <v>1.405454590167966E-2</v>
      </c>
      <c r="AW53" s="21">
        <v>243449</v>
      </c>
      <c r="AX53" s="15">
        <v>3860</v>
      </c>
      <c r="AY53" s="14">
        <f t="shared" si="9"/>
        <v>1.5855476917136648E-2</v>
      </c>
      <c r="AZ53" s="21">
        <v>239362</v>
      </c>
      <c r="BA53" s="15">
        <v>3903</v>
      </c>
      <c r="BB53" s="14">
        <f t="shared" si="10"/>
        <v>1.6305846374946732E-2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0.10828637237313266</v>
      </c>
      <c r="E54" s="39">
        <f t="shared" si="28"/>
        <v>0.10878175826050993</v>
      </c>
      <c r="F54" s="39">
        <f t="shared" si="28"/>
        <v>0.10863487161955707</v>
      </c>
      <c r="G54" s="39">
        <f t="shared" si="28"/>
        <v>0.10899232964828486</v>
      </c>
      <c r="H54" s="39">
        <f t="shared" si="28"/>
        <v>0.10886725584341611</v>
      </c>
      <c r="I54" s="39">
        <f t="shared" si="28"/>
        <v>0.11056979059331125</v>
      </c>
      <c r="J54" s="39">
        <f t="shared" si="28"/>
        <v>0.11216639969011459</v>
      </c>
      <c r="K54" s="39">
        <f t="shared" si="28"/>
        <v>0.11390215469247982</v>
      </c>
      <c r="L54" s="39">
        <f t="shared" si="28"/>
        <v>0.1159572725855663</v>
      </c>
      <c r="M54" s="39">
        <f t="shared" si="28"/>
        <v>1.5748132482502657E-2</v>
      </c>
      <c r="W54" s="10">
        <v>49</v>
      </c>
      <c r="X54" s="12" t="s">
        <v>33</v>
      </c>
      <c r="Y54" s="15">
        <v>1832920</v>
      </c>
      <c r="Z54" s="15">
        <v>10683</v>
      </c>
      <c r="AA54" s="14">
        <f t="shared" si="1"/>
        <v>5.828404949479519E-3</v>
      </c>
      <c r="AB54" s="21">
        <v>1830425</v>
      </c>
      <c r="AC54" s="15">
        <v>8972</v>
      </c>
      <c r="AD54" s="14">
        <f t="shared" si="2"/>
        <v>4.9015938921288769E-3</v>
      </c>
      <c r="AE54" s="21">
        <v>1824903</v>
      </c>
      <c r="AF54" s="15">
        <v>9802</v>
      </c>
      <c r="AG54" s="14">
        <f t="shared" si="3"/>
        <v>5.3712443894278214E-3</v>
      </c>
      <c r="AH54" s="21">
        <v>1807625</v>
      </c>
      <c r="AI54" s="15">
        <v>9704</v>
      </c>
      <c r="AJ54" s="14">
        <f t="shared" si="4"/>
        <v>5.3683700988866609E-3</v>
      </c>
      <c r="AK54" s="21">
        <v>1809150</v>
      </c>
      <c r="AL54" s="15">
        <v>9809</v>
      </c>
      <c r="AM54" s="14">
        <f t="shared" si="5"/>
        <v>5.4218832048199429E-3</v>
      </c>
      <c r="AN54" s="21">
        <v>1844119</v>
      </c>
      <c r="AO54" s="15">
        <v>10612</v>
      </c>
      <c r="AP54" s="14">
        <f t="shared" si="6"/>
        <v>5.7545093348097386E-3</v>
      </c>
      <c r="AQ54" s="21">
        <v>1857117</v>
      </c>
      <c r="AR54" s="15">
        <v>9639</v>
      </c>
      <c r="AS54" s="14">
        <f t="shared" si="7"/>
        <v>5.1903030342191686E-3</v>
      </c>
      <c r="AT54" s="21">
        <v>1864584</v>
      </c>
      <c r="AU54" s="15">
        <v>11282</v>
      </c>
      <c r="AV54" s="14">
        <f t="shared" si="8"/>
        <v>6.0506794008744038E-3</v>
      </c>
      <c r="AW54" s="21">
        <v>1876762</v>
      </c>
      <c r="AX54" s="15">
        <v>9991</v>
      </c>
      <c r="AY54" s="14">
        <f t="shared" si="9"/>
        <v>5.3235306341454054E-3</v>
      </c>
      <c r="AZ54" s="21">
        <v>1892351</v>
      </c>
      <c r="BA54" s="15">
        <v>8070</v>
      </c>
      <c r="BB54" s="14">
        <f t="shared" si="10"/>
        <v>4.2645365473952769E-3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5.771360143640155E-3</v>
      </c>
      <c r="E55" s="39">
        <f t="shared" si="28"/>
        <v>5.6324320728605246E-3</v>
      </c>
      <c r="F55" s="39">
        <f t="shared" si="28"/>
        <v>5.5774590398624275E-3</v>
      </c>
      <c r="G55" s="39">
        <f t="shared" si="28"/>
        <v>5.998809837042522E-3</v>
      </c>
      <c r="H55" s="39">
        <f t="shared" si="28"/>
        <v>6.3453601038661878E-3</v>
      </c>
      <c r="I55" s="39">
        <f t="shared" si="28"/>
        <v>6.6832037541778517E-3</v>
      </c>
      <c r="J55" s="39">
        <f t="shared" si="28"/>
        <v>7.0814326635913532E-3</v>
      </c>
      <c r="K55" s="39">
        <f t="shared" si="28"/>
        <v>7.4254325138306768E-3</v>
      </c>
      <c r="L55" s="39">
        <f t="shared" si="28"/>
        <v>7.7534695799672329E-3</v>
      </c>
      <c r="M55" s="39">
        <f t="shared" si="28"/>
        <v>8.3611650587083631E-3</v>
      </c>
      <c r="W55" s="10">
        <v>50</v>
      </c>
      <c r="X55" s="12" t="s">
        <v>34</v>
      </c>
      <c r="Y55" s="15">
        <v>567268</v>
      </c>
      <c r="Z55" s="15">
        <v>7048</v>
      </c>
      <c r="AA55" s="14">
        <f t="shared" si="1"/>
        <v>1.2424462511546571E-2</v>
      </c>
      <c r="AB55" s="21">
        <v>565921</v>
      </c>
      <c r="AC55" s="15">
        <v>7566</v>
      </c>
      <c r="AD55" s="14">
        <f t="shared" si="2"/>
        <v>1.3369357207101345E-2</v>
      </c>
      <c r="AE55" s="21">
        <v>567314</v>
      </c>
      <c r="AF55" s="15">
        <v>7038</v>
      </c>
      <c r="AG55" s="14">
        <f t="shared" si="3"/>
        <v>1.2405828165707174E-2</v>
      </c>
      <c r="AH55" s="21">
        <v>570248</v>
      </c>
      <c r="AI55" s="15">
        <v>7022</v>
      </c>
      <c r="AJ55" s="14">
        <f t="shared" si="4"/>
        <v>1.2313940601282249E-2</v>
      </c>
      <c r="AK55" s="21">
        <v>589756</v>
      </c>
      <c r="AL55" s="15">
        <v>6759</v>
      </c>
      <c r="AM55" s="14">
        <f t="shared" si="5"/>
        <v>1.1460671871078887E-2</v>
      </c>
      <c r="AN55" s="21">
        <v>607982</v>
      </c>
      <c r="AO55" s="15">
        <v>6334</v>
      </c>
      <c r="AP55" s="14">
        <f t="shared" si="6"/>
        <v>1.0418071587645687E-2</v>
      </c>
      <c r="AQ55" s="21">
        <v>632290</v>
      </c>
      <c r="AR55" s="15">
        <v>6230</v>
      </c>
      <c r="AS55" s="14">
        <f t="shared" si="7"/>
        <v>9.8530737478055956E-3</v>
      </c>
      <c r="AT55" s="21">
        <v>668061</v>
      </c>
      <c r="AU55" s="15">
        <v>6647</v>
      </c>
      <c r="AV55" s="14">
        <f t="shared" si="8"/>
        <v>9.9496902228988077E-3</v>
      </c>
      <c r="AW55" s="21">
        <v>707131</v>
      </c>
      <c r="AX55" s="15">
        <v>7394</v>
      </c>
      <c r="AY55" s="14">
        <f t="shared" si="9"/>
        <v>1.0456336944639677E-2</v>
      </c>
      <c r="AZ55" s="21">
        <v>750436</v>
      </c>
      <c r="BA55" s="15">
        <v>8473</v>
      </c>
      <c r="BB55" s="14">
        <f t="shared" si="10"/>
        <v>1.1290769632586923E-2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2805641</v>
      </c>
      <c r="Z56" s="15">
        <v>10159</v>
      </c>
      <c r="AA56" s="14">
        <f t="shared" si="1"/>
        <v>3.6209194262558893E-3</v>
      </c>
      <c r="AB56" s="21">
        <v>2852961</v>
      </c>
      <c r="AC56" s="15">
        <v>12802</v>
      </c>
      <c r="AD56" s="14">
        <f t="shared" si="2"/>
        <v>4.4872677895001021E-3</v>
      </c>
      <c r="AE56" s="21">
        <v>2910238</v>
      </c>
      <c r="AF56" s="15">
        <v>12275</v>
      </c>
      <c r="AG56" s="14">
        <f t="shared" si="3"/>
        <v>4.2178680918880176E-3</v>
      </c>
      <c r="AH56" s="21">
        <v>2951169</v>
      </c>
      <c r="AI56" s="15">
        <v>12788</v>
      </c>
      <c r="AJ56" s="14">
        <f t="shared" si="4"/>
        <v>4.3331981326721718E-3</v>
      </c>
      <c r="AK56" s="21">
        <v>3025344</v>
      </c>
      <c r="AL56" s="15">
        <v>12588</v>
      </c>
      <c r="AM56" s="14">
        <f t="shared" si="5"/>
        <v>4.1608491464111188E-3</v>
      </c>
      <c r="AN56" s="21">
        <v>3134396</v>
      </c>
      <c r="AO56" s="15">
        <v>11125</v>
      </c>
      <c r="AP56" s="14">
        <f t="shared" si="6"/>
        <v>3.5493281640226696E-3</v>
      </c>
      <c r="AQ56" s="21">
        <v>3308686</v>
      </c>
      <c r="AR56" s="15">
        <v>11357</v>
      </c>
      <c r="AS56" s="14">
        <f t="shared" si="7"/>
        <v>3.4324804469206206E-3</v>
      </c>
      <c r="AT56" s="21">
        <v>3498809</v>
      </c>
      <c r="AU56" s="15">
        <v>12175</v>
      </c>
      <c r="AV56" s="14">
        <f t="shared" si="8"/>
        <v>3.4797555396707852E-3</v>
      </c>
      <c r="AW56" s="21">
        <v>3718955</v>
      </c>
      <c r="AX56" s="15">
        <v>12935</v>
      </c>
      <c r="AY56" s="14">
        <f t="shared" si="9"/>
        <v>3.478127592294072E-3</v>
      </c>
      <c r="AZ56" s="21">
        <v>3975796</v>
      </c>
      <c r="BA56" s="15">
        <v>14175</v>
      </c>
      <c r="BB56" s="14">
        <f t="shared" si="10"/>
        <v>3.5653237741574265E-3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2401488</v>
      </c>
      <c r="E57" s="49">
        <f t="shared" si="29"/>
        <v>2419660</v>
      </c>
      <c r="F57" s="49">
        <f t="shared" si="29"/>
        <v>2457999</v>
      </c>
      <c r="G57" s="49">
        <f t="shared" si="29"/>
        <v>2459994</v>
      </c>
      <c r="H57" s="49">
        <f t="shared" si="29"/>
        <v>2530707</v>
      </c>
      <c r="I57" s="49">
        <f t="shared" si="29"/>
        <v>2599130</v>
      </c>
      <c r="J57" s="49">
        <f t="shared" si="29"/>
        <v>2655046</v>
      </c>
      <c r="K57" s="49">
        <f t="shared" si="29"/>
        <v>2693671</v>
      </c>
      <c r="L57" s="49">
        <f t="shared" si="29"/>
        <v>2728545</v>
      </c>
      <c r="M57" s="49">
        <f t="shared" si="29"/>
        <v>2774115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0.29837125981891227</v>
      </c>
      <c r="E58" s="50">
        <f t="shared" si="30"/>
        <v>0.30771265384392849</v>
      </c>
      <c r="F58" s="50">
        <f t="shared" si="30"/>
        <v>0.31963601287063176</v>
      </c>
      <c r="G58" s="50">
        <f t="shared" si="30"/>
        <v>0.32619998260158356</v>
      </c>
      <c r="H58" s="50">
        <f t="shared" si="30"/>
        <v>0.32905824340786982</v>
      </c>
      <c r="I58" s="50">
        <f t="shared" si="30"/>
        <v>0.33101922566397218</v>
      </c>
      <c r="J58" s="50">
        <f t="shared" si="30"/>
        <v>0.33068918579941742</v>
      </c>
      <c r="K58" s="50">
        <f t="shared" si="30"/>
        <v>0.32360856244136721</v>
      </c>
      <c r="L58" s="50">
        <f t="shared" si="30"/>
        <v>0.31480294442642509</v>
      </c>
      <c r="M58" s="50">
        <f t="shared" si="30"/>
        <v>0.30195071220911895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0.70162874018108767</v>
      </c>
      <c r="E59" s="50">
        <f t="shared" si="31"/>
        <v>0.69228734615607146</v>
      </c>
      <c r="F59" s="50">
        <f t="shared" si="31"/>
        <v>0.68036398712936819</v>
      </c>
      <c r="G59" s="50">
        <f t="shared" si="31"/>
        <v>0.67380001739841644</v>
      </c>
      <c r="H59" s="50">
        <f t="shared" si="31"/>
        <v>0.67094175659213018</v>
      </c>
      <c r="I59" s="50">
        <f t="shared" si="31"/>
        <v>0.66898077433602787</v>
      </c>
      <c r="J59" s="50">
        <f t="shared" si="31"/>
        <v>0.66931081420058258</v>
      </c>
      <c r="K59" s="50">
        <f t="shared" si="31"/>
        <v>0.67639143755863285</v>
      </c>
      <c r="L59" s="50">
        <f t="shared" si="31"/>
        <v>0.68519705557357491</v>
      </c>
      <c r="M59" s="50">
        <f t="shared" si="31"/>
        <v>0.69804928779088105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9.6806165751924161E-2</v>
      </c>
      <c r="E64" s="59">
        <f>(M6/D6)^(1/(M$5-D$5)) - 1</f>
        <v>1.0319827081600952E-2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0.10150904400997209</v>
      </c>
      <c r="E67" s="39">
        <f>(M7/D7)^(1/(M$5-D$5)) - 1</f>
        <v>1.0800250349400686E-2</v>
      </c>
    </row>
    <row r="68" spans="2:13" x14ac:dyDescent="0.25">
      <c r="C68" s="60" t="s">
        <v>54</v>
      </c>
      <c r="D68" s="39">
        <f>(M9-D9) / D9</f>
        <v>0.11180855351512427</v>
      </c>
      <c r="E68" s="39">
        <f>(M9/D9)^(1/(M$5-D$5)) - 1</f>
        <v>1.1846061671778818E-2</v>
      </c>
    </row>
    <row r="69" spans="2:13" x14ac:dyDescent="0.25">
      <c r="C69" s="60" t="s">
        <v>55</v>
      </c>
      <c r="D69" s="39">
        <f>(M10-D10) / D10</f>
        <v>0.16902314611289052</v>
      </c>
      <c r="E69" s="39">
        <f>(M10/D10)^(1/(M$5-D$5)) - 1</f>
        <v>1.7503475018047387E-2</v>
      </c>
    </row>
    <row r="70" spans="2:13" x14ac:dyDescent="0.25">
      <c r="C70" s="60" t="s">
        <v>56</v>
      </c>
      <c r="D70" s="39">
        <f>(M11-D11) / D11</f>
        <v>2.8222873396986928E-2</v>
      </c>
      <c r="E70" s="39">
        <f>(M11/D11)^(1/(M$5-D$5)) - 1</f>
        <v>3.0972250150977931E-3</v>
      </c>
    </row>
    <row r="71" spans="2:13" x14ac:dyDescent="0.25">
      <c r="C71" s="60" t="s">
        <v>57</v>
      </c>
      <c r="D71" s="39">
        <f>(M12-D12) / D12</f>
        <v>0.14927181945134374</v>
      </c>
      <c r="E71" s="39">
        <f>(M12/D12)^(1/(M$5-D$5)) - 1</f>
        <v>1.5578831021104467E-2</v>
      </c>
    </row>
    <row r="72" spans="2:13" x14ac:dyDescent="0.25">
      <c r="C72" s="60" t="s">
        <v>42</v>
      </c>
      <c r="D72" s="59">
        <f>(M13-D13) / D13</f>
        <v>0.37134626589746317</v>
      </c>
      <c r="E72" s="59">
        <f>(M13/D13)^(1/(M$5-D$5)) - 1</f>
        <v>3.5710954732038447E-2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8.6686991245953874E-4</v>
      </c>
      <c r="E79" s="66">
        <f t="shared" si="35"/>
        <v>9.5171487114831775E-4</v>
      </c>
      <c r="F79" s="66">
        <f t="shared" si="35"/>
        <v>9.8940166964989738E-4</v>
      </c>
      <c r="G79" s="66">
        <f t="shared" si="35"/>
        <v>1.021363708444267E-3</v>
      </c>
      <c r="H79" s="66">
        <f t="shared" si="35"/>
        <v>1.0052063594774108E-3</v>
      </c>
      <c r="I79" s="66">
        <f t="shared" si="35"/>
        <v>9.982790072084846E-4</v>
      </c>
      <c r="J79" s="66">
        <f t="shared" si="35"/>
        <v>1.0259272407982928E-3</v>
      </c>
      <c r="K79" s="66">
        <f t="shared" si="35"/>
        <v>1.0335773727346551E-3</v>
      </c>
      <c r="L79" s="66">
        <f t="shared" si="35"/>
        <v>1.1229117864122666E-3</v>
      </c>
      <c r="M79" s="66">
        <f t="shared" si="35"/>
        <v>1.1134718982449829E-3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1.0677648754023464E-3</v>
      </c>
      <c r="E80" s="66">
        <f t="shared" si="35"/>
        <v>1.0513135214869696E-3</v>
      </c>
      <c r="F80" s="66">
        <f t="shared" si="35"/>
        <v>1.0750301317205752E-3</v>
      </c>
      <c r="G80" s="66">
        <f t="shared" si="35"/>
        <v>1.0438463829169783E-3</v>
      </c>
      <c r="H80" s="66">
        <f t="shared" si="35"/>
        <v>1.0109389236469238E-3</v>
      </c>
      <c r="I80" s="66">
        <f t="shared" si="35"/>
        <v>1.0007804919550715E-3</v>
      </c>
      <c r="J80" s="66">
        <f t="shared" si="35"/>
        <v>1.0271368048995484E-3</v>
      </c>
      <c r="K80" s="66">
        <f t="shared" si="35"/>
        <v>1.0151257088489101E-3</v>
      </c>
      <c r="L80" s="66">
        <f t="shared" si="35"/>
        <v>1.0333308093481979E-3</v>
      </c>
      <c r="M80" s="66">
        <f t="shared" si="35"/>
        <v>1.0780591970080552E-3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3.3794538692686923E-3</v>
      </c>
      <c r="E81" s="66">
        <f t="shared" si="35"/>
        <v>3.9226076078978083E-3</v>
      </c>
      <c r="F81" s="66">
        <f t="shared" si="35"/>
        <v>4.3773921492429608E-3</v>
      </c>
      <c r="G81" s="66">
        <f t="shared" si="35"/>
        <v>4.4532190450730794E-3</v>
      </c>
      <c r="H81" s="66">
        <f t="shared" si="35"/>
        <v>4.5497527253770612E-3</v>
      </c>
      <c r="I81" s="66">
        <f t="shared" si="35"/>
        <v>4.439760114024879E-3</v>
      </c>
      <c r="J81" s="66">
        <f t="shared" si="35"/>
        <v>4.8054983732320937E-3</v>
      </c>
      <c r="K81" s="66">
        <f t="shared" si="35"/>
        <v>5.13019694233963E-3</v>
      </c>
      <c r="L81" s="66">
        <f t="shared" si="35"/>
        <v>5.452465952441852E-3</v>
      </c>
      <c r="M81" s="66">
        <f t="shared" si="35"/>
        <v>5.9345232023291696E-3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2.7437422974567601E-3</v>
      </c>
      <c r="E82" s="66">
        <f t="shared" si="36"/>
        <v>2.6226549609334893E-3</v>
      </c>
      <c r="F82" s="66">
        <f t="shared" si="36"/>
        <v>2.8372391477288956E-3</v>
      </c>
      <c r="G82" s="66">
        <f t="shared" si="36"/>
        <v>3.0195456982865482E-3</v>
      </c>
      <c r="H82" s="66">
        <f t="shared" si="36"/>
        <v>2.6121625316391324E-3</v>
      </c>
      <c r="I82" s="66">
        <f t="shared" si="36"/>
        <v>2.6237300051969305E-3</v>
      </c>
      <c r="J82" s="66">
        <f t="shared" si="36"/>
        <v>2.465386677281526E-3</v>
      </c>
      <c r="K82" s="66">
        <f t="shared" si="36"/>
        <v>2.591645770643621E-3</v>
      </c>
      <c r="L82" s="66">
        <f t="shared" si="36"/>
        <v>2.7193640742185264E-3</v>
      </c>
      <c r="M82" s="66">
        <f t="shared" si="36"/>
        <v>2.813970653670385E-3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9.8808850928426388E-3</v>
      </c>
      <c r="E83" s="66">
        <f t="shared" si="37"/>
        <v>8.9045879445578593E-3</v>
      </c>
      <c r="F83" s="66">
        <f t="shared" si="37"/>
        <v>8.4896234400157825E-3</v>
      </c>
      <c r="G83" s="66">
        <f t="shared" si="37"/>
        <v>9.5420275406567379E-3</v>
      </c>
      <c r="H83" s="66">
        <f t="shared" si="37"/>
        <v>8.0660462323626538E-3</v>
      </c>
      <c r="I83" s="66">
        <f t="shared" si="37"/>
        <v>8.0919426938893171E-3</v>
      </c>
      <c r="J83" s="66">
        <f t="shared" si="37"/>
        <v>8.141276430959174E-3</v>
      </c>
      <c r="K83" s="66">
        <f t="shared" si="37"/>
        <v>7.5909578464944732E-3</v>
      </c>
      <c r="L83" s="66">
        <f t="shared" si="37"/>
        <v>8.8188657366983572E-3</v>
      </c>
      <c r="M83" s="66">
        <f t="shared" si="37"/>
        <v>8.6456569959147429E-3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4.4802338171713273E-3</v>
      </c>
      <c r="E84" s="66">
        <f t="shared" si="38"/>
        <v>3.8488405608426315E-3</v>
      </c>
      <c r="F84" s="66">
        <f t="shared" si="38"/>
        <v>4.4571195845641573E-3</v>
      </c>
      <c r="G84" s="66">
        <f t="shared" si="38"/>
        <v>4.1697246431822571E-3</v>
      </c>
      <c r="H84" s="66">
        <f t="shared" si="38"/>
        <v>4.4383205183567732E-3</v>
      </c>
      <c r="I84" s="66">
        <f t="shared" si="38"/>
        <v>4.3284835877497015E-3</v>
      </c>
      <c r="J84" s="66">
        <f t="shared" si="38"/>
        <v>4.1533419504655488E-3</v>
      </c>
      <c r="K84" s="66">
        <f t="shared" si="38"/>
        <v>4.9531565290811801E-3</v>
      </c>
      <c r="L84" s="66">
        <f t="shared" si="38"/>
        <v>4.1116859443358078E-3</v>
      </c>
      <c r="M84" s="66">
        <f t="shared" si="38"/>
        <v>3.4372544577162228E-3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7.9129803620635111E-3</v>
      </c>
      <c r="E85" s="66">
        <f t="shared" si="39"/>
        <v>7.1577816249776133E-3</v>
      </c>
      <c r="F85" s="66">
        <f t="shared" si="39"/>
        <v>6.9226601863024966E-3</v>
      </c>
      <c r="G85" s="66">
        <f t="shared" si="39"/>
        <v>7.0218347144932504E-3</v>
      </c>
      <c r="H85" s="66">
        <f t="shared" si="39"/>
        <v>7.2834588861790967E-3</v>
      </c>
      <c r="I85" s="66">
        <f t="shared" si="39"/>
        <v>6.6041012947098176E-3</v>
      </c>
      <c r="J85" s="66">
        <f t="shared" si="39"/>
        <v>6.6137662903315662E-3</v>
      </c>
      <c r="K85" s="66">
        <f t="shared" si="39"/>
        <v>6.1784567963573617E-3</v>
      </c>
      <c r="L85" s="66">
        <f t="shared" si="39"/>
        <v>6.3452380761353684E-3</v>
      </c>
      <c r="M85" s="66">
        <f t="shared" si="39"/>
        <v>6.8681708821571631E-3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3.4182193452325146E-3</v>
      </c>
      <c r="E86" s="66">
        <f t="shared" si="40"/>
        <v>3.2969040546249021E-3</v>
      </c>
      <c r="F86" s="66">
        <f t="shared" si="40"/>
        <v>2.7047513320080587E-3</v>
      </c>
      <c r="G86" s="66">
        <f t="shared" si="40"/>
        <v>3.5140005143569257E-3</v>
      </c>
      <c r="H86" s="66">
        <f t="shared" si="40"/>
        <v>3.1790829949683965E-3</v>
      </c>
      <c r="I86" s="66">
        <f t="shared" si="40"/>
        <v>2.837044883173977E-3</v>
      </c>
      <c r="J86" s="66">
        <f t="shared" si="40"/>
        <v>2.9051806904104721E-3</v>
      </c>
      <c r="K86" s="66">
        <f t="shared" si="40"/>
        <v>2.8748856264256676E-3</v>
      </c>
      <c r="L86" s="66">
        <f t="shared" si="40"/>
        <v>2.8515682412868335E-3</v>
      </c>
      <c r="M86" s="66">
        <f t="shared" si="40"/>
        <v>3.4492293294386229E-3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1.2206901098805701E-3</v>
      </c>
      <c r="E88" s="66">
        <f t="shared" si="41"/>
        <v>1.2948129702316027E-3</v>
      </c>
      <c r="F88" s="66">
        <f t="shared" si="41"/>
        <v>1.3440351800665048E-3</v>
      </c>
      <c r="G88" s="66">
        <f t="shared" si="41"/>
        <v>1.3442704083943386E-3</v>
      </c>
      <c r="H88" s="66">
        <f t="shared" si="41"/>
        <v>1.3026444571038556E-3</v>
      </c>
      <c r="I88" s="66">
        <f t="shared" si="41"/>
        <v>1.2830488102792022E-3</v>
      </c>
      <c r="J88" s="66">
        <f t="shared" si="41"/>
        <v>1.3353621582229249E-3</v>
      </c>
      <c r="K88" s="66">
        <f t="shared" si="41"/>
        <v>1.3593305577986356E-3</v>
      </c>
      <c r="L88" s="66">
        <f t="shared" si="41"/>
        <v>1.423267926476991E-3</v>
      </c>
      <c r="M88" s="66">
        <f t="shared" si="41"/>
        <v>1.4578661977415709E-3</v>
      </c>
    </row>
    <row r="89" spans="2:13" x14ac:dyDescent="0.25">
      <c r="B89" s="36"/>
      <c r="C89" s="69" t="str">
        <f>C16</f>
        <v>Drove alone</v>
      </c>
      <c r="D89" s="39">
        <f>D80</f>
        <v>1.0677648754023464E-3</v>
      </c>
      <c r="E89" s="39">
        <f t="shared" ref="E89:M89" si="42">E80</f>
        <v>1.0513135214869696E-3</v>
      </c>
      <c r="F89" s="39">
        <f t="shared" si="42"/>
        <v>1.0750301317205752E-3</v>
      </c>
      <c r="G89" s="39">
        <f t="shared" si="42"/>
        <v>1.0438463829169783E-3</v>
      </c>
      <c r="H89" s="39">
        <f t="shared" si="42"/>
        <v>1.0109389236469238E-3</v>
      </c>
      <c r="I89" s="39">
        <f t="shared" si="42"/>
        <v>1.0007804919550715E-3</v>
      </c>
      <c r="J89" s="39">
        <f t="shared" si="42"/>
        <v>1.0271368048995484E-3</v>
      </c>
      <c r="K89" s="39">
        <f t="shared" si="42"/>
        <v>1.0151257088489101E-3</v>
      </c>
      <c r="L89" s="39">
        <f t="shared" si="42"/>
        <v>1.0333308093481979E-3</v>
      </c>
      <c r="M89" s="39">
        <f t="shared" si="42"/>
        <v>1.0780591970080552E-3</v>
      </c>
    </row>
    <row r="90" spans="2:13" x14ac:dyDescent="0.25">
      <c r="B90" s="36"/>
      <c r="C90" s="69" t="str">
        <f>C17</f>
        <v>Carpooled:</v>
      </c>
      <c r="D90" s="39">
        <f>D81</f>
        <v>3.3794538692686923E-3</v>
      </c>
      <c r="E90" s="39">
        <f t="shared" ref="E90:M90" si="43">E81</f>
        <v>3.9226076078978083E-3</v>
      </c>
      <c r="F90" s="39">
        <f t="shared" si="43"/>
        <v>4.3773921492429608E-3</v>
      </c>
      <c r="G90" s="39">
        <f t="shared" si="43"/>
        <v>4.4532190450730794E-3</v>
      </c>
      <c r="H90" s="39">
        <f t="shared" si="43"/>
        <v>4.5497527253770612E-3</v>
      </c>
      <c r="I90" s="39">
        <f t="shared" si="43"/>
        <v>4.439760114024879E-3</v>
      </c>
      <c r="J90" s="39">
        <f t="shared" si="43"/>
        <v>4.8054983732320937E-3</v>
      </c>
      <c r="K90" s="39">
        <f t="shared" si="43"/>
        <v>5.13019694233963E-3</v>
      </c>
      <c r="L90" s="39">
        <f t="shared" si="43"/>
        <v>5.452465952441852E-3</v>
      </c>
      <c r="M90" s="39">
        <f t="shared" si="43"/>
        <v>5.9345232023291696E-3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3.3794538692686923E-3</v>
      </c>
      <c r="E92" s="39">
        <f t="shared" ref="E92:M92" si="44">E90</f>
        <v>3.9226076078978083E-3</v>
      </c>
      <c r="F92" s="39">
        <f t="shared" si="44"/>
        <v>4.3773921492429608E-3</v>
      </c>
      <c r="G92" s="39">
        <f t="shared" si="44"/>
        <v>4.4532190450730794E-3</v>
      </c>
      <c r="H92" s="39">
        <f t="shared" si="44"/>
        <v>4.5497527253770612E-3</v>
      </c>
      <c r="I92" s="39">
        <f t="shared" si="44"/>
        <v>4.439760114024879E-3</v>
      </c>
      <c r="J92" s="39">
        <f t="shared" si="44"/>
        <v>4.8054983732320937E-3</v>
      </c>
      <c r="K92" s="39">
        <f t="shared" si="44"/>
        <v>5.13019694233963E-3</v>
      </c>
      <c r="L92" s="39">
        <f t="shared" si="44"/>
        <v>5.452465952441852E-3</v>
      </c>
      <c r="M92" s="39">
        <f t="shared" si="44"/>
        <v>5.9345232023291696E-3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3.3628934486373352E-3</v>
      </c>
      <c r="E93" s="66">
        <f t="shared" si="45"/>
        <v>3.9020489115657139E-3</v>
      </c>
      <c r="F93" s="66">
        <f t="shared" si="45"/>
        <v>4.0299574508936052E-3</v>
      </c>
      <c r="G93" s="66">
        <f t="shared" si="45"/>
        <v>4.1537932716892885E-3</v>
      </c>
      <c r="H93" s="66">
        <f t="shared" si="45"/>
        <v>3.981026125962993E-3</v>
      </c>
      <c r="I93" s="66">
        <f t="shared" si="45"/>
        <v>3.8862631131775971E-3</v>
      </c>
      <c r="J93" s="66">
        <f t="shared" si="45"/>
        <v>4.0655146315882488E-3</v>
      </c>
      <c r="K93" s="66">
        <f t="shared" si="45"/>
        <v>4.2587381857214094E-3</v>
      </c>
      <c r="L93" s="66">
        <f t="shared" si="45"/>
        <v>4.4908574199177239E-3</v>
      </c>
      <c r="M93" s="66">
        <f t="shared" si="45"/>
        <v>4.7363752235912888E-3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8.3458786305244809E-3</v>
      </c>
      <c r="E94" s="66">
        <f t="shared" si="46"/>
        <v>9.3348731062168327E-3</v>
      </c>
      <c r="F94" s="66">
        <f t="shared" si="46"/>
        <v>1.0242636001107312E-2</v>
      </c>
      <c r="G94" s="66">
        <f t="shared" si="46"/>
        <v>1.0433207676641491E-2</v>
      </c>
      <c r="H94" s="66">
        <f t="shared" si="46"/>
        <v>1.0581695084377845E-2</v>
      </c>
      <c r="I94" s="66">
        <f t="shared" si="46"/>
        <v>1.0238120509382507E-2</v>
      </c>
      <c r="J94" s="66">
        <f t="shared" si="46"/>
        <v>1.0970818478688209E-2</v>
      </c>
      <c r="K94" s="66">
        <f t="shared" si="46"/>
        <v>1.1693505185707493E-2</v>
      </c>
      <c r="L94" s="66">
        <f t="shared" si="46"/>
        <v>1.2438753878336071E-2</v>
      </c>
      <c r="M94" s="66">
        <f t="shared" si="46"/>
        <v>1.2752919347604506E-2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7.2255821945544372E-3</v>
      </c>
      <c r="E95" s="66">
        <f t="shared" si="47"/>
        <v>7.5251165734797846E-3</v>
      </c>
      <c r="F95" s="66">
        <f t="shared" si="47"/>
        <v>8.8796085379228892E-3</v>
      </c>
      <c r="G95" s="66">
        <f t="shared" si="47"/>
        <v>8.8271777219586321E-3</v>
      </c>
      <c r="H95" s="66">
        <f t="shared" si="47"/>
        <v>7.8067476927732114E-3</v>
      </c>
      <c r="I95" s="66">
        <f t="shared" si="47"/>
        <v>9.0991229501383754E-3</v>
      </c>
      <c r="J95" s="66">
        <f t="shared" si="47"/>
        <v>9.626916816585283E-3</v>
      </c>
      <c r="K95" s="66">
        <f t="shared" si="47"/>
        <v>9.5646447957035367E-3</v>
      </c>
      <c r="L95" s="66">
        <f t="shared" si="47"/>
        <v>9.9371622796149105E-3</v>
      </c>
      <c r="M95" s="66">
        <f t="shared" si="47"/>
        <v>1.0897773805572608E-2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2.7437422974567601E-3</v>
      </c>
      <c r="E97" s="39">
        <f t="shared" ref="E97:M97" si="50">E82</f>
        <v>2.6226549609334893E-3</v>
      </c>
      <c r="F97" s="39">
        <f t="shared" si="50"/>
        <v>2.8372391477288956E-3</v>
      </c>
      <c r="G97" s="39">
        <f t="shared" si="50"/>
        <v>3.0195456982865482E-3</v>
      </c>
      <c r="H97" s="39">
        <f t="shared" si="50"/>
        <v>2.6121625316391324E-3</v>
      </c>
      <c r="I97" s="39">
        <f t="shared" si="50"/>
        <v>2.6237300051969305E-3</v>
      </c>
      <c r="J97" s="39">
        <f t="shared" si="50"/>
        <v>2.465386677281526E-3</v>
      </c>
      <c r="K97" s="39">
        <f t="shared" si="50"/>
        <v>2.591645770643621E-3</v>
      </c>
      <c r="L97" s="39">
        <f t="shared" si="50"/>
        <v>2.7193640742185264E-3</v>
      </c>
      <c r="M97" s="39">
        <f t="shared" si="50"/>
        <v>2.813970653670385E-3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5.0693133659447196E-3</v>
      </c>
      <c r="E98" s="66">
        <f t="shared" si="51"/>
        <v>4.7513008708914223E-3</v>
      </c>
      <c r="F98" s="66">
        <f t="shared" si="51"/>
        <v>5.0498311535445845E-3</v>
      </c>
      <c r="G98" s="66">
        <f t="shared" si="51"/>
        <v>4.3171987170195448E-3</v>
      </c>
      <c r="H98" s="66">
        <f t="shared" si="51"/>
        <v>4.2980212173651345E-3</v>
      </c>
      <c r="I98" s="66">
        <f t="shared" si="51"/>
        <v>4.2650149893738668E-3</v>
      </c>
      <c r="J98" s="66">
        <f t="shared" si="51"/>
        <v>3.9766520755388996E-3</v>
      </c>
      <c r="K98" s="66">
        <f t="shared" si="51"/>
        <v>4.921335959175847E-3</v>
      </c>
      <c r="L98" s="66">
        <f t="shared" si="51"/>
        <v>5.0857465522788029E-3</v>
      </c>
      <c r="M98" s="66">
        <f t="shared" si="51"/>
        <v>5.3927776079647173E-3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2.6475079982610054E-2</v>
      </c>
      <c r="E99" s="66">
        <f t="shared" si="52"/>
        <v>2.604047433725562E-2</v>
      </c>
      <c r="F99" s="66">
        <f t="shared" si="52"/>
        <v>2.566293056314926E-2</v>
      </c>
      <c r="G99" s="66">
        <f t="shared" si="52"/>
        <v>2.4553969935371761E-2</v>
      </c>
      <c r="H99" s="66">
        <f t="shared" si="52"/>
        <v>2.7648834739442251E-2</v>
      </c>
      <c r="I99" s="66">
        <f t="shared" si="52"/>
        <v>2.7167190027595396E-2</v>
      </c>
      <c r="J99" s="66">
        <f t="shared" si="52"/>
        <v>2.785692039726391E-2</v>
      </c>
      <c r="K99" s="66">
        <f t="shared" si="52"/>
        <v>2.5792272566815082E-2</v>
      </c>
      <c r="L99" s="66">
        <f t="shared" si="52"/>
        <v>2.6546214192057247E-2</v>
      </c>
      <c r="M99" s="66">
        <f t="shared" si="52"/>
        <v>4.9074354705450074E-3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4.172525404329175E-3</v>
      </c>
      <c r="E100" s="66">
        <f t="shared" si="53"/>
        <v>4.915495171640822E-3</v>
      </c>
      <c r="F100" s="66">
        <f t="shared" si="53"/>
        <v>4.4322159740579348E-3</v>
      </c>
      <c r="G100" s="66">
        <f t="shared" si="53"/>
        <v>5.3230051632658579E-3</v>
      </c>
      <c r="H100" s="66">
        <f t="shared" si="53"/>
        <v>4.2508394864020612E-3</v>
      </c>
      <c r="I100" s="66">
        <f t="shared" si="53"/>
        <v>4.4852858663641847E-3</v>
      </c>
      <c r="J100" s="66">
        <f t="shared" si="53"/>
        <v>4.0780911699838393E-3</v>
      </c>
      <c r="K100" s="66">
        <f t="shared" si="53"/>
        <v>4.1875248339646757E-3</v>
      </c>
      <c r="L100" s="66">
        <f t="shared" si="53"/>
        <v>4.3838895391724629E-3</v>
      </c>
      <c r="M100" s="66">
        <f t="shared" si="53"/>
        <v>9.8906444431886304E-3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8.9704295621070573E-3</v>
      </c>
      <c r="E101" s="66">
        <f t="shared" si="54"/>
        <v>9.2829416143783896E-3</v>
      </c>
      <c r="F101" s="66">
        <f t="shared" si="54"/>
        <v>9.9836973897327909E-3</v>
      </c>
      <c r="G101" s="66">
        <f t="shared" si="54"/>
        <v>9.3588021362340686E-3</v>
      </c>
      <c r="H101" s="66">
        <f t="shared" si="54"/>
        <v>9.2847353048370451E-3</v>
      </c>
      <c r="I101" s="66">
        <f t="shared" si="54"/>
        <v>8.8486878070413583E-3</v>
      </c>
      <c r="J101" s="66">
        <f t="shared" si="54"/>
        <v>8.4403481554178386E-3</v>
      </c>
      <c r="K101" s="66">
        <f t="shared" si="54"/>
        <v>1.0255528488027908E-2</v>
      </c>
      <c r="L101" s="66">
        <f t="shared" si="54"/>
        <v>9.8613310584850788E-3</v>
      </c>
      <c r="M101" s="66">
        <f t="shared" si="54"/>
        <v>2.4124520085761297E-2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3.5698978948695323E-2</v>
      </c>
      <c r="E102" s="66">
        <f t="shared" si="55"/>
        <v>3.373642455518755E-2</v>
      </c>
      <c r="F102" s="66">
        <f t="shared" si="55"/>
        <v>3.635942566002779E-2</v>
      </c>
      <c r="G102" s="66">
        <f t="shared" si="55"/>
        <v>3.9527574054671874E-2</v>
      </c>
      <c r="H102" s="66">
        <f t="shared" si="55"/>
        <v>3.5338412083314986E-2</v>
      </c>
      <c r="I102" s="66">
        <f t="shared" si="55"/>
        <v>2.8982561684484369E-2</v>
      </c>
      <c r="J102" s="66">
        <f t="shared" si="55"/>
        <v>2.7916816198553161E-2</v>
      </c>
      <c r="K102" s="66">
        <f t="shared" si="55"/>
        <v>3.2677193230899952E-2</v>
      </c>
      <c r="L102" s="66">
        <f t="shared" si="55"/>
        <v>2.9350389359211443E-2</v>
      </c>
      <c r="M102" s="66">
        <f t="shared" si="55"/>
        <v>2.576343345489834E-2</v>
      </c>
    </row>
  </sheetData>
  <mergeCells count="1">
    <mergeCell ref="D62:E62"/>
  </mergeCells>
  <hyperlinks>
    <hyperlink ref="W3" r:id="rId1" xr:uid="{E4541BF2-AC4F-4B2B-8083-9AD56E5D2C0A}"/>
  </hyperlinks>
  <pageMargins left="0.7" right="0.7" top="0.75" bottom="0.75" header="0.3" footer="0.3"/>
  <pageSetup orientation="portrait" horizontalDpi="300" verticalDpi="30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6008-B10D-4594-BDC1-0AF4E55B1407}">
  <sheetPr codeName="Sheet17">
    <tabColor rgb="FF0070C0"/>
  </sheetPr>
  <dimension ref="A1:BB102"/>
  <sheetViews>
    <sheetView zoomScale="69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50937</v>
      </c>
      <c r="E6" s="34">
        <f t="shared" si="0"/>
        <v>51735</v>
      </c>
      <c r="F6" s="34">
        <f t="shared" si="0"/>
        <v>52160</v>
      </c>
      <c r="G6" s="34">
        <f t="shared" si="0"/>
        <v>52445</v>
      </c>
      <c r="H6" s="34">
        <f t="shared" si="0"/>
        <v>52893</v>
      </c>
      <c r="I6" s="34">
        <f t="shared" si="0"/>
        <v>54044</v>
      </c>
      <c r="J6" s="34">
        <f t="shared" si="0"/>
        <v>55055</v>
      </c>
      <c r="K6" s="34">
        <f t="shared" si="0"/>
        <v>56199</v>
      </c>
      <c r="L6" s="34">
        <f t="shared" si="0"/>
        <v>58265</v>
      </c>
      <c r="M6" s="34">
        <f t="shared" si="0"/>
        <v>60074</v>
      </c>
      <c r="W6" s="10">
        <v>1</v>
      </c>
      <c r="X6" s="12" t="s">
        <v>2</v>
      </c>
      <c r="Y6" s="15">
        <v>50937</v>
      </c>
      <c r="Z6" s="15">
        <v>784</v>
      </c>
      <c r="AA6" s="14">
        <f>IFERROR(Z6/Y6, 0)</f>
        <v>1.5391562125763198E-2</v>
      </c>
      <c r="AB6" s="21">
        <v>51735</v>
      </c>
      <c r="AC6" s="15">
        <v>661</v>
      </c>
      <c r="AD6" s="14">
        <f>IFERROR(AC6/AB6, 0)</f>
        <v>1.2776650236783609E-2</v>
      </c>
      <c r="AE6" s="21">
        <v>52160</v>
      </c>
      <c r="AF6" s="15">
        <v>818</v>
      </c>
      <c r="AG6" s="14">
        <f>IFERROR(AF6/AE6, 0)</f>
        <v>1.5682515337423313E-2</v>
      </c>
      <c r="AH6" s="21">
        <v>52445</v>
      </c>
      <c r="AI6" s="15">
        <v>868</v>
      </c>
      <c r="AJ6" s="14">
        <f>IFERROR(AI6/AH6, 0)</f>
        <v>1.655067213271046E-2</v>
      </c>
      <c r="AK6" s="21">
        <v>52893</v>
      </c>
      <c r="AL6" s="15">
        <v>721</v>
      </c>
      <c r="AM6" s="14">
        <f>IFERROR(AL6/AK6, 0)</f>
        <v>1.3631293365851813E-2</v>
      </c>
      <c r="AN6" s="21">
        <v>54044</v>
      </c>
      <c r="AO6" s="15">
        <v>787</v>
      </c>
      <c r="AP6" s="14">
        <f>IFERROR(AO6/AN6, 0)</f>
        <v>1.4562208570794167E-2</v>
      </c>
      <c r="AQ6" s="21">
        <v>55055</v>
      </c>
      <c r="AR6" s="15">
        <v>749</v>
      </c>
      <c r="AS6" s="14">
        <f>IFERROR(AR6/AQ6, 0)</f>
        <v>1.3604577240940878E-2</v>
      </c>
      <c r="AT6" s="21">
        <v>56199</v>
      </c>
      <c r="AU6" s="15">
        <v>931</v>
      </c>
      <c r="AV6" s="14">
        <f>IFERROR(AU6/AT6, 0)</f>
        <v>1.6566131069947865E-2</v>
      </c>
      <c r="AW6" s="21">
        <v>58265</v>
      </c>
      <c r="AX6" s="15">
        <v>809</v>
      </c>
      <c r="AY6" s="14">
        <f>IFERROR(AX6/AW6, 0)</f>
        <v>1.3884836522783833E-2</v>
      </c>
      <c r="AZ6" s="21">
        <v>60074</v>
      </c>
      <c r="BA6" s="15">
        <v>912</v>
      </c>
      <c r="BB6" s="14">
        <f>IFERROR(BA6/AZ6, 0)</f>
        <v>1.5181276425741585E-2</v>
      </c>
    </row>
    <row r="7" spans="1:54" x14ac:dyDescent="0.25">
      <c r="B7" s="74">
        <v>3</v>
      </c>
      <c r="C7" s="76" t="s">
        <v>43</v>
      </c>
      <c r="D7" s="34">
        <f t="shared" si="0"/>
        <v>36811</v>
      </c>
      <c r="E7" s="34">
        <f t="shared" si="0"/>
        <v>37552</v>
      </c>
      <c r="F7" s="34">
        <f t="shared" si="0"/>
        <v>38433</v>
      </c>
      <c r="G7" s="34">
        <f t="shared" si="0"/>
        <v>38850</v>
      </c>
      <c r="H7" s="34">
        <f t="shared" si="0"/>
        <v>39897</v>
      </c>
      <c r="I7" s="34">
        <f t="shared" si="0"/>
        <v>40253</v>
      </c>
      <c r="J7" s="34">
        <f t="shared" si="0"/>
        <v>41042</v>
      </c>
      <c r="K7" s="34">
        <f t="shared" si="0"/>
        <v>41858</v>
      </c>
      <c r="L7" s="34">
        <f t="shared" si="0"/>
        <v>43572</v>
      </c>
      <c r="M7" s="34">
        <f t="shared" si="0"/>
        <v>44272</v>
      </c>
      <c r="W7" s="10">
        <v>2</v>
      </c>
      <c r="X7" s="12" t="s">
        <v>3</v>
      </c>
      <c r="Y7" s="15">
        <v>43021</v>
      </c>
      <c r="Z7" s="15">
        <v>925</v>
      </c>
      <c r="AA7" s="14">
        <f t="shared" ref="AA7:AA56" si="1">IFERROR(Z7/Y7, 0)</f>
        <v>2.1501127356407336E-2</v>
      </c>
      <c r="AB7" s="21">
        <v>43927</v>
      </c>
      <c r="AC7" s="15">
        <v>890</v>
      </c>
      <c r="AD7" s="14">
        <f t="shared" ref="AD7:AD56" si="2">IFERROR(AC7/AB7, 0)</f>
        <v>2.0260887381337217E-2</v>
      </c>
      <c r="AE7" s="21">
        <v>44676</v>
      </c>
      <c r="AF7" s="15">
        <v>915</v>
      </c>
      <c r="AG7" s="14">
        <f t="shared" ref="AG7:AG56" si="3">IFERROR(AF7/AE7, 0)</f>
        <v>2.0480795057749128E-2</v>
      </c>
      <c r="AH7" s="21">
        <v>44959</v>
      </c>
      <c r="AI7" s="15">
        <v>1047</v>
      </c>
      <c r="AJ7" s="14">
        <f t="shared" ref="AJ7:AJ56" si="4">IFERROR(AI7/AH7, 0)</f>
        <v>2.3287884517004382E-2</v>
      </c>
      <c r="AK7" s="21">
        <v>45842</v>
      </c>
      <c r="AL7" s="15">
        <v>850</v>
      </c>
      <c r="AM7" s="14">
        <f t="shared" ref="AM7:AM56" si="5">IFERROR(AL7/AK7, 0)</f>
        <v>1.8541948431569304E-2</v>
      </c>
      <c r="AN7" s="21">
        <v>46547</v>
      </c>
      <c r="AO7" s="15">
        <v>729</v>
      </c>
      <c r="AP7" s="14">
        <f t="shared" ref="AP7:AP56" si="6">IFERROR(AO7/AN7, 0)</f>
        <v>1.5661589361290737E-2</v>
      </c>
      <c r="AQ7" s="21">
        <v>47252</v>
      </c>
      <c r="AR7" s="15">
        <v>818</v>
      </c>
      <c r="AS7" s="14">
        <f t="shared" ref="AS7:AS56" si="7">IFERROR(AR7/AQ7, 0)</f>
        <v>1.731143655295014E-2</v>
      </c>
      <c r="AT7" s="21">
        <v>48339</v>
      </c>
      <c r="AU7" s="15">
        <v>1041</v>
      </c>
      <c r="AV7" s="14">
        <f t="shared" ref="AV7:AV56" si="8">IFERROR(AU7/AT7, 0)</f>
        <v>2.1535406193756594E-2</v>
      </c>
      <c r="AW7" s="21">
        <v>50192</v>
      </c>
      <c r="AX7" s="15">
        <v>969</v>
      </c>
      <c r="AY7" s="14">
        <f t="shared" ref="AY7:AY56" si="9">IFERROR(AX7/AW7, 0)</f>
        <v>1.9305865476569973E-2</v>
      </c>
      <c r="AZ7" s="21">
        <v>51233</v>
      </c>
      <c r="BA7" s="15">
        <v>977</v>
      </c>
      <c r="BB7" s="14">
        <f t="shared" ref="BB7:BB56" si="10">IFERROR(BA7/AZ7, 0)</f>
        <v>1.9069740206507525E-2</v>
      </c>
    </row>
    <row r="8" spans="1:54" x14ac:dyDescent="0.25">
      <c r="B8" s="74">
        <v>4</v>
      </c>
      <c r="C8" s="76" t="s">
        <v>44</v>
      </c>
      <c r="D8" s="34">
        <f t="shared" si="0"/>
        <v>6210</v>
      </c>
      <c r="E8" s="34">
        <f t="shared" si="0"/>
        <v>6375</v>
      </c>
      <c r="F8" s="34">
        <f t="shared" si="0"/>
        <v>6243</v>
      </c>
      <c r="G8" s="34">
        <f t="shared" si="0"/>
        <v>6109</v>
      </c>
      <c r="H8" s="34">
        <f t="shared" si="0"/>
        <v>5945</v>
      </c>
      <c r="I8" s="34">
        <f t="shared" si="0"/>
        <v>6294</v>
      </c>
      <c r="J8" s="34">
        <f t="shared" si="0"/>
        <v>6210</v>
      </c>
      <c r="K8" s="34">
        <f t="shared" si="0"/>
        <v>6481</v>
      </c>
      <c r="L8" s="34">
        <f t="shared" si="0"/>
        <v>6620</v>
      </c>
      <c r="M8" s="34">
        <f t="shared" si="0"/>
        <v>6961</v>
      </c>
      <c r="W8" s="10">
        <v>3</v>
      </c>
      <c r="X8" s="12" t="s">
        <v>4</v>
      </c>
      <c r="Y8" s="15">
        <v>36811</v>
      </c>
      <c r="Z8" s="15">
        <v>917</v>
      </c>
      <c r="AA8" s="14">
        <f t="shared" si="1"/>
        <v>2.491103202846975E-2</v>
      </c>
      <c r="AB8" s="21">
        <v>37552</v>
      </c>
      <c r="AC8" s="15">
        <v>921</v>
      </c>
      <c r="AD8" s="14">
        <f t="shared" si="2"/>
        <v>2.4525990626331488E-2</v>
      </c>
      <c r="AE8" s="21">
        <v>38433</v>
      </c>
      <c r="AF8" s="15">
        <v>896</v>
      </c>
      <c r="AG8" s="14">
        <f t="shared" si="3"/>
        <v>2.3313298467462856E-2</v>
      </c>
      <c r="AH8" s="21">
        <v>38850</v>
      </c>
      <c r="AI8" s="15">
        <v>1100</v>
      </c>
      <c r="AJ8" s="14">
        <f t="shared" si="4"/>
        <v>2.8314028314028315E-2</v>
      </c>
      <c r="AK8" s="21">
        <v>39897</v>
      </c>
      <c r="AL8" s="15">
        <v>891</v>
      </c>
      <c r="AM8" s="14">
        <f t="shared" si="5"/>
        <v>2.2332506203473945E-2</v>
      </c>
      <c r="AN8" s="21">
        <v>40253</v>
      </c>
      <c r="AO8" s="15">
        <v>755</v>
      </c>
      <c r="AP8" s="14">
        <f t="shared" si="6"/>
        <v>1.8756365985143963E-2</v>
      </c>
      <c r="AQ8" s="21">
        <v>41042</v>
      </c>
      <c r="AR8" s="15">
        <v>869</v>
      </c>
      <c r="AS8" s="14">
        <f t="shared" si="7"/>
        <v>2.1173432093952536E-2</v>
      </c>
      <c r="AT8" s="21">
        <v>41858</v>
      </c>
      <c r="AU8" s="15">
        <v>1008</v>
      </c>
      <c r="AV8" s="14">
        <f t="shared" si="8"/>
        <v>2.4081418127956424E-2</v>
      </c>
      <c r="AW8" s="21">
        <v>43572</v>
      </c>
      <c r="AX8" s="15">
        <v>942</v>
      </c>
      <c r="AY8" s="14">
        <f t="shared" si="9"/>
        <v>2.1619388598182319E-2</v>
      </c>
      <c r="AZ8" s="21">
        <v>44272</v>
      </c>
      <c r="BA8" s="15">
        <v>963</v>
      </c>
      <c r="BB8" s="14">
        <f t="shared" si="10"/>
        <v>2.1751897361763643E-2</v>
      </c>
    </row>
    <row r="9" spans="1:54" x14ac:dyDescent="0.25">
      <c r="B9" s="74">
        <v>8</v>
      </c>
      <c r="C9" s="76" t="s">
        <v>54</v>
      </c>
      <c r="D9" s="34">
        <f t="shared" si="0"/>
        <v>1006</v>
      </c>
      <c r="E9" s="34">
        <f t="shared" si="0"/>
        <v>1051</v>
      </c>
      <c r="F9" s="34">
        <f t="shared" si="0"/>
        <v>974</v>
      </c>
      <c r="G9" s="34">
        <f t="shared" si="0"/>
        <v>946</v>
      </c>
      <c r="H9" s="34">
        <f t="shared" si="0"/>
        <v>967</v>
      </c>
      <c r="I9" s="34">
        <f t="shared" si="0"/>
        <v>1132</v>
      </c>
      <c r="J9" s="34">
        <f t="shared" si="0"/>
        <v>1231</v>
      </c>
      <c r="K9" s="34">
        <f t="shared" si="0"/>
        <v>1189</v>
      </c>
      <c r="L9" s="34">
        <f t="shared" si="0"/>
        <v>1203</v>
      </c>
      <c r="M9" s="34">
        <f t="shared" si="0"/>
        <v>1308</v>
      </c>
      <c r="W9" s="10">
        <v>4</v>
      </c>
      <c r="X9" s="12" t="s">
        <v>5</v>
      </c>
      <c r="Y9" s="15">
        <v>6210</v>
      </c>
      <c r="Z9" s="15">
        <v>476</v>
      </c>
      <c r="AA9" s="14">
        <f t="shared" si="1"/>
        <v>7.6650563607085345E-2</v>
      </c>
      <c r="AB9" s="21">
        <v>6375</v>
      </c>
      <c r="AC9" s="15">
        <v>515</v>
      </c>
      <c r="AD9" s="14">
        <f t="shared" si="2"/>
        <v>8.0784313725490192E-2</v>
      </c>
      <c r="AE9" s="21">
        <v>6243</v>
      </c>
      <c r="AF9" s="15">
        <v>548</v>
      </c>
      <c r="AG9" s="14">
        <f t="shared" si="3"/>
        <v>8.777831170911421E-2</v>
      </c>
      <c r="AH9" s="21">
        <v>6109</v>
      </c>
      <c r="AI9" s="15">
        <v>476</v>
      </c>
      <c r="AJ9" s="14">
        <f t="shared" si="4"/>
        <v>7.7917826158127354E-2</v>
      </c>
      <c r="AK9" s="21">
        <v>5945</v>
      </c>
      <c r="AL9" s="15">
        <v>488</v>
      </c>
      <c r="AM9" s="14">
        <f t="shared" si="5"/>
        <v>8.2085786375105135E-2</v>
      </c>
      <c r="AN9" s="21">
        <v>6294</v>
      </c>
      <c r="AO9" s="15">
        <v>516</v>
      </c>
      <c r="AP9" s="14">
        <f t="shared" si="6"/>
        <v>8.1982840800762624E-2</v>
      </c>
      <c r="AQ9" s="21">
        <v>6210</v>
      </c>
      <c r="AR9" s="15">
        <v>516</v>
      </c>
      <c r="AS9" s="14">
        <f t="shared" si="7"/>
        <v>8.3091787439613526E-2</v>
      </c>
      <c r="AT9" s="21">
        <v>6481</v>
      </c>
      <c r="AU9" s="15">
        <v>501</v>
      </c>
      <c r="AV9" s="14">
        <f t="shared" si="8"/>
        <v>7.7302885357197967E-2</v>
      </c>
      <c r="AW9" s="21">
        <v>6620</v>
      </c>
      <c r="AX9" s="15">
        <v>514</v>
      </c>
      <c r="AY9" s="14">
        <f t="shared" si="9"/>
        <v>7.7643504531722057E-2</v>
      </c>
      <c r="AZ9" s="21">
        <v>6961</v>
      </c>
      <c r="BA9" s="15">
        <v>476</v>
      </c>
      <c r="BB9" s="14">
        <f t="shared" si="10"/>
        <v>6.8380979744289611E-2</v>
      </c>
    </row>
    <row r="10" spans="1:54" x14ac:dyDescent="0.25">
      <c r="B10" s="74">
        <v>14</v>
      </c>
      <c r="C10" s="76" t="s">
        <v>55</v>
      </c>
      <c r="D10" s="34">
        <f t="shared" si="0"/>
        <v>1050</v>
      </c>
      <c r="E10" s="34">
        <f t="shared" si="0"/>
        <v>1139</v>
      </c>
      <c r="F10" s="34">
        <f t="shared" si="0"/>
        <v>1209</v>
      </c>
      <c r="G10" s="34">
        <f t="shared" si="0"/>
        <v>1188</v>
      </c>
      <c r="H10" s="34">
        <f t="shared" si="0"/>
        <v>924</v>
      </c>
      <c r="I10" s="34">
        <f t="shared" si="0"/>
        <v>947</v>
      </c>
      <c r="J10" s="34">
        <f t="shared" si="0"/>
        <v>893</v>
      </c>
      <c r="K10" s="34">
        <f t="shared" si="0"/>
        <v>872</v>
      </c>
      <c r="L10" s="34">
        <f t="shared" si="0"/>
        <v>850</v>
      </c>
      <c r="M10" s="34">
        <f t="shared" si="0"/>
        <v>947</v>
      </c>
      <c r="W10" s="10">
        <v>5</v>
      </c>
      <c r="X10" s="12" t="s">
        <v>6</v>
      </c>
      <c r="Y10" s="15">
        <v>4155</v>
      </c>
      <c r="Z10" s="15">
        <v>438</v>
      </c>
      <c r="AA10" s="14">
        <f t="shared" si="1"/>
        <v>0.10541516245487365</v>
      </c>
      <c r="AB10" s="21">
        <v>4384</v>
      </c>
      <c r="AC10" s="15">
        <v>451</v>
      </c>
      <c r="AD10" s="14">
        <f t="shared" si="2"/>
        <v>0.10287408759124088</v>
      </c>
      <c r="AE10" s="21">
        <v>4470</v>
      </c>
      <c r="AF10" s="15">
        <v>505</v>
      </c>
      <c r="AG10" s="14">
        <f t="shared" si="3"/>
        <v>0.11297539149888143</v>
      </c>
      <c r="AH10" s="21">
        <v>4329</v>
      </c>
      <c r="AI10" s="15">
        <v>402</v>
      </c>
      <c r="AJ10" s="14">
        <f t="shared" si="4"/>
        <v>9.2862092862092863E-2</v>
      </c>
      <c r="AK10" s="21">
        <v>4291</v>
      </c>
      <c r="AL10" s="15">
        <v>449</v>
      </c>
      <c r="AM10" s="14">
        <f t="shared" si="5"/>
        <v>0.10463761360988115</v>
      </c>
      <c r="AN10" s="21">
        <v>4624</v>
      </c>
      <c r="AO10" s="15">
        <v>462</v>
      </c>
      <c r="AP10" s="14">
        <f t="shared" si="6"/>
        <v>9.9913494809688586E-2</v>
      </c>
      <c r="AQ10" s="21">
        <v>4399</v>
      </c>
      <c r="AR10" s="15">
        <v>370</v>
      </c>
      <c r="AS10" s="14">
        <f t="shared" si="7"/>
        <v>8.4110025005683112E-2</v>
      </c>
      <c r="AT10" s="21">
        <v>4420</v>
      </c>
      <c r="AU10" s="15">
        <v>483</v>
      </c>
      <c r="AV10" s="14">
        <f t="shared" si="8"/>
        <v>0.10927601809954751</v>
      </c>
      <c r="AW10" s="21">
        <v>4491</v>
      </c>
      <c r="AX10" s="15">
        <v>359</v>
      </c>
      <c r="AY10" s="14">
        <f t="shared" si="9"/>
        <v>7.9937653083945667E-2</v>
      </c>
      <c r="AZ10" s="21">
        <v>4708</v>
      </c>
      <c r="BA10" s="15">
        <v>418</v>
      </c>
      <c r="BB10" s="14">
        <f t="shared" si="10"/>
        <v>8.8785046728971959E-2</v>
      </c>
    </row>
    <row r="11" spans="1:54" x14ac:dyDescent="0.25">
      <c r="B11" s="74">
        <v>15</v>
      </c>
      <c r="C11" s="76" t="s">
        <v>56</v>
      </c>
      <c r="D11" s="34">
        <f t="shared" si="0"/>
        <v>2558</v>
      </c>
      <c r="E11" s="34">
        <f t="shared" si="0"/>
        <v>2541</v>
      </c>
      <c r="F11" s="34">
        <f t="shared" si="0"/>
        <v>2334</v>
      </c>
      <c r="G11" s="34">
        <f t="shared" si="0"/>
        <v>2300</v>
      </c>
      <c r="H11" s="34">
        <f t="shared" si="0"/>
        <v>2264</v>
      </c>
      <c r="I11" s="34">
        <f t="shared" si="0"/>
        <v>2278</v>
      </c>
      <c r="J11" s="34">
        <f t="shared" si="0"/>
        <v>2273</v>
      </c>
      <c r="K11" s="34">
        <f t="shared" si="0"/>
        <v>2250</v>
      </c>
      <c r="L11" s="34">
        <f t="shared" si="0"/>
        <v>2201</v>
      </c>
      <c r="M11" s="34">
        <f t="shared" si="0"/>
        <v>2223</v>
      </c>
      <c r="W11" s="10">
        <v>6</v>
      </c>
      <c r="X11" s="12" t="s">
        <v>7</v>
      </c>
      <c r="Y11" s="15">
        <v>1102</v>
      </c>
      <c r="Z11" s="15">
        <v>224</v>
      </c>
      <c r="AA11" s="14">
        <f t="shared" si="1"/>
        <v>0.20326678765880218</v>
      </c>
      <c r="AB11" s="21">
        <v>993</v>
      </c>
      <c r="AC11" s="15">
        <v>240</v>
      </c>
      <c r="AD11" s="14">
        <f t="shared" si="2"/>
        <v>0.24169184290030213</v>
      </c>
      <c r="AE11" s="21">
        <v>778</v>
      </c>
      <c r="AF11" s="15">
        <v>200</v>
      </c>
      <c r="AG11" s="14">
        <f t="shared" si="3"/>
        <v>0.25706940874035988</v>
      </c>
      <c r="AH11" s="21">
        <v>851</v>
      </c>
      <c r="AI11" s="15">
        <v>221</v>
      </c>
      <c r="AJ11" s="14">
        <f t="shared" si="4"/>
        <v>0.25969447708578142</v>
      </c>
      <c r="AK11" s="21">
        <v>826</v>
      </c>
      <c r="AL11" s="15">
        <v>195</v>
      </c>
      <c r="AM11" s="14">
        <f t="shared" si="5"/>
        <v>0.2360774818401937</v>
      </c>
      <c r="AN11" s="21">
        <v>816</v>
      </c>
      <c r="AO11" s="15">
        <v>226</v>
      </c>
      <c r="AP11" s="14">
        <f t="shared" si="6"/>
        <v>0.27696078431372551</v>
      </c>
      <c r="AQ11" s="21">
        <v>971</v>
      </c>
      <c r="AR11" s="15">
        <v>278</v>
      </c>
      <c r="AS11" s="14">
        <f t="shared" si="7"/>
        <v>0.286302780638517</v>
      </c>
      <c r="AT11" s="21">
        <v>1187</v>
      </c>
      <c r="AU11" s="15">
        <v>256</v>
      </c>
      <c r="AV11" s="14">
        <f t="shared" si="8"/>
        <v>0.21566975568660487</v>
      </c>
      <c r="AW11" s="21">
        <v>1211</v>
      </c>
      <c r="AX11" s="15">
        <v>266</v>
      </c>
      <c r="AY11" s="14">
        <f t="shared" si="9"/>
        <v>0.21965317919075145</v>
      </c>
      <c r="AZ11" s="21">
        <v>1221</v>
      </c>
      <c r="BA11" s="15">
        <v>276</v>
      </c>
      <c r="BB11" s="14">
        <f t="shared" si="10"/>
        <v>0.22604422604422605</v>
      </c>
    </row>
    <row r="12" spans="1:54" x14ac:dyDescent="0.25">
      <c r="B12" s="74">
        <v>16</v>
      </c>
      <c r="C12" s="76" t="s">
        <v>57</v>
      </c>
      <c r="D12" s="34">
        <f t="shared" si="0"/>
        <v>558</v>
      </c>
      <c r="E12" s="34">
        <f t="shared" si="0"/>
        <v>713</v>
      </c>
      <c r="F12" s="34">
        <f t="shared" si="0"/>
        <v>707</v>
      </c>
      <c r="G12" s="34">
        <f t="shared" si="0"/>
        <v>730</v>
      </c>
      <c r="H12" s="34">
        <f t="shared" si="0"/>
        <v>699</v>
      </c>
      <c r="I12" s="34">
        <f t="shared" si="0"/>
        <v>661</v>
      </c>
      <c r="J12" s="34">
        <f t="shared" si="0"/>
        <v>601</v>
      </c>
      <c r="K12" s="34">
        <f t="shared" si="0"/>
        <v>642</v>
      </c>
      <c r="L12" s="34">
        <f t="shared" si="0"/>
        <v>587</v>
      </c>
      <c r="M12" s="34">
        <f t="shared" si="0"/>
        <v>581</v>
      </c>
      <c r="W12" s="10">
        <v>7</v>
      </c>
      <c r="X12" s="12" t="s">
        <v>8</v>
      </c>
      <c r="Y12" s="15">
        <v>953</v>
      </c>
      <c r="Z12" s="15">
        <v>160</v>
      </c>
      <c r="AA12" s="14">
        <f t="shared" si="1"/>
        <v>0.16789087093389296</v>
      </c>
      <c r="AB12" s="21">
        <v>998</v>
      </c>
      <c r="AC12" s="15">
        <v>179</v>
      </c>
      <c r="AD12" s="14">
        <f t="shared" si="2"/>
        <v>0.17935871743486975</v>
      </c>
      <c r="AE12" s="21">
        <v>995</v>
      </c>
      <c r="AF12" s="15">
        <v>183</v>
      </c>
      <c r="AG12" s="14">
        <f t="shared" si="3"/>
        <v>0.18391959798994975</v>
      </c>
      <c r="AH12" s="21">
        <v>929</v>
      </c>
      <c r="AI12" s="15">
        <v>182</v>
      </c>
      <c r="AJ12" s="14">
        <f t="shared" si="4"/>
        <v>0.19590958019375673</v>
      </c>
      <c r="AK12" s="21">
        <v>828</v>
      </c>
      <c r="AL12" s="15">
        <v>141</v>
      </c>
      <c r="AM12" s="14">
        <f t="shared" si="5"/>
        <v>0.17028985507246377</v>
      </c>
      <c r="AN12" s="21">
        <v>854</v>
      </c>
      <c r="AO12" s="15">
        <v>149</v>
      </c>
      <c r="AP12" s="14">
        <f t="shared" si="6"/>
        <v>0.17447306791569087</v>
      </c>
      <c r="AQ12" s="21">
        <v>840</v>
      </c>
      <c r="AR12" s="15">
        <v>204</v>
      </c>
      <c r="AS12" s="14">
        <f t="shared" si="7"/>
        <v>0.24285714285714285</v>
      </c>
      <c r="AT12" s="21">
        <v>874</v>
      </c>
      <c r="AU12" s="15">
        <v>176</v>
      </c>
      <c r="AV12" s="14">
        <f t="shared" si="8"/>
        <v>0.20137299771167047</v>
      </c>
      <c r="AW12" s="21">
        <v>918</v>
      </c>
      <c r="AX12" s="15">
        <v>231</v>
      </c>
      <c r="AY12" s="14">
        <f t="shared" si="9"/>
        <v>0.25163398692810457</v>
      </c>
      <c r="AZ12" s="21">
        <v>1032</v>
      </c>
      <c r="BA12" s="15">
        <v>256</v>
      </c>
      <c r="BB12" s="14">
        <f t="shared" si="10"/>
        <v>0.24806201550387597</v>
      </c>
    </row>
    <row r="13" spans="1:54" x14ac:dyDescent="0.25">
      <c r="B13" s="74">
        <v>17</v>
      </c>
      <c r="C13" s="76" t="s">
        <v>42</v>
      </c>
      <c r="D13" s="34">
        <f t="shared" si="0"/>
        <v>2744</v>
      </c>
      <c r="E13" s="34">
        <f t="shared" si="0"/>
        <v>2364</v>
      </c>
      <c r="F13" s="34">
        <f t="shared" si="0"/>
        <v>2260</v>
      </c>
      <c r="G13" s="34">
        <f t="shared" si="0"/>
        <v>2322</v>
      </c>
      <c r="H13" s="34">
        <f t="shared" si="0"/>
        <v>2197</v>
      </c>
      <c r="I13" s="34">
        <f t="shared" si="0"/>
        <v>2479</v>
      </c>
      <c r="J13" s="34">
        <f t="shared" si="0"/>
        <v>2805</v>
      </c>
      <c r="K13" s="34">
        <f t="shared" si="0"/>
        <v>2907</v>
      </c>
      <c r="L13" s="34">
        <f t="shared" si="0"/>
        <v>3232</v>
      </c>
      <c r="M13" s="34">
        <f t="shared" si="0"/>
        <v>3782</v>
      </c>
      <c r="W13" s="10">
        <v>8</v>
      </c>
      <c r="X13" s="12" t="s">
        <v>9</v>
      </c>
      <c r="Y13" s="15">
        <v>1006</v>
      </c>
      <c r="Z13" s="15">
        <v>237</v>
      </c>
      <c r="AA13" s="14">
        <f t="shared" si="1"/>
        <v>0.23558648111332009</v>
      </c>
      <c r="AB13" s="21">
        <v>1051</v>
      </c>
      <c r="AC13" s="15">
        <v>253</v>
      </c>
      <c r="AD13" s="14">
        <f t="shared" si="2"/>
        <v>0.2407231208372978</v>
      </c>
      <c r="AE13" s="21">
        <v>974</v>
      </c>
      <c r="AF13" s="15">
        <v>248</v>
      </c>
      <c r="AG13" s="14">
        <f t="shared" si="3"/>
        <v>0.25462012320328542</v>
      </c>
      <c r="AH13" s="21">
        <v>946</v>
      </c>
      <c r="AI13" s="15">
        <v>240</v>
      </c>
      <c r="AJ13" s="14">
        <f t="shared" si="4"/>
        <v>0.2536997885835095</v>
      </c>
      <c r="AK13" s="21">
        <v>967</v>
      </c>
      <c r="AL13" s="15">
        <v>199</v>
      </c>
      <c r="AM13" s="14">
        <f t="shared" si="5"/>
        <v>0.20579110651499483</v>
      </c>
      <c r="AN13" s="21">
        <v>1132</v>
      </c>
      <c r="AO13" s="15">
        <v>197</v>
      </c>
      <c r="AP13" s="14">
        <f t="shared" si="6"/>
        <v>0.17402826855123674</v>
      </c>
      <c r="AQ13" s="21">
        <v>1231</v>
      </c>
      <c r="AR13" s="15">
        <v>239</v>
      </c>
      <c r="AS13" s="14">
        <f t="shared" si="7"/>
        <v>0.1941510966693745</v>
      </c>
      <c r="AT13" s="21">
        <v>1189</v>
      </c>
      <c r="AU13" s="15">
        <v>270</v>
      </c>
      <c r="AV13" s="14">
        <f t="shared" si="8"/>
        <v>0.2270815811606392</v>
      </c>
      <c r="AW13" s="21">
        <v>1203</v>
      </c>
      <c r="AX13" s="15">
        <v>281</v>
      </c>
      <c r="AY13" s="14">
        <f t="shared" si="9"/>
        <v>0.23358270989193683</v>
      </c>
      <c r="AZ13" s="21">
        <v>1308</v>
      </c>
      <c r="BA13" s="15">
        <v>312</v>
      </c>
      <c r="BB13" s="14">
        <f t="shared" si="10"/>
        <v>0.23853211009174313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1006</v>
      </c>
      <c r="Z14" s="15">
        <v>237</v>
      </c>
      <c r="AA14" s="14">
        <f t="shared" si="1"/>
        <v>0.23558648111332009</v>
      </c>
      <c r="AB14" s="21">
        <v>1051</v>
      </c>
      <c r="AC14" s="15">
        <v>253</v>
      </c>
      <c r="AD14" s="14">
        <f t="shared" si="2"/>
        <v>0.2407231208372978</v>
      </c>
      <c r="AE14" s="21">
        <v>974</v>
      </c>
      <c r="AF14" s="15">
        <v>248</v>
      </c>
      <c r="AG14" s="14">
        <f t="shared" si="3"/>
        <v>0.25462012320328542</v>
      </c>
      <c r="AH14" s="21">
        <v>946</v>
      </c>
      <c r="AI14" s="15">
        <v>240</v>
      </c>
      <c r="AJ14" s="14">
        <f t="shared" si="4"/>
        <v>0.2536997885835095</v>
      </c>
      <c r="AK14" s="21">
        <v>967</v>
      </c>
      <c r="AL14" s="15">
        <v>199</v>
      </c>
      <c r="AM14" s="14">
        <f t="shared" si="5"/>
        <v>0.20579110651499483</v>
      </c>
      <c r="AN14" s="21">
        <v>1121</v>
      </c>
      <c r="AO14" s="15">
        <v>196</v>
      </c>
      <c r="AP14" s="14">
        <f t="shared" si="6"/>
        <v>0.17484388938447815</v>
      </c>
      <c r="AQ14" s="21">
        <v>1219</v>
      </c>
      <c r="AR14" s="15">
        <v>239</v>
      </c>
      <c r="AS14" s="14">
        <f t="shared" si="7"/>
        <v>0.19606234618539786</v>
      </c>
      <c r="AT14" s="21">
        <v>1165</v>
      </c>
      <c r="AU14" s="15">
        <v>273</v>
      </c>
      <c r="AV14" s="14">
        <f t="shared" si="8"/>
        <v>0.23433476394849787</v>
      </c>
      <c r="AW14" s="21">
        <v>1179</v>
      </c>
      <c r="AX14" s="15">
        <v>277</v>
      </c>
      <c r="AY14" s="14">
        <f t="shared" si="9"/>
        <v>0.23494486853265478</v>
      </c>
      <c r="AZ14" s="21">
        <v>1263</v>
      </c>
      <c r="BA14" s="15">
        <v>307</v>
      </c>
      <c r="BB14" s="14">
        <f t="shared" si="10"/>
        <v>0.24307205067300078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43021</v>
      </c>
      <c r="E15" s="34">
        <f t="shared" si="11"/>
        <v>43927</v>
      </c>
      <c r="F15" s="34">
        <f t="shared" si="11"/>
        <v>44676</v>
      </c>
      <c r="G15" s="34">
        <f t="shared" si="11"/>
        <v>44959</v>
      </c>
      <c r="H15" s="34">
        <f t="shared" si="11"/>
        <v>45842</v>
      </c>
      <c r="I15" s="34">
        <f t="shared" si="11"/>
        <v>46547</v>
      </c>
      <c r="J15" s="34">
        <f t="shared" si="11"/>
        <v>47252</v>
      </c>
      <c r="K15" s="34">
        <f t="shared" si="11"/>
        <v>48339</v>
      </c>
      <c r="L15" s="34">
        <f t="shared" si="11"/>
        <v>50192</v>
      </c>
      <c r="M15" s="34">
        <f t="shared" si="11"/>
        <v>51233</v>
      </c>
      <c r="W15" s="10">
        <v>10</v>
      </c>
      <c r="X15" s="12" t="s">
        <v>11</v>
      </c>
      <c r="Y15" s="15">
        <v>0</v>
      </c>
      <c r="Z15" s="15">
        <v>119</v>
      </c>
      <c r="AA15" s="14">
        <f t="shared" si="1"/>
        <v>0</v>
      </c>
      <c r="AB15" s="21">
        <v>0</v>
      </c>
      <c r="AC15" s="15">
        <v>89</v>
      </c>
      <c r="AD15" s="14">
        <f t="shared" si="2"/>
        <v>0</v>
      </c>
      <c r="AE15" s="21">
        <v>0</v>
      </c>
      <c r="AF15" s="15">
        <v>27</v>
      </c>
      <c r="AG15" s="14">
        <f t="shared" si="3"/>
        <v>0</v>
      </c>
      <c r="AH15" s="21">
        <v>0</v>
      </c>
      <c r="AI15" s="15">
        <v>27</v>
      </c>
      <c r="AJ15" s="14">
        <f t="shared" si="4"/>
        <v>0</v>
      </c>
      <c r="AK15" s="21">
        <v>0</v>
      </c>
      <c r="AL15" s="15">
        <v>27</v>
      </c>
      <c r="AM15" s="14">
        <f t="shared" si="5"/>
        <v>0</v>
      </c>
      <c r="AN15" s="21">
        <v>0</v>
      </c>
      <c r="AO15" s="15">
        <v>26</v>
      </c>
      <c r="AP15" s="14">
        <f t="shared" si="6"/>
        <v>0</v>
      </c>
      <c r="AQ15" s="21">
        <v>0</v>
      </c>
      <c r="AR15" s="15">
        <v>26</v>
      </c>
      <c r="AS15" s="14">
        <f t="shared" si="7"/>
        <v>0</v>
      </c>
      <c r="AT15" s="21">
        <v>0</v>
      </c>
      <c r="AU15" s="15">
        <v>27</v>
      </c>
      <c r="AV15" s="14">
        <f t="shared" si="8"/>
        <v>0</v>
      </c>
      <c r="AW15" s="21">
        <v>0</v>
      </c>
      <c r="AX15" s="15">
        <v>27</v>
      </c>
      <c r="AY15" s="14">
        <f t="shared" si="9"/>
        <v>0</v>
      </c>
      <c r="AZ15" s="21">
        <v>5</v>
      </c>
      <c r="BA15" s="15">
        <v>8</v>
      </c>
      <c r="BB15" s="14">
        <f t="shared" si="10"/>
        <v>1.6</v>
      </c>
    </row>
    <row r="16" spans="1:54" x14ac:dyDescent="0.25">
      <c r="B16" s="74"/>
      <c r="C16" s="76" t="s">
        <v>43</v>
      </c>
      <c r="D16" s="37">
        <f>D7</f>
        <v>36811</v>
      </c>
      <c r="E16" s="37">
        <f t="shared" ref="E16:M16" si="12">E7</f>
        <v>37552</v>
      </c>
      <c r="F16" s="37">
        <f t="shared" si="12"/>
        <v>38433</v>
      </c>
      <c r="G16" s="37">
        <f t="shared" si="12"/>
        <v>38850</v>
      </c>
      <c r="H16" s="37">
        <f t="shared" si="12"/>
        <v>39897</v>
      </c>
      <c r="I16" s="37">
        <f t="shared" si="12"/>
        <v>40253</v>
      </c>
      <c r="J16" s="37">
        <f t="shared" si="12"/>
        <v>41042</v>
      </c>
      <c r="K16" s="37">
        <f t="shared" si="12"/>
        <v>41858</v>
      </c>
      <c r="L16" s="37">
        <f t="shared" si="12"/>
        <v>43572</v>
      </c>
      <c r="M16" s="37">
        <f t="shared" si="12"/>
        <v>44272</v>
      </c>
      <c r="W16" s="10">
        <v>11</v>
      </c>
      <c r="X16" s="12" t="s">
        <v>12</v>
      </c>
      <c r="Y16" s="15">
        <v>0</v>
      </c>
      <c r="Z16" s="15">
        <v>119</v>
      </c>
      <c r="AA16" s="14">
        <f t="shared" si="1"/>
        <v>0</v>
      </c>
      <c r="AB16" s="21">
        <v>0</v>
      </c>
      <c r="AC16" s="15">
        <v>89</v>
      </c>
      <c r="AD16" s="14">
        <f t="shared" si="2"/>
        <v>0</v>
      </c>
      <c r="AE16" s="21">
        <v>0</v>
      </c>
      <c r="AF16" s="15">
        <v>27</v>
      </c>
      <c r="AG16" s="14">
        <f t="shared" si="3"/>
        <v>0</v>
      </c>
      <c r="AH16" s="21">
        <v>0</v>
      </c>
      <c r="AI16" s="15">
        <v>27</v>
      </c>
      <c r="AJ16" s="14">
        <f t="shared" si="4"/>
        <v>0</v>
      </c>
      <c r="AK16" s="21">
        <v>0</v>
      </c>
      <c r="AL16" s="15">
        <v>27</v>
      </c>
      <c r="AM16" s="14">
        <f t="shared" si="5"/>
        <v>0</v>
      </c>
      <c r="AN16" s="21">
        <v>7</v>
      </c>
      <c r="AO16" s="15">
        <v>11</v>
      </c>
      <c r="AP16" s="14">
        <f t="shared" si="6"/>
        <v>1.5714285714285714</v>
      </c>
      <c r="AQ16" s="21">
        <v>8</v>
      </c>
      <c r="AR16" s="15">
        <v>12</v>
      </c>
      <c r="AS16" s="14">
        <f t="shared" si="7"/>
        <v>1.5</v>
      </c>
      <c r="AT16" s="21">
        <v>6</v>
      </c>
      <c r="AU16" s="15">
        <v>9</v>
      </c>
      <c r="AV16" s="14">
        <f t="shared" si="8"/>
        <v>1.5</v>
      </c>
      <c r="AW16" s="21">
        <v>4</v>
      </c>
      <c r="AX16" s="15">
        <v>8</v>
      </c>
      <c r="AY16" s="14">
        <f t="shared" si="9"/>
        <v>2</v>
      </c>
      <c r="AZ16" s="21">
        <v>28</v>
      </c>
      <c r="BA16" s="15">
        <v>27</v>
      </c>
      <c r="BB16" s="14">
        <f t="shared" si="10"/>
        <v>0.9642857142857143</v>
      </c>
    </row>
    <row r="17" spans="2:54" x14ac:dyDescent="0.25">
      <c r="B17" s="74"/>
      <c r="C17" s="76" t="s">
        <v>44</v>
      </c>
      <c r="D17" s="37">
        <f>D8</f>
        <v>6210</v>
      </c>
      <c r="E17" s="37">
        <f t="shared" ref="E17:M17" si="13">E8</f>
        <v>6375</v>
      </c>
      <c r="F17" s="37">
        <f t="shared" si="13"/>
        <v>6243</v>
      </c>
      <c r="G17" s="37">
        <f t="shared" si="13"/>
        <v>6109</v>
      </c>
      <c r="H17" s="37">
        <f t="shared" si="13"/>
        <v>5945</v>
      </c>
      <c r="I17" s="37">
        <f t="shared" si="13"/>
        <v>6294</v>
      </c>
      <c r="J17" s="37">
        <f t="shared" si="13"/>
        <v>6210</v>
      </c>
      <c r="K17" s="37">
        <f t="shared" si="13"/>
        <v>6481</v>
      </c>
      <c r="L17" s="37">
        <f t="shared" si="13"/>
        <v>6620</v>
      </c>
      <c r="M17" s="37">
        <f t="shared" si="13"/>
        <v>6961</v>
      </c>
      <c r="W17" s="10">
        <v>12</v>
      </c>
      <c r="X17" s="12" t="s">
        <v>13</v>
      </c>
      <c r="Y17" s="15">
        <v>0</v>
      </c>
      <c r="Z17" s="15">
        <v>119</v>
      </c>
      <c r="AA17" s="14">
        <f t="shared" si="1"/>
        <v>0</v>
      </c>
      <c r="AB17" s="21">
        <v>0</v>
      </c>
      <c r="AC17" s="15">
        <v>89</v>
      </c>
      <c r="AD17" s="14">
        <f t="shared" si="2"/>
        <v>0</v>
      </c>
      <c r="AE17" s="21">
        <v>0</v>
      </c>
      <c r="AF17" s="15">
        <v>27</v>
      </c>
      <c r="AG17" s="14">
        <f t="shared" si="3"/>
        <v>0</v>
      </c>
      <c r="AH17" s="21">
        <v>0</v>
      </c>
      <c r="AI17" s="15">
        <v>27</v>
      </c>
      <c r="AJ17" s="14">
        <f t="shared" si="4"/>
        <v>0</v>
      </c>
      <c r="AK17" s="21">
        <v>0</v>
      </c>
      <c r="AL17" s="15">
        <v>27</v>
      </c>
      <c r="AM17" s="14">
        <f t="shared" si="5"/>
        <v>0</v>
      </c>
      <c r="AN17" s="21">
        <v>4</v>
      </c>
      <c r="AO17" s="15">
        <v>7</v>
      </c>
      <c r="AP17" s="14">
        <f t="shared" si="6"/>
        <v>1.75</v>
      </c>
      <c r="AQ17" s="21">
        <v>4</v>
      </c>
      <c r="AR17" s="15">
        <v>7</v>
      </c>
      <c r="AS17" s="14">
        <f t="shared" si="7"/>
        <v>1.75</v>
      </c>
      <c r="AT17" s="21">
        <v>18</v>
      </c>
      <c r="AU17" s="15">
        <v>23</v>
      </c>
      <c r="AV17" s="14">
        <f t="shared" si="8"/>
        <v>1.2777777777777777</v>
      </c>
      <c r="AW17" s="21">
        <v>20</v>
      </c>
      <c r="AX17" s="15">
        <v>23</v>
      </c>
      <c r="AY17" s="14">
        <f t="shared" si="9"/>
        <v>1.1499999999999999</v>
      </c>
      <c r="AZ17" s="21">
        <v>12</v>
      </c>
      <c r="BA17" s="15">
        <v>19</v>
      </c>
      <c r="BB17" s="14">
        <f t="shared" si="10"/>
        <v>1.5833333333333333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0</v>
      </c>
      <c r="Z18" s="15">
        <v>119</v>
      </c>
      <c r="AA18" s="14">
        <f t="shared" si="1"/>
        <v>0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27</v>
      </c>
      <c r="AG18" s="14">
        <f t="shared" si="3"/>
        <v>0</v>
      </c>
      <c r="AH18" s="21">
        <v>0</v>
      </c>
      <c r="AI18" s="15">
        <v>27</v>
      </c>
      <c r="AJ18" s="14">
        <f t="shared" si="4"/>
        <v>0</v>
      </c>
      <c r="AK18" s="21">
        <v>0</v>
      </c>
      <c r="AL18" s="15">
        <v>27</v>
      </c>
      <c r="AM18" s="14">
        <f t="shared" si="5"/>
        <v>0</v>
      </c>
      <c r="AN18" s="21">
        <v>0</v>
      </c>
      <c r="AO18" s="15">
        <v>26</v>
      </c>
      <c r="AP18" s="14">
        <f t="shared" si="6"/>
        <v>0</v>
      </c>
      <c r="AQ18" s="21">
        <v>0</v>
      </c>
      <c r="AR18" s="15">
        <v>26</v>
      </c>
      <c r="AS18" s="14">
        <f t="shared" si="7"/>
        <v>0</v>
      </c>
      <c r="AT18" s="21">
        <v>0</v>
      </c>
      <c r="AU18" s="15">
        <v>27</v>
      </c>
      <c r="AV18" s="14">
        <f t="shared" si="8"/>
        <v>0</v>
      </c>
      <c r="AW18" s="21">
        <v>0</v>
      </c>
      <c r="AX18" s="15">
        <v>27</v>
      </c>
      <c r="AY18" s="14">
        <f t="shared" si="9"/>
        <v>0</v>
      </c>
      <c r="AZ18" s="21">
        <v>0</v>
      </c>
      <c r="BA18" s="15">
        <v>27</v>
      </c>
      <c r="BB18" s="14">
        <f t="shared" si="10"/>
        <v>0</v>
      </c>
    </row>
    <row r="19" spans="2:54" x14ac:dyDescent="0.25">
      <c r="B19" s="74"/>
      <c r="C19" s="77" t="s">
        <v>44</v>
      </c>
      <c r="D19" s="37">
        <f>SUM(D20:D22)</f>
        <v>6210</v>
      </c>
      <c r="E19" s="37">
        <f t="shared" ref="E19:M19" si="14">SUM(E20:E22)</f>
        <v>6375</v>
      </c>
      <c r="F19" s="37">
        <f t="shared" si="14"/>
        <v>6243</v>
      </c>
      <c r="G19" s="37">
        <f t="shared" si="14"/>
        <v>6109</v>
      </c>
      <c r="H19" s="37">
        <f t="shared" si="14"/>
        <v>5945</v>
      </c>
      <c r="I19" s="37">
        <f t="shared" si="14"/>
        <v>6294</v>
      </c>
      <c r="J19" s="37">
        <f t="shared" si="14"/>
        <v>6210</v>
      </c>
      <c r="K19" s="37">
        <f t="shared" si="14"/>
        <v>6481</v>
      </c>
      <c r="L19" s="37">
        <f t="shared" si="14"/>
        <v>6620</v>
      </c>
      <c r="M19" s="37">
        <f t="shared" si="14"/>
        <v>6961</v>
      </c>
      <c r="W19" s="10">
        <v>14</v>
      </c>
      <c r="X19" s="12" t="s">
        <v>15</v>
      </c>
      <c r="Y19" s="15">
        <v>1050</v>
      </c>
      <c r="Z19" s="15">
        <v>250</v>
      </c>
      <c r="AA19" s="14">
        <f t="shared" si="1"/>
        <v>0.23809523809523808</v>
      </c>
      <c r="AB19" s="21">
        <v>1139</v>
      </c>
      <c r="AC19" s="15">
        <v>263</v>
      </c>
      <c r="AD19" s="14">
        <f t="shared" si="2"/>
        <v>0.23090430201931519</v>
      </c>
      <c r="AE19" s="21">
        <v>1209</v>
      </c>
      <c r="AF19" s="15">
        <v>272</v>
      </c>
      <c r="AG19" s="14">
        <f t="shared" si="3"/>
        <v>0.22497932175351532</v>
      </c>
      <c r="AH19" s="21">
        <v>1188</v>
      </c>
      <c r="AI19" s="15">
        <v>276</v>
      </c>
      <c r="AJ19" s="14">
        <f t="shared" si="4"/>
        <v>0.23232323232323232</v>
      </c>
      <c r="AK19" s="21">
        <v>924</v>
      </c>
      <c r="AL19" s="15">
        <v>224</v>
      </c>
      <c r="AM19" s="14">
        <f t="shared" si="5"/>
        <v>0.24242424242424243</v>
      </c>
      <c r="AN19" s="21">
        <v>947</v>
      </c>
      <c r="AO19" s="15">
        <v>250</v>
      </c>
      <c r="AP19" s="14">
        <f t="shared" si="6"/>
        <v>0.26399155227032733</v>
      </c>
      <c r="AQ19" s="21">
        <v>893</v>
      </c>
      <c r="AR19" s="15">
        <v>189</v>
      </c>
      <c r="AS19" s="14">
        <f t="shared" si="7"/>
        <v>0.21164613661814111</v>
      </c>
      <c r="AT19" s="21">
        <v>872</v>
      </c>
      <c r="AU19" s="15">
        <v>160</v>
      </c>
      <c r="AV19" s="14">
        <f t="shared" si="8"/>
        <v>0.1834862385321101</v>
      </c>
      <c r="AW19" s="21">
        <v>850</v>
      </c>
      <c r="AX19" s="15">
        <v>193</v>
      </c>
      <c r="AY19" s="14">
        <f t="shared" si="9"/>
        <v>0.22705882352941176</v>
      </c>
      <c r="AZ19" s="21">
        <v>947</v>
      </c>
      <c r="BA19" s="15">
        <v>212</v>
      </c>
      <c r="BB19" s="14">
        <f t="shared" si="10"/>
        <v>0.2238648363252376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4155</v>
      </c>
      <c r="E20" s="34">
        <f t="shared" si="15"/>
        <v>4384</v>
      </c>
      <c r="F20" s="34">
        <f t="shared" si="15"/>
        <v>4470</v>
      </c>
      <c r="G20" s="34">
        <f t="shared" si="15"/>
        <v>4329</v>
      </c>
      <c r="H20" s="34">
        <f t="shared" si="15"/>
        <v>4291</v>
      </c>
      <c r="I20" s="34">
        <f t="shared" si="15"/>
        <v>4624</v>
      </c>
      <c r="J20" s="34">
        <f t="shared" si="15"/>
        <v>4399</v>
      </c>
      <c r="K20" s="34">
        <f t="shared" si="15"/>
        <v>4420</v>
      </c>
      <c r="L20" s="34">
        <f t="shared" si="15"/>
        <v>4491</v>
      </c>
      <c r="M20" s="34">
        <f t="shared" si="15"/>
        <v>4708</v>
      </c>
      <c r="W20" s="10">
        <v>15</v>
      </c>
      <c r="X20" s="12" t="s">
        <v>16</v>
      </c>
      <c r="Y20" s="15">
        <v>2558</v>
      </c>
      <c r="Z20" s="15">
        <v>406</v>
      </c>
      <c r="AA20" s="14">
        <f t="shared" si="1"/>
        <v>0.15871774824081314</v>
      </c>
      <c r="AB20" s="21">
        <v>2541</v>
      </c>
      <c r="AC20" s="15">
        <v>433</v>
      </c>
      <c r="AD20" s="14">
        <f t="shared" si="2"/>
        <v>0.17040535222353403</v>
      </c>
      <c r="AE20" s="21">
        <v>2334</v>
      </c>
      <c r="AF20" s="15">
        <v>336</v>
      </c>
      <c r="AG20" s="14">
        <f t="shared" si="3"/>
        <v>0.14395886889460155</v>
      </c>
      <c r="AH20" s="21">
        <v>2300</v>
      </c>
      <c r="AI20" s="15">
        <v>329</v>
      </c>
      <c r="AJ20" s="14">
        <f t="shared" si="4"/>
        <v>0.14304347826086958</v>
      </c>
      <c r="AK20" s="21">
        <v>2264</v>
      </c>
      <c r="AL20" s="15">
        <v>284</v>
      </c>
      <c r="AM20" s="14">
        <f t="shared" si="5"/>
        <v>0.12544169611307421</v>
      </c>
      <c r="AN20" s="21">
        <v>2278</v>
      </c>
      <c r="AO20" s="15">
        <v>300</v>
      </c>
      <c r="AP20" s="14">
        <f t="shared" si="6"/>
        <v>0.13169446883230904</v>
      </c>
      <c r="AQ20" s="21">
        <v>2273</v>
      </c>
      <c r="AR20" s="15">
        <v>302</v>
      </c>
      <c r="AS20" s="14">
        <f t="shared" si="7"/>
        <v>0.13286405631324241</v>
      </c>
      <c r="AT20" s="21">
        <v>2250</v>
      </c>
      <c r="AU20" s="15">
        <v>290</v>
      </c>
      <c r="AV20" s="14">
        <f t="shared" si="8"/>
        <v>0.12888888888888889</v>
      </c>
      <c r="AW20" s="21">
        <v>2201</v>
      </c>
      <c r="AX20" s="15">
        <v>323</v>
      </c>
      <c r="AY20" s="14">
        <f t="shared" si="9"/>
        <v>0.14675147660154475</v>
      </c>
      <c r="AZ20" s="21">
        <v>2223</v>
      </c>
      <c r="BA20" s="15">
        <v>318</v>
      </c>
      <c r="BB20" s="14">
        <f t="shared" si="10"/>
        <v>0.14304993252361672</v>
      </c>
    </row>
    <row r="21" spans="2:54" x14ac:dyDescent="0.25">
      <c r="B21" s="74">
        <v>6</v>
      </c>
      <c r="C21" s="76" t="s">
        <v>52</v>
      </c>
      <c r="D21" s="34">
        <f t="shared" si="15"/>
        <v>1102</v>
      </c>
      <c r="E21" s="34">
        <f t="shared" si="15"/>
        <v>993</v>
      </c>
      <c r="F21" s="34">
        <f t="shared" si="15"/>
        <v>778</v>
      </c>
      <c r="G21" s="34">
        <f t="shared" si="15"/>
        <v>851</v>
      </c>
      <c r="H21" s="34">
        <f t="shared" si="15"/>
        <v>826</v>
      </c>
      <c r="I21" s="34">
        <f t="shared" si="15"/>
        <v>816</v>
      </c>
      <c r="J21" s="34">
        <f t="shared" si="15"/>
        <v>971</v>
      </c>
      <c r="K21" s="34">
        <f t="shared" si="15"/>
        <v>1187</v>
      </c>
      <c r="L21" s="34">
        <f t="shared" si="15"/>
        <v>1211</v>
      </c>
      <c r="M21" s="34">
        <f t="shared" si="15"/>
        <v>1221</v>
      </c>
      <c r="W21" s="10">
        <v>16</v>
      </c>
      <c r="X21" s="12" t="s">
        <v>17</v>
      </c>
      <c r="Y21" s="15">
        <v>558</v>
      </c>
      <c r="Z21" s="15">
        <v>143</v>
      </c>
      <c r="AA21" s="14">
        <f t="shared" si="1"/>
        <v>0.25627240143369173</v>
      </c>
      <c r="AB21" s="21">
        <v>713</v>
      </c>
      <c r="AC21" s="15">
        <v>176</v>
      </c>
      <c r="AD21" s="14">
        <f t="shared" si="2"/>
        <v>0.24684431977559607</v>
      </c>
      <c r="AE21" s="21">
        <v>707</v>
      </c>
      <c r="AF21" s="15">
        <v>188</v>
      </c>
      <c r="AG21" s="14">
        <f t="shared" si="3"/>
        <v>0.26591230551626593</v>
      </c>
      <c r="AH21" s="21">
        <v>730</v>
      </c>
      <c r="AI21" s="15">
        <v>173</v>
      </c>
      <c r="AJ21" s="14">
        <f t="shared" si="4"/>
        <v>0.23698630136986301</v>
      </c>
      <c r="AK21" s="21">
        <v>699</v>
      </c>
      <c r="AL21" s="15">
        <v>153</v>
      </c>
      <c r="AM21" s="14">
        <f t="shared" si="5"/>
        <v>0.21888412017167383</v>
      </c>
      <c r="AN21" s="21">
        <v>661</v>
      </c>
      <c r="AO21" s="15">
        <v>184</v>
      </c>
      <c r="AP21" s="14">
        <f t="shared" si="6"/>
        <v>0.2783661119515885</v>
      </c>
      <c r="AQ21" s="21">
        <v>601</v>
      </c>
      <c r="AR21" s="15">
        <v>143</v>
      </c>
      <c r="AS21" s="14">
        <f t="shared" si="7"/>
        <v>0.23793677204658903</v>
      </c>
      <c r="AT21" s="21">
        <v>642</v>
      </c>
      <c r="AU21" s="15">
        <v>185</v>
      </c>
      <c r="AV21" s="14">
        <f t="shared" si="8"/>
        <v>0.28816199376947038</v>
      </c>
      <c r="AW21" s="21">
        <v>587</v>
      </c>
      <c r="AX21" s="15">
        <v>160</v>
      </c>
      <c r="AY21" s="14">
        <f t="shared" si="9"/>
        <v>0.27257240204429301</v>
      </c>
      <c r="AZ21" s="21">
        <v>581</v>
      </c>
      <c r="BA21" s="15">
        <v>135</v>
      </c>
      <c r="BB21" s="14">
        <f t="shared" si="10"/>
        <v>0.23235800344234078</v>
      </c>
    </row>
    <row r="22" spans="2:54" x14ac:dyDescent="0.25">
      <c r="B22" s="74">
        <v>7</v>
      </c>
      <c r="C22" s="76" t="s">
        <v>53</v>
      </c>
      <c r="D22" s="34">
        <f t="shared" si="15"/>
        <v>953</v>
      </c>
      <c r="E22" s="34">
        <f t="shared" si="15"/>
        <v>998</v>
      </c>
      <c r="F22" s="34">
        <f t="shared" si="15"/>
        <v>995</v>
      </c>
      <c r="G22" s="34">
        <f t="shared" si="15"/>
        <v>929</v>
      </c>
      <c r="H22" s="34">
        <f t="shared" si="15"/>
        <v>828</v>
      </c>
      <c r="I22" s="34">
        <f t="shared" si="15"/>
        <v>854</v>
      </c>
      <c r="J22" s="34">
        <f t="shared" si="15"/>
        <v>840</v>
      </c>
      <c r="K22" s="34">
        <f t="shared" si="15"/>
        <v>874</v>
      </c>
      <c r="L22" s="34">
        <f t="shared" si="15"/>
        <v>918</v>
      </c>
      <c r="M22" s="34">
        <f t="shared" si="15"/>
        <v>1032</v>
      </c>
      <c r="W22" s="16">
        <v>17</v>
      </c>
      <c r="X22" s="17" t="s">
        <v>18</v>
      </c>
      <c r="Y22" s="18">
        <v>2744</v>
      </c>
      <c r="Z22" s="18">
        <v>302</v>
      </c>
      <c r="AA22" s="19">
        <f t="shared" si="1"/>
        <v>0.11005830903790087</v>
      </c>
      <c r="AB22" s="22">
        <v>2364</v>
      </c>
      <c r="AC22" s="18">
        <v>305</v>
      </c>
      <c r="AD22" s="19">
        <f t="shared" si="2"/>
        <v>0.1290186125211506</v>
      </c>
      <c r="AE22" s="22">
        <v>2260</v>
      </c>
      <c r="AF22" s="18">
        <v>242</v>
      </c>
      <c r="AG22" s="19">
        <f t="shared" si="3"/>
        <v>0.10707964601769912</v>
      </c>
      <c r="AH22" s="22">
        <v>2322</v>
      </c>
      <c r="AI22" s="18">
        <v>305</v>
      </c>
      <c r="AJ22" s="19">
        <f t="shared" si="4"/>
        <v>0.13135228251507322</v>
      </c>
      <c r="AK22" s="22">
        <v>2197</v>
      </c>
      <c r="AL22" s="18">
        <v>266</v>
      </c>
      <c r="AM22" s="19">
        <f t="shared" si="5"/>
        <v>0.12107419208010924</v>
      </c>
      <c r="AN22" s="22">
        <v>2479</v>
      </c>
      <c r="AO22" s="18">
        <v>290</v>
      </c>
      <c r="AP22" s="19">
        <f t="shared" si="6"/>
        <v>0.11698265429608713</v>
      </c>
      <c r="AQ22" s="22">
        <v>2805</v>
      </c>
      <c r="AR22" s="18">
        <v>319</v>
      </c>
      <c r="AS22" s="19">
        <f t="shared" si="7"/>
        <v>0.11372549019607843</v>
      </c>
      <c r="AT22" s="22">
        <v>2907</v>
      </c>
      <c r="AU22" s="18">
        <v>315</v>
      </c>
      <c r="AV22" s="19">
        <f t="shared" si="8"/>
        <v>0.10835913312693499</v>
      </c>
      <c r="AW22" s="22">
        <v>3232</v>
      </c>
      <c r="AX22" s="18">
        <v>383</v>
      </c>
      <c r="AY22" s="19">
        <f t="shared" si="9"/>
        <v>0.11850247524752475</v>
      </c>
      <c r="AZ22" s="22">
        <v>3782</v>
      </c>
      <c r="BA22" s="18">
        <v>388</v>
      </c>
      <c r="BB22" s="19">
        <f t="shared" si="10"/>
        <v>0.10259122157588578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28635</v>
      </c>
      <c r="Z23" s="15">
        <v>521</v>
      </c>
      <c r="AA23" s="14">
        <f t="shared" si="1"/>
        <v>1.8194517199231708E-2</v>
      </c>
      <c r="AB23" s="21">
        <v>28850</v>
      </c>
      <c r="AC23" s="15">
        <v>514</v>
      </c>
      <c r="AD23" s="14">
        <f t="shared" si="2"/>
        <v>1.781629116117851E-2</v>
      </c>
      <c r="AE23" s="21">
        <v>28890</v>
      </c>
      <c r="AF23" s="15">
        <v>550</v>
      </c>
      <c r="AG23" s="14">
        <f t="shared" si="3"/>
        <v>1.9037729318103151E-2</v>
      </c>
      <c r="AH23" s="21">
        <v>29397</v>
      </c>
      <c r="AI23" s="15">
        <v>546</v>
      </c>
      <c r="AJ23" s="14">
        <f t="shared" si="4"/>
        <v>1.8573323808551891E-2</v>
      </c>
      <c r="AK23" s="21">
        <v>29787</v>
      </c>
      <c r="AL23" s="15">
        <v>525</v>
      </c>
      <c r="AM23" s="14">
        <f t="shared" si="5"/>
        <v>1.762513848323094E-2</v>
      </c>
      <c r="AN23" s="21">
        <v>30398</v>
      </c>
      <c r="AO23" s="15">
        <v>562</v>
      </c>
      <c r="AP23" s="14">
        <f t="shared" si="6"/>
        <v>1.8488058424896373E-2</v>
      </c>
      <c r="AQ23" s="21">
        <v>31259</v>
      </c>
      <c r="AR23" s="15">
        <v>529</v>
      </c>
      <c r="AS23" s="14">
        <f t="shared" si="7"/>
        <v>1.6923126139671774E-2</v>
      </c>
      <c r="AT23" s="21">
        <v>31930</v>
      </c>
      <c r="AU23" s="15">
        <v>614</v>
      </c>
      <c r="AV23" s="14">
        <f t="shared" si="8"/>
        <v>1.9229564672721577E-2</v>
      </c>
      <c r="AW23" s="21">
        <v>32655</v>
      </c>
      <c r="AX23" s="15">
        <v>590</v>
      </c>
      <c r="AY23" s="14">
        <f t="shared" si="9"/>
        <v>1.8067677231664369E-2</v>
      </c>
      <c r="AZ23" s="21">
        <v>33558</v>
      </c>
      <c r="BA23" s="15">
        <v>645</v>
      </c>
      <c r="BB23" s="14">
        <f t="shared" si="10"/>
        <v>1.922045413910245E-2</v>
      </c>
    </row>
    <row r="24" spans="2:54" x14ac:dyDescent="0.25">
      <c r="B24" s="74"/>
      <c r="C24" s="77" t="s">
        <v>54</v>
      </c>
      <c r="D24" s="37">
        <f>SUM(D25:D29)</f>
        <v>1006</v>
      </c>
      <c r="E24" s="37">
        <f t="shared" ref="E24:M24" si="16">SUM(E25:E29)</f>
        <v>1051</v>
      </c>
      <c r="F24" s="37">
        <f t="shared" si="16"/>
        <v>974</v>
      </c>
      <c r="G24" s="37">
        <f t="shared" si="16"/>
        <v>946</v>
      </c>
      <c r="H24" s="37">
        <f t="shared" si="16"/>
        <v>967</v>
      </c>
      <c r="I24" s="37">
        <f t="shared" si="16"/>
        <v>1132</v>
      </c>
      <c r="J24" s="37">
        <f t="shared" si="16"/>
        <v>1231</v>
      </c>
      <c r="K24" s="37">
        <f t="shared" si="16"/>
        <v>1189</v>
      </c>
      <c r="L24" s="37">
        <f t="shared" si="16"/>
        <v>1203</v>
      </c>
      <c r="M24" s="37">
        <f t="shared" si="16"/>
        <v>1308</v>
      </c>
      <c r="W24" s="10">
        <v>19</v>
      </c>
      <c r="X24" s="12" t="s">
        <v>20</v>
      </c>
      <c r="Y24" s="15">
        <v>23836</v>
      </c>
      <c r="Z24" s="15">
        <v>646</v>
      </c>
      <c r="AA24" s="14">
        <f t="shared" si="1"/>
        <v>2.7101862728645745E-2</v>
      </c>
      <c r="AB24" s="21">
        <v>24150</v>
      </c>
      <c r="AC24" s="15">
        <v>639</v>
      </c>
      <c r="AD24" s="14">
        <f t="shared" si="2"/>
        <v>2.6459627329192548E-2</v>
      </c>
      <c r="AE24" s="21">
        <v>24389</v>
      </c>
      <c r="AF24" s="15">
        <v>610</v>
      </c>
      <c r="AG24" s="14">
        <f t="shared" si="3"/>
        <v>2.5011275575054327E-2</v>
      </c>
      <c r="AH24" s="21">
        <v>24916</v>
      </c>
      <c r="AI24" s="15">
        <v>601</v>
      </c>
      <c r="AJ24" s="14">
        <f t="shared" si="4"/>
        <v>2.4121046716969016E-2</v>
      </c>
      <c r="AK24" s="21">
        <v>25769</v>
      </c>
      <c r="AL24" s="15">
        <v>576</v>
      </c>
      <c r="AM24" s="14">
        <f t="shared" si="5"/>
        <v>2.2352438977065466E-2</v>
      </c>
      <c r="AN24" s="21">
        <v>26332</v>
      </c>
      <c r="AO24" s="15">
        <v>584</v>
      </c>
      <c r="AP24" s="14">
        <f t="shared" si="6"/>
        <v>2.2178338143703479E-2</v>
      </c>
      <c r="AQ24" s="21">
        <v>27042</v>
      </c>
      <c r="AR24" s="15">
        <v>685</v>
      </c>
      <c r="AS24" s="14">
        <f t="shared" si="7"/>
        <v>2.533096664447896E-2</v>
      </c>
      <c r="AT24" s="21">
        <v>27676</v>
      </c>
      <c r="AU24" s="15">
        <v>693</v>
      </c>
      <c r="AV24" s="14">
        <f t="shared" si="8"/>
        <v>2.5039745627980923E-2</v>
      </c>
      <c r="AW24" s="21">
        <v>28331</v>
      </c>
      <c r="AX24" s="15">
        <v>710</v>
      </c>
      <c r="AY24" s="14">
        <f t="shared" si="9"/>
        <v>2.5060887367194945E-2</v>
      </c>
      <c r="AZ24" s="21">
        <v>28888</v>
      </c>
      <c r="BA24" s="15">
        <v>655</v>
      </c>
      <c r="BB24" s="14">
        <f t="shared" si="10"/>
        <v>2.2673774577679315E-2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1006</v>
      </c>
      <c r="E25" s="34">
        <f t="shared" si="17"/>
        <v>1051</v>
      </c>
      <c r="F25" s="34">
        <f t="shared" si="17"/>
        <v>974</v>
      </c>
      <c r="G25" s="34">
        <f t="shared" si="17"/>
        <v>946</v>
      </c>
      <c r="H25" s="34">
        <f t="shared" si="17"/>
        <v>967</v>
      </c>
      <c r="I25" s="34">
        <f t="shared" si="17"/>
        <v>1121</v>
      </c>
      <c r="J25" s="34">
        <f t="shared" si="17"/>
        <v>1219</v>
      </c>
      <c r="K25" s="34">
        <f t="shared" si="17"/>
        <v>1165</v>
      </c>
      <c r="L25" s="34">
        <f t="shared" si="17"/>
        <v>1179</v>
      </c>
      <c r="M25" s="34">
        <f t="shared" si="17"/>
        <v>1263</v>
      </c>
      <c r="W25" s="10">
        <v>20</v>
      </c>
      <c r="X25" s="12" t="s">
        <v>21</v>
      </c>
      <c r="Y25" s="15">
        <v>20195</v>
      </c>
      <c r="Z25" s="15">
        <v>672</v>
      </c>
      <c r="AA25" s="14">
        <f t="shared" si="1"/>
        <v>3.3275563258232235E-2</v>
      </c>
      <c r="AB25" s="21">
        <v>20332</v>
      </c>
      <c r="AC25" s="15">
        <v>617</v>
      </c>
      <c r="AD25" s="14">
        <f t="shared" si="2"/>
        <v>3.0346252213259886E-2</v>
      </c>
      <c r="AE25" s="21">
        <v>20686</v>
      </c>
      <c r="AF25" s="15">
        <v>594</v>
      </c>
      <c r="AG25" s="14">
        <f t="shared" si="3"/>
        <v>2.8715072996229333E-2</v>
      </c>
      <c r="AH25" s="21">
        <v>21239</v>
      </c>
      <c r="AI25" s="15">
        <v>634</v>
      </c>
      <c r="AJ25" s="14">
        <f t="shared" si="4"/>
        <v>2.9850746268656716E-2</v>
      </c>
      <c r="AK25" s="21">
        <v>22268</v>
      </c>
      <c r="AL25" s="15">
        <v>584</v>
      </c>
      <c r="AM25" s="14">
        <f t="shared" si="5"/>
        <v>2.6225974492545358E-2</v>
      </c>
      <c r="AN25" s="21">
        <v>22626</v>
      </c>
      <c r="AO25" s="15">
        <v>589</v>
      </c>
      <c r="AP25" s="14">
        <f t="shared" si="6"/>
        <v>2.6031998585697869E-2</v>
      </c>
      <c r="AQ25" s="21">
        <v>23543</v>
      </c>
      <c r="AR25" s="15">
        <v>721</v>
      </c>
      <c r="AS25" s="14">
        <f t="shared" si="7"/>
        <v>3.0624814169816932E-2</v>
      </c>
      <c r="AT25" s="21">
        <v>23990</v>
      </c>
      <c r="AU25" s="15">
        <v>615</v>
      </c>
      <c r="AV25" s="14">
        <f t="shared" si="8"/>
        <v>2.5635681533972488E-2</v>
      </c>
      <c r="AW25" s="21">
        <v>24684</v>
      </c>
      <c r="AX25" s="15">
        <v>724</v>
      </c>
      <c r="AY25" s="14">
        <f t="shared" si="9"/>
        <v>2.9330740560687085E-2</v>
      </c>
      <c r="AZ25" s="21">
        <v>25213</v>
      </c>
      <c r="BA25" s="15">
        <v>678</v>
      </c>
      <c r="BB25" s="14">
        <f t="shared" si="10"/>
        <v>2.6890889620433903E-2</v>
      </c>
    </row>
    <row r="26" spans="2:54" x14ac:dyDescent="0.25">
      <c r="B26" s="74">
        <v>10</v>
      </c>
      <c r="C26" s="76" t="s">
        <v>46</v>
      </c>
      <c r="D26" s="34">
        <f t="shared" si="17"/>
        <v>0</v>
      </c>
      <c r="E26" s="34">
        <f t="shared" si="17"/>
        <v>0</v>
      </c>
      <c r="F26" s="34">
        <f t="shared" si="17"/>
        <v>0</v>
      </c>
      <c r="G26" s="34">
        <f t="shared" si="17"/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si="17"/>
        <v>0</v>
      </c>
      <c r="M26" s="34">
        <f t="shared" si="17"/>
        <v>5</v>
      </c>
      <c r="W26" s="10">
        <v>21</v>
      </c>
      <c r="X26" s="12" t="s">
        <v>22</v>
      </c>
      <c r="Y26" s="15">
        <v>3641</v>
      </c>
      <c r="Z26" s="15">
        <v>402</v>
      </c>
      <c r="AA26" s="14">
        <f t="shared" si="1"/>
        <v>0.11040922823400165</v>
      </c>
      <c r="AB26" s="21">
        <v>3818</v>
      </c>
      <c r="AC26" s="15">
        <v>395</v>
      </c>
      <c r="AD26" s="14">
        <f t="shared" si="2"/>
        <v>0.1034573074908329</v>
      </c>
      <c r="AE26" s="21">
        <v>3703</v>
      </c>
      <c r="AF26" s="15">
        <v>354</v>
      </c>
      <c r="AG26" s="14">
        <f t="shared" si="3"/>
        <v>9.5598163651093707E-2</v>
      </c>
      <c r="AH26" s="21">
        <v>3677</v>
      </c>
      <c r="AI26" s="15">
        <v>350</v>
      </c>
      <c r="AJ26" s="14">
        <f t="shared" si="4"/>
        <v>9.5186293173782979E-2</v>
      </c>
      <c r="AK26" s="21">
        <v>3501</v>
      </c>
      <c r="AL26" s="15">
        <v>386</v>
      </c>
      <c r="AM26" s="14">
        <f t="shared" si="5"/>
        <v>0.11025421308197658</v>
      </c>
      <c r="AN26" s="21">
        <v>3706</v>
      </c>
      <c r="AO26" s="15">
        <v>380</v>
      </c>
      <c r="AP26" s="14">
        <f t="shared" si="6"/>
        <v>0.1025364274150027</v>
      </c>
      <c r="AQ26" s="21">
        <v>3499</v>
      </c>
      <c r="AR26" s="15">
        <v>369</v>
      </c>
      <c r="AS26" s="14">
        <f t="shared" si="7"/>
        <v>0.10545870248642469</v>
      </c>
      <c r="AT26" s="21">
        <v>3686</v>
      </c>
      <c r="AU26" s="15">
        <v>318</v>
      </c>
      <c r="AV26" s="14">
        <f t="shared" si="8"/>
        <v>8.6272381985892571E-2</v>
      </c>
      <c r="AW26" s="21">
        <v>3647</v>
      </c>
      <c r="AX26" s="15">
        <v>372</v>
      </c>
      <c r="AY26" s="14">
        <f t="shared" si="9"/>
        <v>0.1020016451878256</v>
      </c>
      <c r="AZ26" s="21">
        <v>3675</v>
      </c>
      <c r="BA26" s="15">
        <v>355</v>
      </c>
      <c r="BB26" s="14">
        <f t="shared" si="10"/>
        <v>9.6598639455782315E-2</v>
      </c>
    </row>
    <row r="27" spans="2:54" x14ac:dyDescent="0.25">
      <c r="B27" s="74">
        <v>11</v>
      </c>
      <c r="C27" s="76" t="s">
        <v>47</v>
      </c>
      <c r="D27" s="34">
        <f t="shared" si="17"/>
        <v>0</v>
      </c>
      <c r="E27" s="34">
        <f t="shared" si="17"/>
        <v>0</v>
      </c>
      <c r="F27" s="34">
        <f t="shared" si="17"/>
        <v>0</v>
      </c>
      <c r="G27" s="34">
        <f t="shared" si="17"/>
        <v>0</v>
      </c>
      <c r="H27" s="34">
        <f t="shared" si="17"/>
        <v>0</v>
      </c>
      <c r="I27" s="34">
        <f t="shared" si="17"/>
        <v>7</v>
      </c>
      <c r="J27" s="34">
        <f t="shared" si="17"/>
        <v>8</v>
      </c>
      <c r="K27" s="34">
        <f t="shared" si="17"/>
        <v>6</v>
      </c>
      <c r="L27" s="34">
        <f t="shared" si="17"/>
        <v>4</v>
      </c>
      <c r="M27" s="34">
        <f t="shared" si="17"/>
        <v>28</v>
      </c>
      <c r="W27" s="10">
        <v>22</v>
      </c>
      <c r="X27" s="12" t="s">
        <v>23</v>
      </c>
      <c r="Y27" s="15">
        <v>2228</v>
      </c>
      <c r="Z27" s="15">
        <v>280</v>
      </c>
      <c r="AA27" s="14">
        <f t="shared" si="1"/>
        <v>0.12567324955116696</v>
      </c>
      <c r="AB27" s="21">
        <v>2417</v>
      </c>
      <c r="AC27" s="15">
        <v>297</v>
      </c>
      <c r="AD27" s="14">
        <f t="shared" si="2"/>
        <v>0.12287960281340504</v>
      </c>
      <c r="AE27" s="21">
        <v>2468</v>
      </c>
      <c r="AF27" s="15">
        <v>320</v>
      </c>
      <c r="AG27" s="14">
        <f t="shared" si="3"/>
        <v>0.12965964343598055</v>
      </c>
      <c r="AH27" s="21">
        <v>2452</v>
      </c>
      <c r="AI27" s="15">
        <v>268</v>
      </c>
      <c r="AJ27" s="14">
        <f t="shared" si="4"/>
        <v>0.10929853181076672</v>
      </c>
      <c r="AK27" s="21">
        <v>2359</v>
      </c>
      <c r="AL27" s="15">
        <v>338</v>
      </c>
      <c r="AM27" s="14">
        <f t="shared" si="5"/>
        <v>0.14328105129292074</v>
      </c>
      <c r="AN27" s="21">
        <v>2515</v>
      </c>
      <c r="AO27" s="15">
        <v>323</v>
      </c>
      <c r="AP27" s="14">
        <f t="shared" si="6"/>
        <v>0.12842942345924455</v>
      </c>
      <c r="AQ27" s="21">
        <v>2319</v>
      </c>
      <c r="AR27" s="15">
        <v>279</v>
      </c>
      <c r="AS27" s="14">
        <f t="shared" si="7"/>
        <v>0.1203104786545925</v>
      </c>
      <c r="AT27" s="21">
        <v>2261</v>
      </c>
      <c r="AU27" s="15">
        <v>242</v>
      </c>
      <c r="AV27" s="14">
        <f t="shared" si="8"/>
        <v>0.10703228659885007</v>
      </c>
      <c r="AW27" s="21">
        <v>2241</v>
      </c>
      <c r="AX27" s="15">
        <v>234</v>
      </c>
      <c r="AY27" s="14">
        <f t="shared" si="9"/>
        <v>0.10441767068273092</v>
      </c>
      <c r="AZ27" s="21">
        <v>2223</v>
      </c>
      <c r="BA27" s="15">
        <v>238</v>
      </c>
      <c r="BB27" s="14">
        <f t="shared" si="10"/>
        <v>0.10706252811515969</v>
      </c>
    </row>
    <row r="28" spans="2:54" x14ac:dyDescent="0.25">
      <c r="B28" s="74">
        <v>12</v>
      </c>
      <c r="C28" s="76" t="s">
        <v>48</v>
      </c>
      <c r="D28" s="34">
        <f t="shared" si="17"/>
        <v>0</v>
      </c>
      <c r="E28" s="34">
        <f t="shared" si="17"/>
        <v>0</v>
      </c>
      <c r="F28" s="34">
        <f t="shared" si="17"/>
        <v>0</v>
      </c>
      <c r="G28" s="34">
        <f t="shared" si="17"/>
        <v>0</v>
      </c>
      <c r="H28" s="34">
        <f t="shared" si="17"/>
        <v>0</v>
      </c>
      <c r="I28" s="34">
        <f t="shared" si="17"/>
        <v>4</v>
      </c>
      <c r="J28" s="34">
        <f t="shared" si="17"/>
        <v>4</v>
      </c>
      <c r="K28" s="34">
        <f t="shared" si="17"/>
        <v>18</v>
      </c>
      <c r="L28" s="34">
        <f t="shared" si="17"/>
        <v>20</v>
      </c>
      <c r="M28" s="34">
        <f t="shared" si="17"/>
        <v>12</v>
      </c>
      <c r="W28" s="10">
        <v>23</v>
      </c>
      <c r="X28" s="12" t="s">
        <v>24</v>
      </c>
      <c r="Y28" s="15">
        <v>702</v>
      </c>
      <c r="Z28" s="15">
        <v>198</v>
      </c>
      <c r="AA28" s="14">
        <f t="shared" si="1"/>
        <v>0.28205128205128205</v>
      </c>
      <c r="AB28" s="21">
        <v>668</v>
      </c>
      <c r="AC28" s="15">
        <v>191</v>
      </c>
      <c r="AD28" s="14">
        <f t="shared" si="2"/>
        <v>0.28592814371257486</v>
      </c>
      <c r="AE28" s="21">
        <v>496</v>
      </c>
      <c r="AF28" s="15">
        <v>155</v>
      </c>
      <c r="AG28" s="14">
        <f t="shared" si="3"/>
        <v>0.3125</v>
      </c>
      <c r="AH28" s="21">
        <v>559</v>
      </c>
      <c r="AI28" s="15">
        <v>189</v>
      </c>
      <c r="AJ28" s="14">
        <f t="shared" si="4"/>
        <v>0.33810375670840787</v>
      </c>
      <c r="AK28" s="21">
        <v>525</v>
      </c>
      <c r="AL28" s="15">
        <v>167</v>
      </c>
      <c r="AM28" s="14">
        <f t="shared" si="5"/>
        <v>0.3180952380952381</v>
      </c>
      <c r="AN28" s="21">
        <v>526</v>
      </c>
      <c r="AO28" s="15">
        <v>191</v>
      </c>
      <c r="AP28" s="14">
        <f t="shared" si="6"/>
        <v>0.36311787072243346</v>
      </c>
      <c r="AQ28" s="21">
        <v>589</v>
      </c>
      <c r="AR28" s="15">
        <v>227</v>
      </c>
      <c r="AS28" s="14">
        <f t="shared" si="7"/>
        <v>0.38539898132427841</v>
      </c>
      <c r="AT28" s="21">
        <v>798</v>
      </c>
      <c r="AU28" s="15">
        <v>240</v>
      </c>
      <c r="AV28" s="14">
        <f t="shared" si="8"/>
        <v>0.3007518796992481</v>
      </c>
      <c r="AW28" s="21">
        <v>762</v>
      </c>
      <c r="AX28" s="15">
        <v>196</v>
      </c>
      <c r="AY28" s="14">
        <f t="shared" si="9"/>
        <v>0.2572178477690289</v>
      </c>
      <c r="AZ28" s="21">
        <v>756</v>
      </c>
      <c r="BA28" s="15">
        <v>197</v>
      </c>
      <c r="BB28" s="14">
        <f t="shared" si="10"/>
        <v>0.26058201058201058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0</v>
      </c>
      <c r="J29" s="34">
        <f t="shared" si="17"/>
        <v>0</v>
      </c>
      <c r="K29" s="34">
        <f t="shared" si="17"/>
        <v>0</v>
      </c>
      <c r="L29" s="34">
        <f t="shared" si="17"/>
        <v>0</v>
      </c>
      <c r="M29" s="34">
        <f t="shared" si="17"/>
        <v>0</v>
      </c>
      <c r="W29" s="10">
        <v>24</v>
      </c>
      <c r="X29" s="12" t="s">
        <v>25</v>
      </c>
      <c r="Y29" s="15">
        <v>711</v>
      </c>
      <c r="Z29" s="15">
        <v>137</v>
      </c>
      <c r="AA29" s="14">
        <f t="shared" si="1"/>
        <v>0.19268635724331926</v>
      </c>
      <c r="AB29" s="21">
        <v>733</v>
      </c>
      <c r="AC29" s="15">
        <v>149</v>
      </c>
      <c r="AD29" s="14">
        <f t="shared" si="2"/>
        <v>0.20327421555252387</v>
      </c>
      <c r="AE29" s="21">
        <v>739</v>
      </c>
      <c r="AF29" s="15">
        <v>140</v>
      </c>
      <c r="AG29" s="14">
        <f t="shared" si="3"/>
        <v>0.18944519621109607</v>
      </c>
      <c r="AH29" s="21">
        <v>666</v>
      </c>
      <c r="AI29" s="15">
        <v>144</v>
      </c>
      <c r="AJ29" s="14">
        <f t="shared" si="4"/>
        <v>0.21621621621621623</v>
      </c>
      <c r="AK29" s="21">
        <v>617</v>
      </c>
      <c r="AL29" s="15">
        <v>123</v>
      </c>
      <c r="AM29" s="14">
        <f t="shared" si="5"/>
        <v>0.19935170178282011</v>
      </c>
      <c r="AN29" s="21">
        <v>665</v>
      </c>
      <c r="AO29" s="15">
        <v>127</v>
      </c>
      <c r="AP29" s="14">
        <f t="shared" si="6"/>
        <v>0.19097744360902255</v>
      </c>
      <c r="AQ29" s="21">
        <v>591</v>
      </c>
      <c r="AR29" s="15">
        <v>145</v>
      </c>
      <c r="AS29" s="14">
        <f t="shared" si="7"/>
        <v>0.24534686971235195</v>
      </c>
      <c r="AT29" s="21">
        <v>627</v>
      </c>
      <c r="AU29" s="15">
        <v>122</v>
      </c>
      <c r="AV29" s="14">
        <f t="shared" si="8"/>
        <v>0.19457735247208932</v>
      </c>
      <c r="AW29" s="21">
        <v>644</v>
      </c>
      <c r="AX29" s="15">
        <v>150</v>
      </c>
      <c r="AY29" s="14">
        <f t="shared" si="9"/>
        <v>0.23291925465838509</v>
      </c>
      <c r="AZ29" s="21">
        <v>696</v>
      </c>
      <c r="BA29" s="15">
        <v>176</v>
      </c>
      <c r="BB29" s="14">
        <f t="shared" si="10"/>
        <v>0.25287356321839083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743</v>
      </c>
      <c r="Z30" s="15">
        <v>205</v>
      </c>
      <c r="AA30" s="14">
        <f t="shared" si="1"/>
        <v>0.27590847913862721</v>
      </c>
      <c r="AB30" s="21">
        <v>700</v>
      </c>
      <c r="AC30" s="15">
        <v>214</v>
      </c>
      <c r="AD30" s="14">
        <f t="shared" si="2"/>
        <v>0.30571428571428572</v>
      </c>
      <c r="AE30" s="21">
        <v>616</v>
      </c>
      <c r="AF30" s="15">
        <v>205</v>
      </c>
      <c r="AG30" s="14">
        <f t="shared" si="3"/>
        <v>0.33279220779220781</v>
      </c>
      <c r="AH30" s="21">
        <v>565</v>
      </c>
      <c r="AI30" s="15">
        <v>194</v>
      </c>
      <c r="AJ30" s="14">
        <f t="shared" si="4"/>
        <v>0.3433628318584071</v>
      </c>
      <c r="AK30" s="21">
        <v>599</v>
      </c>
      <c r="AL30" s="15">
        <v>163</v>
      </c>
      <c r="AM30" s="14">
        <f t="shared" si="5"/>
        <v>0.27212020033388984</v>
      </c>
      <c r="AN30" s="21">
        <v>636</v>
      </c>
      <c r="AO30" s="15">
        <v>135</v>
      </c>
      <c r="AP30" s="14">
        <f t="shared" si="6"/>
        <v>0.21226415094339623</v>
      </c>
      <c r="AQ30" s="21">
        <v>695</v>
      </c>
      <c r="AR30" s="15">
        <v>162</v>
      </c>
      <c r="AS30" s="14">
        <f t="shared" si="7"/>
        <v>0.23309352517985613</v>
      </c>
      <c r="AT30" s="21">
        <v>693</v>
      </c>
      <c r="AU30" s="15">
        <v>161</v>
      </c>
      <c r="AV30" s="14">
        <f t="shared" si="8"/>
        <v>0.23232323232323232</v>
      </c>
      <c r="AW30" s="21">
        <v>685</v>
      </c>
      <c r="AX30" s="15">
        <v>154</v>
      </c>
      <c r="AY30" s="14">
        <f t="shared" si="9"/>
        <v>0.22481751824817517</v>
      </c>
      <c r="AZ30" s="21">
        <v>731</v>
      </c>
      <c r="BA30" s="15">
        <v>191</v>
      </c>
      <c r="BB30" s="14">
        <f t="shared" si="10"/>
        <v>0.26128590971272231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743</v>
      </c>
      <c r="Z31" s="15">
        <v>205</v>
      </c>
      <c r="AA31" s="14">
        <f t="shared" si="1"/>
        <v>0.27590847913862721</v>
      </c>
      <c r="AB31" s="21">
        <v>700</v>
      </c>
      <c r="AC31" s="15">
        <v>214</v>
      </c>
      <c r="AD31" s="14">
        <f t="shared" si="2"/>
        <v>0.30571428571428572</v>
      </c>
      <c r="AE31" s="21">
        <v>616</v>
      </c>
      <c r="AF31" s="15">
        <v>205</v>
      </c>
      <c r="AG31" s="14">
        <f t="shared" si="3"/>
        <v>0.33279220779220781</v>
      </c>
      <c r="AH31" s="21">
        <v>565</v>
      </c>
      <c r="AI31" s="15">
        <v>194</v>
      </c>
      <c r="AJ31" s="14">
        <f t="shared" si="4"/>
        <v>0.3433628318584071</v>
      </c>
      <c r="AK31" s="21">
        <v>599</v>
      </c>
      <c r="AL31" s="15">
        <v>163</v>
      </c>
      <c r="AM31" s="14">
        <f t="shared" si="5"/>
        <v>0.27212020033388984</v>
      </c>
      <c r="AN31" s="21">
        <v>625</v>
      </c>
      <c r="AO31" s="15">
        <v>134</v>
      </c>
      <c r="AP31" s="14">
        <f t="shared" si="6"/>
        <v>0.21440000000000001</v>
      </c>
      <c r="AQ31" s="21">
        <v>683</v>
      </c>
      <c r="AR31" s="15">
        <v>161</v>
      </c>
      <c r="AS31" s="14">
        <f t="shared" si="7"/>
        <v>0.23572474377745242</v>
      </c>
      <c r="AT31" s="21">
        <v>669</v>
      </c>
      <c r="AU31" s="15">
        <v>162</v>
      </c>
      <c r="AV31" s="14">
        <f t="shared" si="8"/>
        <v>0.24215246636771301</v>
      </c>
      <c r="AW31" s="21">
        <v>661</v>
      </c>
      <c r="AX31" s="15">
        <v>149</v>
      </c>
      <c r="AY31" s="14">
        <f t="shared" si="9"/>
        <v>0.22541603630862331</v>
      </c>
      <c r="AZ31" s="21">
        <v>686</v>
      </c>
      <c r="BA31" s="15">
        <v>188</v>
      </c>
      <c r="BB31" s="14">
        <f t="shared" si="10"/>
        <v>0.27405247813411077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1</v>
      </c>
      <c r="G32" s="73">
        <f t="shared" si="20"/>
        <v>1</v>
      </c>
      <c r="H32" s="73">
        <f t="shared" si="20"/>
        <v>1</v>
      </c>
      <c r="I32" s="73">
        <f t="shared" si="20"/>
        <v>1</v>
      </c>
      <c r="J32" s="73">
        <f t="shared" si="20"/>
        <v>1</v>
      </c>
      <c r="K32" s="73">
        <f t="shared" si="20"/>
        <v>1</v>
      </c>
      <c r="L32" s="73">
        <f t="shared" si="20"/>
        <v>1</v>
      </c>
      <c r="M32" s="73">
        <f t="shared" si="20"/>
        <v>1</v>
      </c>
      <c r="W32" s="10">
        <v>27</v>
      </c>
      <c r="X32" s="12" t="s">
        <v>28</v>
      </c>
      <c r="Y32" s="15">
        <v>0</v>
      </c>
      <c r="Z32" s="15">
        <v>119</v>
      </c>
      <c r="AA32" s="14">
        <f t="shared" si="1"/>
        <v>0</v>
      </c>
      <c r="AB32" s="21">
        <v>0</v>
      </c>
      <c r="AC32" s="15">
        <v>89</v>
      </c>
      <c r="AD32" s="14">
        <f t="shared" si="2"/>
        <v>0</v>
      </c>
      <c r="AE32" s="21">
        <v>0</v>
      </c>
      <c r="AF32" s="15">
        <v>27</v>
      </c>
      <c r="AG32" s="14">
        <f t="shared" si="3"/>
        <v>0</v>
      </c>
      <c r="AH32" s="21">
        <v>0</v>
      </c>
      <c r="AI32" s="15">
        <v>27</v>
      </c>
      <c r="AJ32" s="14">
        <f t="shared" si="4"/>
        <v>0</v>
      </c>
      <c r="AK32" s="21">
        <v>0</v>
      </c>
      <c r="AL32" s="15">
        <v>27</v>
      </c>
      <c r="AM32" s="14">
        <f t="shared" si="5"/>
        <v>0</v>
      </c>
      <c r="AN32" s="21">
        <v>0</v>
      </c>
      <c r="AO32" s="15">
        <v>26</v>
      </c>
      <c r="AP32" s="14">
        <f t="shared" si="6"/>
        <v>0</v>
      </c>
      <c r="AQ32" s="21">
        <v>0</v>
      </c>
      <c r="AR32" s="15">
        <v>26</v>
      </c>
      <c r="AS32" s="14">
        <f t="shared" si="7"/>
        <v>0</v>
      </c>
      <c r="AT32" s="21">
        <v>0</v>
      </c>
      <c r="AU32" s="15">
        <v>27</v>
      </c>
      <c r="AV32" s="14">
        <f t="shared" si="8"/>
        <v>0</v>
      </c>
      <c r="AW32" s="21">
        <v>0</v>
      </c>
      <c r="AX32" s="15">
        <v>27</v>
      </c>
      <c r="AY32" s="14">
        <f t="shared" si="9"/>
        <v>0</v>
      </c>
      <c r="AZ32" s="21">
        <v>5</v>
      </c>
      <c r="BA32" s="15">
        <v>8</v>
      </c>
      <c r="BB32" s="14">
        <f t="shared" si="10"/>
        <v>1.6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0.72267703241258807</v>
      </c>
      <c r="E33" s="39">
        <f t="shared" si="21"/>
        <v>0.72585290422344639</v>
      </c>
      <c r="F33" s="39">
        <f t="shared" si="21"/>
        <v>0.73682898773006134</v>
      </c>
      <c r="G33" s="39">
        <f t="shared" si="21"/>
        <v>0.74077605110115363</v>
      </c>
      <c r="H33" s="39">
        <f t="shared" si="21"/>
        <v>0.75429640973285694</v>
      </c>
      <c r="I33" s="39">
        <f t="shared" si="21"/>
        <v>0.74481903634075941</v>
      </c>
      <c r="J33" s="39">
        <f t="shared" si="21"/>
        <v>0.74547270910907271</v>
      </c>
      <c r="K33" s="39">
        <f t="shared" si="21"/>
        <v>0.74481752344347762</v>
      </c>
      <c r="L33" s="39">
        <f t="shared" si="21"/>
        <v>0.74782459452501504</v>
      </c>
      <c r="M33" s="39">
        <f t="shared" si="21"/>
        <v>0.73695775210573622</v>
      </c>
      <c r="W33" s="10">
        <v>28</v>
      </c>
      <c r="X33" s="12" t="s">
        <v>29</v>
      </c>
      <c r="Y33" s="15">
        <v>0</v>
      </c>
      <c r="Z33" s="15">
        <v>119</v>
      </c>
      <c r="AA33" s="14">
        <f t="shared" si="1"/>
        <v>0</v>
      </c>
      <c r="AB33" s="21">
        <v>0</v>
      </c>
      <c r="AC33" s="15">
        <v>89</v>
      </c>
      <c r="AD33" s="14">
        <f t="shared" si="2"/>
        <v>0</v>
      </c>
      <c r="AE33" s="21">
        <v>0</v>
      </c>
      <c r="AF33" s="15">
        <v>27</v>
      </c>
      <c r="AG33" s="14">
        <f t="shared" si="3"/>
        <v>0</v>
      </c>
      <c r="AH33" s="21">
        <v>0</v>
      </c>
      <c r="AI33" s="15">
        <v>27</v>
      </c>
      <c r="AJ33" s="14">
        <f t="shared" si="4"/>
        <v>0</v>
      </c>
      <c r="AK33" s="21">
        <v>0</v>
      </c>
      <c r="AL33" s="15">
        <v>27</v>
      </c>
      <c r="AM33" s="14">
        <f t="shared" si="5"/>
        <v>0</v>
      </c>
      <c r="AN33" s="21">
        <v>7</v>
      </c>
      <c r="AO33" s="15">
        <v>11</v>
      </c>
      <c r="AP33" s="14">
        <f t="shared" si="6"/>
        <v>1.5714285714285714</v>
      </c>
      <c r="AQ33" s="21">
        <v>8</v>
      </c>
      <c r="AR33" s="15">
        <v>12</v>
      </c>
      <c r="AS33" s="14">
        <f t="shared" si="7"/>
        <v>1.5</v>
      </c>
      <c r="AT33" s="21">
        <v>6</v>
      </c>
      <c r="AU33" s="15">
        <v>9</v>
      </c>
      <c r="AV33" s="14">
        <f t="shared" si="8"/>
        <v>1.5</v>
      </c>
      <c r="AW33" s="21">
        <v>4</v>
      </c>
      <c r="AX33" s="15">
        <v>8</v>
      </c>
      <c r="AY33" s="14">
        <f t="shared" si="9"/>
        <v>2</v>
      </c>
      <c r="AZ33" s="21">
        <v>28</v>
      </c>
      <c r="BA33" s="15">
        <v>27</v>
      </c>
      <c r="BB33" s="14">
        <f t="shared" si="10"/>
        <v>0.9642857142857143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0.1219153071441192</v>
      </c>
      <c r="E34" s="39">
        <f t="shared" si="21"/>
        <v>0.12322412293418382</v>
      </c>
      <c r="F34" s="39">
        <f t="shared" si="21"/>
        <v>0.11968941717791411</v>
      </c>
      <c r="G34" s="39">
        <f t="shared" si="21"/>
        <v>0.11648393555153018</v>
      </c>
      <c r="H34" s="39">
        <f t="shared" si="21"/>
        <v>0.11239672546461725</v>
      </c>
      <c r="I34" s="39">
        <f t="shared" si="21"/>
        <v>0.11646066168307305</v>
      </c>
      <c r="J34" s="39">
        <f t="shared" si="21"/>
        <v>0.11279629461447643</v>
      </c>
      <c r="K34" s="39">
        <f t="shared" si="21"/>
        <v>0.1153223366963825</v>
      </c>
      <c r="L34" s="39">
        <f t="shared" si="21"/>
        <v>0.11361881060671072</v>
      </c>
      <c r="M34" s="39">
        <f t="shared" si="21"/>
        <v>0.11587375570130173</v>
      </c>
      <c r="W34" s="10">
        <v>29</v>
      </c>
      <c r="X34" s="12" t="s">
        <v>30</v>
      </c>
      <c r="Y34" s="15">
        <v>0</v>
      </c>
      <c r="Z34" s="15">
        <v>119</v>
      </c>
      <c r="AA34" s="14">
        <f t="shared" si="1"/>
        <v>0</v>
      </c>
      <c r="AB34" s="21">
        <v>0</v>
      </c>
      <c r="AC34" s="15">
        <v>89</v>
      </c>
      <c r="AD34" s="14">
        <f t="shared" si="2"/>
        <v>0</v>
      </c>
      <c r="AE34" s="21">
        <v>0</v>
      </c>
      <c r="AF34" s="15">
        <v>27</v>
      </c>
      <c r="AG34" s="14">
        <f t="shared" si="3"/>
        <v>0</v>
      </c>
      <c r="AH34" s="21">
        <v>0</v>
      </c>
      <c r="AI34" s="15">
        <v>27</v>
      </c>
      <c r="AJ34" s="14">
        <f t="shared" si="4"/>
        <v>0</v>
      </c>
      <c r="AK34" s="21">
        <v>0</v>
      </c>
      <c r="AL34" s="15">
        <v>27</v>
      </c>
      <c r="AM34" s="14">
        <f t="shared" si="5"/>
        <v>0</v>
      </c>
      <c r="AN34" s="21">
        <v>4</v>
      </c>
      <c r="AO34" s="15">
        <v>7</v>
      </c>
      <c r="AP34" s="14">
        <f t="shared" si="6"/>
        <v>1.75</v>
      </c>
      <c r="AQ34" s="21">
        <v>4</v>
      </c>
      <c r="AR34" s="15">
        <v>7</v>
      </c>
      <c r="AS34" s="14">
        <f t="shared" si="7"/>
        <v>1.75</v>
      </c>
      <c r="AT34" s="21">
        <v>18</v>
      </c>
      <c r="AU34" s="15">
        <v>23</v>
      </c>
      <c r="AV34" s="14">
        <f t="shared" si="8"/>
        <v>1.2777777777777777</v>
      </c>
      <c r="AW34" s="21">
        <v>20</v>
      </c>
      <c r="AX34" s="15">
        <v>23</v>
      </c>
      <c r="AY34" s="14">
        <f t="shared" si="9"/>
        <v>1.1499999999999999</v>
      </c>
      <c r="AZ34" s="21">
        <v>12</v>
      </c>
      <c r="BA34" s="15">
        <v>19</v>
      </c>
      <c r="BB34" s="14">
        <f t="shared" si="10"/>
        <v>1.5833333333333333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1.9749887115456347E-2</v>
      </c>
      <c r="E35" s="39">
        <f t="shared" si="21"/>
        <v>2.0315067169227794E-2</v>
      </c>
      <c r="F35" s="39">
        <f t="shared" si="21"/>
        <v>1.8673312883435583E-2</v>
      </c>
      <c r="G35" s="39">
        <f t="shared" si="21"/>
        <v>1.8037944513299646E-2</v>
      </c>
      <c r="H35" s="39">
        <f t="shared" si="21"/>
        <v>1.8282192350594598E-2</v>
      </c>
      <c r="I35" s="39">
        <f t="shared" si="21"/>
        <v>2.0945895936644216E-2</v>
      </c>
      <c r="J35" s="39">
        <f t="shared" si="21"/>
        <v>2.2359458723095086E-2</v>
      </c>
      <c r="K35" s="39">
        <f t="shared" si="21"/>
        <v>2.1156960088257799E-2</v>
      </c>
      <c r="L35" s="39">
        <f t="shared" si="21"/>
        <v>2.0647043679739123E-2</v>
      </c>
      <c r="M35" s="39">
        <f t="shared" si="21"/>
        <v>2.1773146452708326E-2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27</v>
      </c>
      <c r="AG35" s="14">
        <f t="shared" si="3"/>
        <v>0</v>
      </c>
      <c r="AH35" s="21">
        <v>0</v>
      </c>
      <c r="AI35" s="15">
        <v>27</v>
      </c>
      <c r="AJ35" s="14">
        <f t="shared" si="4"/>
        <v>0</v>
      </c>
      <c r="AK35" s="21">
        <v>0</v>
      </c>
      <c r="AL35" s="15">
        <v>27</v>
      </c>
      <c r="AM35" s="14">
        <f t="shared" si="5"/>
        <v>0</v>
      </c>
      <c r="AN35" s="21">
        <v>0</v>
      </c>
      <c r="AO35" s="15">
        <v>26</v>
      </c>
      <c r="AP35" s="14">
        <f t="shared" si="6"/>
        <v>0</v>
      </c>
      <c r="AQ35" s="21">
        <v>0</v>
      </c>
      <c r="AR35" s="15">
        <v>26</v>
      </c>
      <c r="AS35" s="14">
        <f t="shared" si="7"/>
        <v>0</v>
      </c>
      <c r="AT35" s="21">
        <v>0</v>
      </c>
      <c r="AU35" s="15">
        <v>27</v>
      </c>
      <c r="AV35" s="14">
        <f t="shared" si="8"/>
        <v>0</v>
      </c>
      <c r="AW35" s="21">
        <v>0</v>
      </c>
      <c r="AX35" s="15">
        <v>27</v>
      </c>
      <c r="AY35" s="14">
        <f t="shared" si="9"/>
        <v>0</v>
      </c>
      <c r="AZ35" s="21">
        <v>0</v>
      </c>
      <c r="BA35" s="15">
        <v>27</v>
      </c>
      <c r="BB35" s="14">
        <f t="shared" si="10"/>
        <v>0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2.0613699275575711E-2</v>
      </c>
      <c r="E36" s="39">
        <f t="shared" si="21"/>
        <v>2.2016043297574176E-2</v>
      </c>
      <c r="F36" s="39">
        <f t="shared" si="21"/>
        <v>2.3178680981595094E-2</v>
      </c>
      <c r="G36" s="39">
        <f t="shared" si="21"/>
        <v>2.2652302412050719E-2</v>
      </c>
      <c r="H36" s="39">
        <f t="shared" si="21"/>
        <v>1.7469230332936306E-2</v>
      </c>
      <c r="I36" s="39">
        <f t="shared" si="21"/>
        <v>1.7522759233217378E-2</v>
      </c>
      <c r="J36" s="39">
        <f t="shared" si="21"/>
        <v>1.6220143492870764E-2</v>
      </c>
      <c r="K36" s="39">
        <f t="shared" si="21"/>
        <v>1.551629032545063E-2</v>
      </c>
      <c r="L36" s="39">
        <f t="shared" si="21"/>
        <v>1.4588517978203038E-2</v>
      </c>
      <c r="M36" s="39">
        <f t="shared" si="21"/>
        <v>1.5763891200852281E-2</v>
      </c>
      <c r="W36" s="10">
        <v>31</v>
      </c>
      <c r="X36" s="12" t="s">
        <v>32</v>
      </c>
      <c r="Y36" s="15">
        <v>785</v>
      </c>
      <c r="Z36" s="15">
        <v>220</v>
      </c>
      <c r="AA36" s="14">
        <f t="shared" si="1"/>
        <v>0.28025477707006369</v>
      </c>
      <c r="AB36" s="21">
        <v>861</v>
      </c>
      <c r="AC36" s="15">
        <v>227</v>
      </c>
      <c r="AD36" s="14">
        <f t="shared" si="2"/>
        <v>0.26364692218350755</v>
      </c>
      <c r="AE36" s="21">
        <v>891</v>
      </c>
      <c r="AF36" s="15">
        <v>220</v>
      </c>
      <c r="AG36" s="14">
        <f t="shared" si="3"/>
        <v>0.24691358024691357</v>
      </c>
      <c r="AH36" s="21">
        <v>900</v>
      </c>
      <c r="AI36" s="15">
        <v>230</v>
      </c>
      <c r="AJ36" s="14">
        <f t="shared" si="4"/>
        <v>0.25555555555555554</v>
      </c>
      <c r="AK36" s="21">
        <v>660</v>
      </c>
      <c r="AL36" s="15">
        <v>209</v>
      </c>
      <c r="AM36" s="14">
        <f t="shared" si="5"/>
        <v>0.31666666666666665</v>
      </c>
      <c r="AN36" s="21">
        <v>638</v>
      </c>
      <c r="AO36" s="15">
        <v>203</v>
      </c>
      <c r="AP36" s="14">
        <f t="shared" si="6"/>
        <v>0.31818181818181818</v>
      </c>
      <c r="AQ36" s="21">
        <v>574</v>
      </c>
      <c r="AR36" s="15">
        <v>124</v>
      </c>
      <c r="AS36" s="14">
        <f t="shared" si="7"/>
        <v>0.21602787456445993</v>
      </c>
      <c r="AT36" s="21">
        <v>620</v>
      </c>
      <c r="AU36" s="15">
        <v>136</v>
      </c>
      <c r="AV36" s="14">
        <f t="shared" si="8"/>
        <v>0.21935483870967742</v>
      </c>
      <c r="AW36" s="21">
        <v>577</v>
      </c>
      <c r="AX36" s="15">
        <v>132</v>
      </c>
      <c r="AY36" s="14">
        <f t="shared" si="9"/>
        <v>0.22876949740034663</v>
      </c>
      <c r="AZ36" s="21">
        <v>694</v>
      </c>
      <c r="BA36" s="15">
        <v>162</v>
      </c>
      <c r="BB36" s="14">
        <f t="shared" si="10"/>
        <v>0.2334293948126801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5.0218897854212068E-2</v>
      </c>
      <c r="E37" s="39">
        <f t="shared" si="21"/>
        <v>4.9115685706001742E-2</v>
      </c>
      <c r="F37" s="39">
        <f t="shared" si="21"/>
        <v>4.4746932515337422E-2</v>
      </c>
      <c r="G37" s="39">
        <f t="shared" si="21"/>
        <v>4.3855467632758126E-2</v>
      </c>
      <c r="H37" s="39">
        <f t="shared" si="21"/>
        <v>4.2803395534380728E-2</v>
      </c>
      <c r="I37" s="39">
        <f t="shared" si="21"/>
        <v>4.2150840056250465E-2</v>
      </c>
      <c r="J37" s="39">
        <f t="shared" si="21"/>
        <v>4.1285986740532195E-2</v>
      </c>
      <c r="K37" s="39">
        <f t="shared" si="21"/>
        <v>4.0036299578284314E-2</v>
      </c>
      <c r="L37" s="39">
        <f t="shared" si="21"/>
        <v>3.7775680082382218E-2</v>
      </c>
      <c r="M37" s="39">
        <f t="shared" si="21"/>
        <v>3.7004361287745112E-2</v>
      </c>
      <c r="W37" s="10">
        <v>32</v>
      </c>
      <c r="X37" s="12" t="s">
        <v>33</v>
      </c>
      <c r="Y37" s="15">
        <v>1488</v>
      </c>
      <c r="Z37" s="15">
        <v>329</v>
      </c>
      <c r="AA37" s="14">
        <f t="shared" si="1"/>
        <v>0.22110215053763441</v>
      </c>
      <c r="AB37" s="21">
        <v>1365</v>
      </c>
      <c r="AC37" s="15">
        <v>288</v>
      </c>
      <c r="AD37" s="14">
        <f t="shared" si="2"/>
        <v>0.21098901098901099</v>
      </c>
      <c r="AE37" s="21">
        <v>1297</v>
      </c>
      <c r="AF37" s="15">
        <v>235</v>
      </c>
      <c r="AG37" s="14">
        <f t="shared" si="3"/>
        <v>0.18118735543562067</v>
      </c>
      <c r="AH37" s="21">
        <v>1292</v>
      </c>
      <c r="AI37" s="15">
        <v>221</v>
      </c>
      <c r="AJ37" s="14">
        <f t="shared" si="4"/>
        <v>0.17105263157894737</v>
      </c>
      <c r="AK37" s="21">
        <v>1231</v>
      </c>
      <c r="AL37" s="15">
        <v>220</v>
      </c>
      <c r="AM37" s="14">
        <f t="shared" si="5"/>
        <v>0.17871649065800163</v>
      </c>
      <c r="AN37" s="21">
        <v>1196</v>
      </c>
      <c r="AO37" s="15">
        <v>199</v>
      </c>
      <c r="AP37" s="14">
        <f t="shared" si="6"/>
        <v>0.16638795986622074</v>
      </c>
      <c r="AQ37" s="21">
        <v>1184</v>
      </c>
      <c r="AR37" s="15">
        <v>244</v>
      </c>
      <c r="AS37" s="14">
        <f t="shared" si="7"/>
        <v>0.20608108108108109</v>
      </c>
      <c r="AT37" s="21">
        <v>1169</v>
      </c>
      <c r="AU37" s="15">
        <v>187</v>
      </c>
      <c r="AV37" s="14">
        <f t="shared" si="8"/>
        <v>0.15996578272027373</v>
      </c>
      <c r="AW37" s="21">
        <v>1151</v>
      </c>
      <c r="AX37" s="15">
        <v>235</v>
      </c>
      <c r="AY37" s="14">
        <f t="shared" si="9"/>
        <v>0.20417028670721113</v>
      </c>
      <c r="AZ37" s="21">
        <v>1110</v>
      </c>
      <c r="BA37" s="15">
        <v>246</v>
      </c>
      <c r="BB37" s="14">
        <f t="shared" si="10"/>
        <v>0.22162162162162163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1.0954708757877378E-2</v>
      </c>
      <c r="E38" s="39">
        <f t="shared" si="21"/>
        <v>1.3781772494442833E-2</v>
      </c>
      <c r="F38" s="39">
        <f t="shared" si="21"/>
        <v>1.3554447852760736E-2</v>
      </c>
      <c r="G38" s="39">
        <f t="shared" si="21"/>
        <v>1.3919344074744971E-2</v>
      </c>
      <c r="H38" s="39">
        <f t="shared" si="21"/>
        <v>1.3215359310305711E-2</v>
      </c>
      <c r="I38" s="39">
        <f t="shared" si="21"/>
        <v>1.2230774924135889E-2</v>
      </c>
      <c r="J38" s="39">
        <f t="shared" si="21"/>
        <v>1.0916356370901825E-2</v>
      </c>
      <c r="K38" s="39">
        <f t="shared" si="21"/>
        <v>1.142369081300379E-2</v>
      </c>
      <c r="L38" s="39">
        <f t="shared" si="21"/>
        <v>1.0074658886123746E-2</v>
      </c>
      <c r="M38" s="39">
        <f t="shared" si="21"/>
        <v>9.6714052668375669E-3</v>
      </c>
      <c r="W38" s="10">
        <v>33</v>
      </c>
      <c r="X38" s="12" t="s">
        <v>34</v>
      </c>
      <c r="Y38" s="15">
        <v>510</v>
      </c>
      <c r="Z38" s="15">
        <v>135</v>
      </c>
      <c r="AA38" s="14">
        <f t="shared" si="1"/>
        <v>0.26470588235294118</v>
      </c>
      <c r="AB38" s="21">
        <v>584</v>
      </c>
      <c r="AC38" s="15">
        <v>164</v>
      </c>
      <c r="AD38" s="14">
        <f t="shared" si="2"/>
        <v>0.28082191780821919</v>
      </c>
      <c r="AE38" s="21">
        <v>552</v>
      </c>
      <c r="AF38" s="15">
        <v>168</v>
      </c>
      <c r="AG38" s="14">
        <f t="shared" si="3"/>
        <v>0.30434782608695654</v>
      </c>
      <c r="AH38" s="21">
        <v>575</v>
      </c>
      <c r="AI38" s="15">
        <v>153</v>
      </c>
      <c r="AJ38" s="14">
        <f t="shared" si="4"/>
        <v>0.26608695652173914</v>
      </c>
      <c r="AK38" s="21">
        <v>485</v>
      </c>
      <c r="AL38" s="15">
        <v>125</v>
      </c>
      <c r="AM38" s="14">
        <f t="shared" si="5"/>
        <v>0.25773195876288657</v>
      </c>
      <c r="AN38" s="21">
        <v>425</v>
      </c>
      <c r="AO38" s="15">
        <v>105</v>
      </c>
      <c r="AP38" s="14">
        <f t="shared" si="6"/>
        <v>0.24705882352941178</v>
      </c>
      <c r="AQ38" s="21">
        <v>486</v>
      </c>
      <c r="AR38" s="15">
        <v>120</v>
      </c>
      <c r="AS38" s="14">
        <f t="shared" si="7"/>
        <v>0.24691358024691357</v>
      </c>
      <c r="AT38" s="21">
        <v>512</v>
      </c>
      <c r="AU38" s="15">
        <v>152</v>
      </c>
      <c r="AV38" s="14">
        <f t="shared" si="8"/>
        <v>0.296875</v>
      </c>
      <c r="AW38" s="21">
        <v>429</v>
      </c>
      <c r="AX38" s="15">
        <v>113</v>
      </c>
      <c r="AY38" s="14">
        <f t="shared" si="9"/>
        <v>0.26340326340326342</v>
      </c>
      <c r="AZ38" s="21">
        <v>429</v>
      </c>
      <c r="BA38" s="15">
        <v>106</v>
      </c>
      <c r="BB38" s="14">
        <f t="shared" si="10"/>
        <v>0.24708624708624707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5.3870467440171189E-2</v>
      </c>
      <c r="E39" s="39">
        <f t="shared" si="21"/>
        <v>4.5694404175123222E-2</v>
      </c>
      <c r="F39" s="39">
        <f t="shared" si="21"/>
        <v>4.3328220858895705E-2</v>
      </c>
      <c r="G39" s="39">
        <f t="shared" si="21"/>
        <v>4.4274954714462772E-2</v>
      </c>
      <c r="H39" s="39">
        <f t="shared" si="21"/>
        <v>4.1536687274308509E-2</v>
      </c>
      <c r="I39" s="39">
        <f t="shared" si="21"/>
        <v>4.5870031825919623E-2</v>
      </c>
      <c r="J39" s="39">
        <f t="shared" si="21"/>
        <v>5.0949050949050952E-2</v>
      </c>
      <c r="K39" s="39">
        <f t="shared" si="21"/>
        <v>5.1726899055143327E-2</v>
      </c>
      <c r="L39" s="39">
        <f t="shared" si="21"/>
        <v>5.5470694241826136E-2</v>
      </c>
      <c r="M39" s="39">
        <f t="shared" si="21"/>
        <v>6.2955687984818723E-2</v>
      </c>
      <c r="W39" s="16">
        <v>34</v>
      </c>
      <c r="X39" s="17" t="s">
        <v>35</v>
      </c>
      <c r="Y39" s="18">
        <v>1273</v>
      </c>
      <c r="Z39" s="18">
        <v>221</v>
      </c>
      <c r="AA39" s="19">
        <f t="shared" si="1"/>
        <v>0.17360565593087196</v>
      </c>
      <c r="AB39" s="22">
        <v>1190</v>
      </c>
      <c r="AC39" s="18">
        <v>206</v>
      </c>
      <c r="AD39" s="19">
        <f t="shared" si="2"/>
        <v>0.17310924369747899</v>
      </c>
      <c r="AE39" s="22">
        <v>1145</v>
      </c>
      <c r="AF39" s="18">
        <v>185</v>
      </c>
      <c r="AG39" s="19">
        <f t="shared" si="3"/>
        <v>0.16157205240174671</v>
      </c>
      <c r="AH39" s="22">
        <v>1149</v>
      </c>
      <c r="AI39" s="18">
        <v>213</v>
      </c>
      <c r="AJ39" s="19">
        <f t="shared" si="4"/>
        <v>0.18537859007832899</v>
      </c>
      <c r="AK39" s="22">
        <v>1043</v>
      </c>
      <c r="AL39" s="18">
        <v>166</v>
      </c>
      <c r="AM39" s="19">
        <f t="shared" si="5"/>
        <v>0.15915627996164908</v>
      </c>
      <c r="AN39" s="22">
        <v>1171</v>
      </c>
      <c r="AO39" s="18">
        <v>202</v>
      </c>
      <c r="AP39" s="19">
        <f t="shared" si="6"/>
        <v>0.17250213492741248</v>
      </c>
      <c r="AQ39" s="22">
        <v>1278</v>
      </c>
      <c r="AR39" s="18">
        <v>205</v>
      </c>
      <c r="AS39" s="19">
        <f t="shared" si="7"/>
        <v>0.16040688575899845</v>
      </c>
      <c r="AT39" s="22">
        <v>1260</v>
      </c>
      <c r="AU39" s="18">
        <v>201</v>
      </c>
      <c r="AV39" s="19">
        <f t="shared" si="8"/>
        <v>0.15952380952380951</v>
      </c>
      <c r="AW39" s="22">
        <v>1482</v>
      </c>
      <c r="AX39" s="18">
        <v>253</v>
      </c>
      <c r="AY39" s="19">
        <f t="shared" si="9"/>
        <v>0.17071524966261808</v>
      </c>
      <c r="AZ39" s="22">
        <v>1706</v>
      </c>
      <c r="BA39" s="18">
        <v>238</v>
      </c>
      <c r="BB39" s="19">
        <f t="shared" si="10"/>
        <v>0.1395076201641266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22302</v>
      </c>
      <c r="Z40" s="15">
        <v>590</v>
      </c>
      <c r="AA40" s="14">
        <f t="shared" si="1"/>
        <v>2.6455026455026454E-2</v>
      </c>
      <c r="AB40" s="21">
        <v>22885</v>
      </c>
      <c r="AC40" s="15">
        <v>592</v>
      </c>
      <c r="AD40" s="14">
        <f t="shared" si="2"/>
        <v>2.5868472798776493E-2</v>
      </c>
      <c r="AE40" s="21">
        <v>23270</v>
      </c>
      <c r="AF40" s="15">
        <v>612</v>
      </c>
      <c r="AG40" s="14">
        <f t="shared" si="3"/>
        <v>2.6299957026214009E-2</v>
      </c>
      <c r="AH40" s="21">
        <v>23048</v>
      </c>
      <c r="AI40" s="15">
        <v>654</v>
      </c>
      <c r="AJ40" s="14">
        <f t="shared" si="4"/>
        <v>2.8375564040263798E-2</v>
      </c>
      <c r="AK40" s="21">
        <v>23106</v>
      </c>
      <c r="AL40" s="15">
        <v>566</v>
      </c>
      <c r="AM40" s="14">
        <f t="shared" si="5"/>
        <v>2.4495801956201851E-2</v>
      </c>
      <c r="AN40" s="21">
        <v>23646</v>
      </c>
      <c r="AO40" s="15">
        <v>562</v>
      </c>
      <c r="AP40" s="14">
        <f t="shared" si="6"/>
        <v>2.3767233358707604E-2</v>
      </c>
      <c r="AQ40" s="21">
        <v>23796</v>
      </c>
      <c r="AR40" s="15">
        <v>588</v>
      </c>
      <c r="AS40" s="14">
        <f t="shared" si="7"/>
        <v>2.4710035300050427E-2</v>
      </c>
      <c r="AT40" s="21">
        <v>24269</v>
      </c>
      <c r="AU40" s="15">
        <v>643</v>
      </c>
      <c r="AV40" s="14">
        <f t="shared" si="8"/>
        <v>2.649470517944703E-2</v>
      </c>
      <c r="AW40" s="21">
        <v>25610</v>
      </c>
      <c r="AX40" s="15">
        <v>548</v>
      </c>
      <c r="AY40" s="14">
        <f t="shared" si="9"/>
        <v>2.1397891448652871E-2</v>
      </c>
      <c r="AZ40" s="21">
        <v>26516</v>
      </c>
      <c r="BA40" s="15">
        <v>584</v>
      </c>
      <c r="BB40" s="14">
        <f t="shared" si="10"/>
        <v>2.2024438075124452E-2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0.84459233955670732</v>
      </c>
      <c r="E41" s="39">
        <f t="shared" si="22"/>
        <v>0.84907702715763023</v>
      </c>
      <c r="F41" s="39">
        <f t="shared" si="22"/>
        <v>0.85651840490797548</v>
      </c>
      <c r="G41" s="39">
        <f t="shared" si="22"/>
        <v>0.85725998665268377</v>
      </c>
      <c r="H41" s="39">
        <f t="shared" si="22"/>
        <v>0.86669313519747415</v>
      </c>
      <c r="I41" s="39">
        <f t="shared" si="22"/>
        <v>0.86127969802383242</v>
      </c>
      <c r="J41" s="39">
        <f t="shared" si="22"/>
        <v>0.8582690037235492</v>
      </c>
      <c r="K41" s="39">
        <f t="shared" si="22"/>
        <v>0.8601398601398601</v>
      </c>
      <c r="L41" s="39">
        <f t="shared" si="22"/>
        <v>0.86144340513172568</v>
      </c>
      <c r="M41" s="39">
        <f t="shared" si="22"/>
        <v>0.85283150780703798</v>
      </c>
      <c r="W41" s="10">
        <v>36</v>
      </c>
      <c r="X41" s="12" t="s">
        <v>20</v>
      </c>
      <c r="Y41" s="15">
        <v>19185</v>
      </c>
      <c r="Z41" s="15">
        <v>593</v>
      </c>
      <c r="AA41" s="14">
        <f t="shared" si="1"/>
        <v>3.0909564764138649E-2</v>
      </c>
      <c r="AB41" s="21">
        <v>19777</v>
      </c>
      <c r="AC41" s="15">
        <v>644</v>
      </c>
      <c r="AD41" s="14">
        <f t="shared" si="2"/>
        <v>3.256307832330485E-2</v>
      </c>
      <c r="AE41" s="21">
        <v>20287</v>
      </c>
      <c r="AF41" s="15">
        <v>690</v>
      </c>
      <c r="AG41" s="14">
        <f t="shared" si="3"/>
        <v>3.4011928821412726E-2</v>
      </c>
      <c r="AH41" s="21">
        <v>20043</v>
      </c>
      <c r="AI41" s="15">
        <v>738</v>
      </c>
      <c r="AJ41" s="14">
        <f t="shared" si="4"/>
        <v>3.6820835204310731E-2</v>
      </c>
      <c r="AK41" s="21">
        <v>20073</v>
      </c>
      <c r="AL41" s="15">
        <v>551</v>
      </c>
      <c r="AM41" s="14">
        <f t="shared" si="5"/>
        <v>2.7449808200069745E-2</v>
      </c>
      <c r="AN41" s="21">
        <v>20215</v>
      </c>
      <c r="AO41" s="15">
        <v>578</v>
      </c>
      <c r="AP41" s="14">
        <f t="shared" si="6"/>
        <v>2.8592629235716052E-2</v>
      </c>
      <c r="AQ41" s="21">
        <v>20210</v>
      </c>
      <c r="AR41" s="15">
        <v>621</v>
      </c>
      <c r="AS41" s="14">
        <f t="shared" si="7"/>
        <v>3.0727362691736763E-2</v>
      </c>
      <c r="AT41" s="21">
        <v>20663</v>
      </c>
      <c r="AU41" s="15">
        <v>697</v>
      </c>
      <c r="AV41" s="14">
        <f t="shared" si="8"/>
        <v>3.3731791124231719E-2</v>
      </c>
      <c r="AW41" s="21">
        <v>21861</v>
      </c>
      <c r="AX41" s="15">
        <v>578</v>
      </c>
      <c r="AY41" s="14">
        <f t="shared" si="9"/>
        <v>2.6439778601161885E-2</v>
      </c>
      <c r="AZ41" s="21">
        <v>22345</v>
      </c>
      <c r="BA41" s="15">
        <v>619</v>
      </c>
      <c r="BB41" s="14">
        <f t="shared" si="10"/>
        <v>2.7701946744238086E-2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0.85565189093698424</v>
      </c>
      <c r="E42" s="39">
        <f t="shared" si="23"/>
        <v>0.85487285724042161</v>
      </c>
      <c r="F42" s="39">
        <f t="shared" si="23"/>
        <v>0.86026054257319362</v>
      </c>
      <c r="G42" s="39">
        <f t="shared" si="23"/>
        <v>0.8641206432527414</v>
      </c>
      <c r="H42" s="39">
        <f t="shared" si="23"/>
        <v>0.87031543126390642</v>
      </c>
      <c r="I42" s="39">
        <f t="shared" si="23"/>
        <v>0.86478183341568737</v>
      </c>
      <c r="J42" s="39">
        <f t="shared" si="23"/>
        <v>0.86857699145009737</v>
      </c>
      <c r="K42" s="39">
        <f t="shared" si="23"/>
        <v>0.86592606384079107</v>
      </c>
      <c r="L42" s="39">
        <f t="shared" si="23"/>
        <v>0.86810647115078099</v>
      </c>
      <c r="M42" s="39">
        <f t="shared" si="23"/>
        <v>0.86413054086233487</v>
      </c>
      <c r="W42" s="10">
        <v>37</v>
      </c>
      <c r="X42" s="12" t="s">
        <v>21</v>
      </c>
      <c r="Y42" s="15">
        <v>16616</v>
      </c>
      <c r="Z42" s="15">
        <v>598</v>
      </c>
      <c r="AA42" s="14">
        <f t="shared" si="1"/>
        <v>3.5989407799711125E-2</v>
      </c>
      <c r="AB42" s="21">
        <v>17220</v>
      </c>
      <c r="AC42" s="15">
        <v>698</v>
      </c>
      <c r="AD42" s="14">
        <f t="shared" si="2"/>
        <v>4.0534262485481996E-2</v>
      </c>
      <c r="AE42" s="21">
        <v>17747</v>
      </c>
      <c r="AF42" s="15">
        <v>735</v>
      </c>
      <c r="AG42" s="14">
        <f t="shared" si="3"/>
        <v>4.1415450498675829E-2</v>
      </c>
      <c r="AH42" s="21">
        <v>17611</v>
      </c>
      <c r="AI42" s="15">
        <v>758</v>
      </c>
      <c r="AJ42" s="14">
        <f t="shared" si="4"/>
        <v>4.3041281017545854E-2</v>
      </c>
      <c r="AK42" s="21">
        <v>17629</v>
      </c>
      <c r="AL42" s="15">
        <v>644</v>
      </c>
      <c r="AM42" s="14">
        <f t="shared" si="5"/>
        <v>3.6530716433149923E-2</v>
      </c>
      <c r="AN42" s="21">
        <v>17627</v>
      </c>
      <c r="AO42" s="15">
        <v>563</v>
      </c>
      <c r="AP42" s="14">
        <f t="shared" si="6"/>
        <v>3.1939638055256139E-2</v>
      </c>
      <c r="AQ42" s="21">
        <v>17499</v>
      </c>
      <c r="AR42" s="15">
        <v>622</v>
      </c>
      <c r="AS42" s="14">
        <f t="shared" si="7"/>
        <v>3.554488827933025E-2</v>
      </c>
      <c r="AT42" s="21">
        <v>17868</v>
      </c>
      <c r="AU42" s="15">
        <v>746</v>
      </c>
      <c r="AV42" s="14">
        <f t="shared" si="8"/>
        <v>4.1750615625699573E-2</v>
      </c>
      <c r="AW42" s="21">
        <v>18888</v>
      </c>
      <c r="AX42" s="15">
        <v>568</v>
      </c>
      <c r="AY42" s="14">
        <f t="shared" si="9"/>
        <v>3.0072003388394747E-2</v>
      </c>
      <c r="AZ42" s="21">
        <v>19059</v>
      </c>
      <c r="BA42" s="15">
        <v>606</v>
      </c>
      <c r="BB42" s="14">
        <f t="shared" si="10"/>
        <v>3.1796001888871397E-2</v>
      </c>
    </row>
    <row r="43" spans="2:54" x14ac:dyDescent="0.25">
      <c r="B43" s="36"/>
      <c r="C43" s="70" t="str">
        <f>C17</f>
        <v>Carpooled:</v>
      </c>
      <c r="D43" s="39">
        <f t="shared" si="23"/>
        <v>0.14434810906301573</v>
      </c>
      <c r="E43" s="39">
        <f t="shared" si="23"/>
        <v>0.14512714275957839</v>
      </c>
      <c r="F43" s="39">
        <f t="shared" si="23"/>
        <v>0.13973945742680635</v>
      </c>
      <c r="G43" s="39">
        <f t="shared" si="23"/>
        <v>0.13587935674725862</v>
      </c>
      <c r="H43" s="39">
        <f t="shared" si="23"/>
        <v>0.12968456873609355</v>
      </c>
      <c r="I43" s="39">
        <f t="shared" si="23"/>
        <v>0.13521816658431263</v>
      </c>
      <c r="J43" s="39">
        <f t="shared" si="23"/>
        <v>0.13142300854990266</v>
      </c>
      <c r="K43" s="39">
        <f t="shared" si="23"/>
        <v>0.13407393615920893</v>
      </c>
      <c r="L43" s="39">
        <f t="shared" si="23"/>
        <v>0.13189352884921901</v>
      </c>
      <c r="M43" s="39">
        <f t="shared" si="23"/>
        <v>0.13586945913766518</v>
      </c>
      <c r="W43" s="10">
        <v>38</v>
      </c>
      <c r="X43" s="12" t="s">
        <v>22</v>
      </c>
      <c r="Y43" s="15">
        <v>2569</v>
      </c>
      <c r="Z43" s="15">
        <v>322</v>
      </c>
      <c r="AA43" s="14">
        <f t="shared" si="1"/>
        <v>0.12534059945504086</v>
      </c>
      <c r="AB43" s="21">
        <v>2557</v>
      </c>
      <c r="AC43" s="15">
        <v>345</v>
      </c>
      <c r="AD43" s="14">
        <f t="shared" si="2"/>
        <v>0.1349237387563551</v>
      </c>
      <c r="AE43" s="21">
        <v>2540</v>
      </c>
      <c r="AF43" s="15">
        <v>331</v>
      </c>
      <c r="AG43" s="14">
        <f t="shared" si="3"/>
        <v>0.13031496062992126</v>
      </c>
      <c r="AH43" s="21">
        <v>2432</v>
      </c>
      <c r="AI43" s="15">
        <v>275</v>
      </c>
      <c r="AJ43" s="14">
        <f t="shared" si="4"/>
        <v>0.11307565789473684</v>
      </c>
      <c r="AK43" s="21">
        <v>2444</v>
      </c>
      <c r="AL43" s="15">
        <v>298</v>
      </c>
      <c r="AM43" s="14">
        <f t="shared" si="5"/>
        <v>0.12193126022913257</v>
      </c>
      <c r="AN43" s="21">
        <v>2588</v>
      </c>
      <c r="AO43" s="15">
        <v>304</v>
      </c>
      <c r="AP43" s="14">
        <f t="shared" si="6"/>
        <v>0.11746522411128284</v>
      </c>
      <c r="AQ43" s="21">
        <v>2711</v>
      </c>
      <c r="AR43" s="15">
        <v>300</v>
      </c>
      <c r="AS43" s="14">
        <f t="shared" si="7"/>
        <v>0.11066027296200664</v>
      </c>
      <c r="AT43" s="21">
        <v>2795</v>
      </c>
      <c r="AU43" s="15">
        <v>351</v>
      </c>
      <c r="AV43" s="14">
        <f t="shared" si="8"/>
        <v>0.12558139534883722</v>
      </c>
      <c r="AW43" s="21">
        <v>2973</v>
      </c>
      <c r="AX43" s="15">
        <v>320</v>
      </c>
      <c r="AY43" s="14">
        <f t="shared" si="9"/>
        <v>0.10763538513286243</v>
      </c>
      <c r="AZ43" s="21">
        <v>3286</v>
      </c>
      <c r="BA43" s="15">
        <v>347</v>
      </c>
      <c r="BB43" s="14">
        <f t="shared" si="10"/>
        <v>0.10559951308581862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1927</v>
      </c>
      <c r="Z44" s="15">
        <v>280</v>
      </c>
      <c r="AA44" s="14">
        <f t="shared" si="1"/>
        <v>0.14530358069538143</v>
      </c>
      <c r="AB44" s="21">
        <v>1967</v>
      </c>
      <c r="AC44" s="15">
        <v>309</v>
      </c>
      <c r="AD44" s="14">
        <f t="shared" si="2"/>
        <v>0.15709201830198272</v>
      </c>
      <c r="AE44" s="21">
        <v>2002</v>
      </c>
      <c r="AF44" s="15">
        <v>293</v>
      </c>
      <c r="AG44" s="14">
        <f t="shared" si="3"/>
        <v>0.14635364635364637</v>
      </c>
      <c r="AH44" s="21">
        <v>1877</v>
      </c>
      <c r="AI44" s="15">
        <v>247</v>
      </c>
      <c r="AJ44" s="14">
        <f t="shared" si="4"/>
        <v>0.13159296750133193</v>
      </c>
      <c r="AK44" s="21">
        <v>1932</v>
      </c>
      <c r="AL44" s="15">
        <v>263</v>
      </c>
      <c r="AM44" s="14">
        <f t="shared" si="5"/>
        <v>0.13612836438923395</v>
      </c>
      <c r="AN44" s="21">
        <v>2109</v>
      </c>
      <c r="AO44" s="15">
        <v>265</v>
      </c>
      <c r="AP44" s="14">
        <f t="shared" si="6"/>
        <v>0.12565196775723092</v>
      </c>
      <c r="AQ44" s="21">
        <v>2080</v>
      </c>
      <c r="AR44" s="15">
        <v>256</v>
      </c>
      <c r="AS44" s="14">
        <f t="shared" si="7"/>
        <v>0.12307692307692308</v>
      </c>
      <c r="AT44" s="21">
        <v>2159</v>
      </c>
      <c r="AU44" s="15">
        <v>324</v>
      </c>
      <c r="AV44" s="14">
        <f t="shared" si="8"/>
        <v>0.15006947660954145</v>
      </c>
      <c r="AW44" s="21">
        <v>2250</v>
      </c>
      <c r="AX44" s="15">
        <v>265</v>
      </c>
      <c r="AY44" s="14">
        <f t="shared" si="9"/>
        <v>0.11777777777777777</v>
      </c>
      <c r="AZ44" s="21">
        <v>2485</v>
      </c>
      <c r="BA44" s="15">
        <v>336</v>
      </c>
      <c r="BB44" s="14">
        <f t="shared" si="10"/>
        <v>0.13521126760563379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0.1219153071441192</v>
      </c>
      <c r="E45" s="39">
        <f t="shared" si="24"/>
        <v>0.12322412293418382</v>
      </c>
      <c r="F45" s="39">
        <f t="shared" si="24"/>
        <v>0.11968941717791411</v>
      </c>
      <c r="G45" s="39">
        <f t="shared" si="24"/>
        <v>0.11648393555153018</v>
      </c>
      <c r="H45" s="39">
        <f t="shared" si="24"/>
        <v>0.11239672546461725</v>
      </c>
      <c r="I45" s="39">
        <f t="shared" si="24"/>
        <v>0.11646066168307305</v>
      </c>
      <c r="J45" s="39">
        <f t="shared" si="24"/>
        <v>0.11279629461447643</v>
      </c>
      <c r="K45" s="39">
        <f t="shared" si="24"/>
        <v>0.1153223366963825</v>
      </c>
      <c r="L45" s="39">
        <f t="shared" si="24"/>
        <v>0.11361881060671072</v>
      </c>
      <c r="M45" s="39">
        <f t="shared" si="24"/>
        <v>0.11587375570130173</v>
      </c>
      <c r="W45" s="10">
        <v>40</v>
      </c>
      <c r="X45" s="12" t="s">
        <v>24</v>
      </c>
      <c r="Y45" s="15">
        <v>400</v>
      </c>
      <c r="Z45" s="15">
        <v>132</v>
      </c>
      <c r="AA45" s="14">
        <f t="shared" si="1"/>
        <v>0.33</v>
      </c>
      <c r="AB45" s="21">
        <v>325</v>
      </c>
      <c r="AC45" s="15">
        <v>100</v>
      </c>
      <c r="AD45" s="14">
        <f t="shared" si="2"/>
        <v>0.30769230769230771</v>
      </c>
      <c r="AE45" s="21">
        <v>282</v>
      </c>
      <c r="AF45" s="15">
        <v>92</v>
      </c>
      <c r="AG45" s="14">
        <f t="shared" si="3"/>
        <v>0.32624113475177308</v>
      </c>
      <c r="AH45" s="21">
        <v>292</v>
      </c>
      <c r="AI45" s="15">
        <v>96</v>
      </c>
      <c r="AJ45" s="14">
        <f t="shared" si="4"/>
        <v>0.32876712328767121</v>
      </c>
      <c r="AK45" s="21">
        <v>301</v>
      </c>
      <c r="AL45" s="15">
        <v>85</v>
      </c>
      <c r="AM45" s="14">
        <f t="shared" si="5"/>
        <v>0.28239202657807311</v>
      </c>
      <c r="AN45" s="21">
        <v>290</v>
      </c>
      <c r="AO45" s="15">
        <v>88</v>
      </c>
      <c r="AP45" s="14">
        <f t="shared" si="6"/>
        <v>0.30344827586206896</v>
      </c>
      <c r="AQ45" s="21">
        <v>382</v>
      </c>
      <c r="AR45" s="15">
        <v>140</v>
      </c>
      <c r="AS45" s="14">
        <f t="shared" si="7"/>
        <v>0.36649214659685864</v>
      </c>
      <c r="AT45" s="21">
        <v>389</v>
      </c>
      <c r="AU45" s="15">
        <v>120</v>
      </c>
      <c r="AV45" s="14">
        <f t="shared" si="8"/>
        <v>0.30848329048843187</v>
      </c>
      <c r="AW45" s="21">
        <v>449</v>
      </c>
      <c r="AX45" s="15">
        <v>136</v>
      </c>
      <c r="AY45" s="14">
        <f t="shared" si="9"/>
        <v>0.30289532293986637</v>
      </c>
      <c r="AZ45" s="21">
        <v>465</v>
      </c>
      <c r="BA45" s="15">
        <v>156</v>
      </c>
      <c r="BB45" s="14">
        <f t="shared" si="10"/>
        <v>0.33548387096774196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0.66908212560386471</v>
      </c>
      <c r="E46" s="39">
        <f t="shared" si="25"/>
        <v>0.68768627450980391</v>
      </c>
      <c r="F46" s="39">
        <f t="shared" si="25"/>
        <v>0.71600192215281111</v>
      </c>
      <c r="G46" s="39">
        <f t="shared" si="25"/>
        <v>0.70862661646750691</v>
      </c>
      <c r="H46" s="39">
        <f t="shared" si="25"/>
        <v>0.72178301093355757</v>
      </c>
      <c r="I46" s="39">
        <f t="shared" si="25"/>
        <v>0.73466793771846206</v>
      </c>
      <c r="J46" s="39">
        <f t="shared" si="25"/>
        <v>0.70837359098228658</v>
      </c>
      <c r="K46" s="39">
        <f t="shared" si="25"/>
        <v>0.68199351951859277</v>
      </c>
      <c r="L46" s="39">
        <f t="shared" si="25"/>
        <v>0.67839879154078553</v>
      </c>
      <c r="M46" s="39">
        <f t="shared" si="25"/>
        <v>0.67633960637839385</v>
      </c>
      <c r="W46" s="10">
        <v>41</v>
      </c>
      <c r="X46" s="12" t="s">
        <v>25</v>
      </c>
      <c r="Y46" s="15">
        <v>242</v>
      </c>
      <c r="Z46" s="15">
        <v>98</v>
      </c>
      <c r="AA46" s="14">
        <f t="shared" si="1"/>
        <v>0.4049586776859504</v>
      </c>
      <c r="AB46" s="21">
        <v>265</v>
      </c>
      <c r="AC46" s="15">
        <v>119</v>
      </c>
      <c r="AD46" s="14">
        <f t="shared" si="2"/>
        <v>0.44905660377358492</v>
      </c>
      <c r="AE46" s="21">
        <v>256</v>
      </c>
      <c r="AF46" s="15">
        <v>87</v>
      </c>
      <c r="AG46" s="14">
        <f t="shared" si="3"/>
        <v>0.33984375</v>
      </c>
      <c r="AH46" s="21">
        <v>263</v>
      </c>
      <c r="AI46" s="15">
        <v>89</v>
      </c>
      <c r="AJ46" s="14">
        <f t="shared" si="4"/>
        <v>0.33840304182509506</v>
      </c>
      <c r="AK46" s="21">
        <v>211</v>
      </c>
      <c r="AL46" s="15">
        <v>83</v>
      </c>
      <c r="AM46" s="14">
        <f t="shared" si="5"/>
        <v>0.39336492890995262</v>
      </c>
      <c r="AN46" s="21">
        <v>189</v>
      </c>
      <c r="AO46" s="15">
        <v>83</v>
      </c>
      <c r="AP46" s="14">
        <f t="shared" si="6"/>
        <v>0.43915343915343913</v>
      </c>
      <c r="AQ46" s="21">
        <v>249</v>
      </c>
      <c r="AR46" s="15">
        <v>110</v>
      </c>
      <c r="AS46" s="14">
        <f t="shared" si="7"/>
        <v>0.44176706827309237</v>
      </c>
      <c r="AT46" s="21">
        <v>247</v>
      </c>
      <c r="AU46" s="15">
        <v>115</v>
      </c>
      <c r="AV46" s="14">
        <f t="shared" si="8"/>
        <v>0.46558704453441296</v>
      </c>
      <c r="AW46" s="21">
        <v>274</v>
      </c>
      <c r="AX46" s="15">
        <v>148</v>
      </c>
      <c r="AY46" s="14">
        <f t="shared" si="9"/>
        <v>0.54014598540145986</v>
      </c>
      <c r="AZ46" s="21">
        <v>336</v>
      </c>
      <c r="BA46" s="15">
        <v>145</v>
      </c>
      <c r="BB46" s="14">
        <f t="shared" si="10"/>
        <v>0.43154761904761907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0.17745571658615136</v>
      </c>
      <c r="E47" s="39">
        <f t="shared" si="25"/>
        <v>0.15576470588235294</v>
      </c>
      <c r="F47" s="39">
        <f t="shared" si="25"/>
        <v>0.12461957392279353</v>
      </c>
      <c r="G47" s="39">
        <f t="shared" si="25"/>
        <v>0.13930266819446718</v>
      </c>
      <c r="H47" s="39">
        <f t="shared" si="25"/>
        <v>0.13894028595458369</v>
      </c>
      <c r="I47" s="39">
        <f t="shared" si="25"/>
        <v>0.12964728312678742</v>
      </c>
      <c r="J47" s="39">
        <f t="shared" si="25"/>
        <v>0.15636070853462158</v>
      </c>
      <c r="K47" s="39">
        <f t="shared" si="25"/>
        <v>0.18315074834130535</v>
      </c>
      <c r="L47" s="39">
        <f t="shared" si="25"/>
        <v>0.18293051359516616</v>
      </c>
      <c r="M47" s="39">
        <f t="shared" si="25"/>
        <v>0.17540583249533112</v>
      </c>
      <c r="W47" s="10">
        <v>42</v>
      </c>
      <c r="X47" s="12" t="s">
        <v>26</v>
      </c>
      <c r="Y47" s="15">
        <v>263</v>
      </c>
      <c r="Z47" s="15">
        <v>92</v>
      </c>
      <c r="AA47" s="14">
        <f t="shared" si="1"/>
        <v>0.34980988593155893</v>
      </c>
      <c r="AB47" s="21">
        <v>351</v>
      </c>
      <c r="AC47" s="15">
        <v>108</v>
      </c>
      <c r="AD47" s="14">
        <f t="shared" si="2"/>
        <v>0.30769230769230771</v>
      </c>
      <c r="AE47" s="21">
        <v>358</v>
      </c>
      <c r="AF47" s="15">
        <v>120</v>
      </c>
      <c r="AG47" s="14">
        <f t="shared" si="3"/>
        <v>0.33519553072625696</v>
      </c>
      <c r="AH47" s="21">
        <v>381</v>
      </c>
      <c r="AI47" s="15">
        <v>126</v>
      </c>
      <c r="AJ47" s="14">
        <f t="shared" si="4"/>
        <v>0.33070866141732286</v>
      </c>
      <c r="AK47" s="21">
        <v>368</v>
      </c>
      <c r="AL47" s="15">
        <v>115</v>
      </c>
      <c r="AM47" s="14">
        <f t="shared" si="5"/>
        <v>0.3125</v>
      </c>
      <c r="AN47" s="21">
        <v>496</v>
      </c>
      <c r="AO47" s="15">
        <v>131</v>
      </c>
      <c r="AP47" s="14">
        <f t="shared" si="6"/>
        <v>0.26411290322580644</v>
      </c>
      <c r="AQ47" s="21">
        <v>536</v>
      </c>
      <c r="AR47" s="15">
        <v>143</v>
      </c>
      <c r="AS47" s="14">
        <f t="shared" si="7"/>
        <v>0.26679104477611942</v>
      </c>
      <c r="AT47" s="21">
        <v>496</v>
      </c>
      <c r="AU47" s="15">
        <v>171</v>
      </c>
      <c r="AV47" s="14">
        <f t="shared" si="8"/>
        <v>0.34475806451612906</v>
      </c>
      <c r="AW47" s="21">
        <v>518</v>
      </c>
      <c r="AX47" s="15">
        <v>170</v>
      </c>
      <c r="AY47" s="14">
        <f t="shared" si="9"/>
        <v>0.3281853281853282</v>
      </c>
      <c r="AZ47" s="21">
        <v>577</v>
      </c>
      <c r="BA47" s="15">
        <v>180</v>
      </c>
      <c r="BB47" s="14">
        <f t="shared" si="10"/>
        <v>0.31195840554592719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0.1534621578099839</v>
      </c>
      <c r="E48" s="39">
        <f t="shared" si="25"/>
        <v>0.15654901960784315</v>
      </c>
      <c r="F48" s="39">
        <f t="shared" si="25"/>
        <v>0.15937850392439531</v>
      </c>
      <c r="G48" s="39">
        <f t="shared" si="25"/>
        <v>0.15207071533802585</v>
      </c>
      <c r="H48" s="39">
        <f t="shared" si="25"/>
        <v>0.13927670311185872</v>
      </c>
      <c r="I48" s="39">
        <f t="shared" si="25"/>
        <v>0.13568477915475055</v>
      </c>
      <c r="J48" s="39">
        <f t="shared" si="25"/>
        <v>0.13526570048309178</v>
      </c>
      <c r="K48" s="39">
        <f t="shared" si="25"/>
        <v>0.13485573214010182</v>
      </c>
      <c r="L48" s="39">
        <f t="shared" si="25"/>
        <v>0.13867069486404834</v>
      </c>
      <c r="M48" s="39">
        <f t="shared" si="25"/>
        <v>0.14825456112627497</v>
      </c>
      <c r="W48" s="10">
        <v>43</v>
      </c>
      <c r="X48" s="12" t="s">
        <v>27</v>
      </c>
      <c r="Y48" s="15">
        <v>263</v>
      </c>
      <c r="Z48" s="15">
        <v>92</v>
      </c>
      <c r="AA48" s="14">
        <f t="shared" si="1"/>
        <v>0.34980988593155893</v>
      </c>
      <c r="AB48" s="21">
        <v>351</v>
      </c>
      <c r="AC48" s="15">
        <v>108</v>
      </c>
      <c r="AD48" s="14">
        <f t="shared" si="2"/>
        <v>0.30769230769230771</v>
      </c>
      <c r="AE48" s="21">
        <v>358</v>
      </c>
      <c r="AF48" s="15">
        <v>120</v>
      </c>
      <c r="AG48" s="14">
        <f t="shared" si="3"/>
        <v>0.33519553072625696</v>
      </c>
      <c r="AH48" s="21">
        <v>381</v>
      </c>
      <c r="AI48" s="15">
        <v>126</v>
      </c>
      <c r="AJ48" s="14">
        <f t="shared" si="4"/>
        <v>0.33070866141732286</v>
      </c>
      <c r="AK48" s="21">
        <v>368</v>
      </c>
      <c r="AL48" s="15">
        <v>115</v>
      </c>
      <c r="AM48" s="14">
        <f t="shared" si="5"/>
        <v>0.3125</v>
      </c>
      <c r="AN48" s="21">
        <v>496</v>
      </c>
      <c r="AO48" s="15">
        <v>131</v>
      </c>
      <c r="AP48" s="14">
        <f t="shared" si="6"/>
        <v>0.26411290322580644</v>
      </c>
      <c r="AQ48" s="21">
        <v>536</v>
      </c>
      <c r="AR48" s="15">
        <v>143</v>
      </c>
      <c r="AS48" s="14">
        <f t="shared" si="7"/>
        <v>0.26679104477611942</v>
      </c>
      <c r="AT48" s="21">
        <v>496</v>
      </c>
      <c r="AU48" s="15">
        <v>171</v>
      </c>
      <c r="AV48" s="14">
        <f t="shared" si="8"/>
        <v>0.34475806451612906</v>
      </c>
      <c r="AW48" s="21">
        <v>518</v>
      </c>
      <c r="AX48" s="15">
        <v>170</v>
      </c>
      <c r="AY48" s="14">
        <f t="shared" si="9"/>
        <v>0.3281853281853282</v>
      </c>
      <c r="AZ48" s="21">
        <v>577</v>
      </c>
      <c r="BA48" s="15">
        <v>180</v>
      </c>
      <c r="BB48" s="14">
        <f t="shared" si="10"/>
        <v>0.31195840554592719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0</v>
      </c>
      <c r="Z49" s="15">
        <v>119</v>
      </c>
      <c r="AA49" s="14">
        <f t="shared" si="1"/>
        <v>0</v>
      </c>
      <c r="AB49" s="21">
        <v>0</v>
      </c>
      <c r="AC49" s="15">
        <v>89</v>
      </c>
      <c r="AD49" s="14">
        <f t="shared" si="2"/>
        <v>0</v>
      </c>
      <c r="AE49" s="21">
        <v>0</v>
      </c>
      <c r="AF49" s="15">
        <v>27</v>
      </c>
      <c r="AG49" s="14">
        <f t="shared" si="3"/>
        <v>0</v>
      </c>
      <c r="AH49" s="21">
        <v>0</v>
      </c>
      <c r="AI49" s="15">
        <v>27</v>
      </c>
      <c r="AJ49" s="14">
        <f t="shared" si="4"/>
        <v>0</v>
      </c>
      <c r="AK49" s="21">
        <v>0</v>
      </c>
      <c r="AL49" s="15">
        <v>27</v>
      </c>
      <c r="AM49" s="14">
        <f t="shared" si="5"/>
        <v>0</v>
      </c>
      <c r="AN49" s="21">
        <v>0</v>
      </c>
      <c r="AO49" s="15">
        <v>26</v>
      </c>
      <c r="AP49" s="14">
        <f t="shared" si="6"/>
        <v>0</v>
      </c>
      <c r="AQ49" s="21">
        <v>0</v>
      </c>
      <c r="AR49" s="15">
        <v>26</v>
      </c>
      <c r="AS49" s="14">
        <f t="shared" si="7"/>
        <v>0</v>
      </c>
      <c r="AT49" s="21">
        <v>0</v>
      </c>
      <c r="AU49" s="15">
        <v>27</v>
      </c>
      <c r="AV49" s="14">
        <f t="shared" si="8"/>
        <v>0</v>
      </c>
      <c r="AW49" s="21">
        <v>0</v>
      </c>
      <c r="AX49" s="15">
        <v>27</v>
      </c>
      <c r="AY49" s="14">
        <f t="shared" si="9"/>
        <v>0</v>
      </c>
      <c r="AZ49" s="21">
        <v>0</v>
      </c>
      <c r="BA49" s="15">
        <v>27</v>
      </c>
      <c r="BB49" s="14">
        <f t="shared" si="10"/>
        <v>0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1.9749887115456347E-2</v>
      </c>
      <c r="E50" s="39">
        <f t="shared" si="27"/>
        <v>2.0315067169227794E-2</v>
      </c>
      <c r="F50" s="39">
        <f t="shared" si="27"/>
        <v>1.8673312883435583E-2</v>
      </c>
      <c r="G50" s="39">
        <f t="shared" si="27"/>
        <v>1.8037944513299646E-2</v>
      </c>
      <c r="H50" s="39">
        <f t="shared" si="27"/>
        <v>1.8282192350594598E-2</v>
      </c>
      <c r="I50" s="39">
        <f t="shared" si="27"/>
        <v>2.0945895936644216E-2</v>
      </c>
      <c r="J50" s="39">
        <f t="shared" si="27"/>
        <v>2.2359458723095086E-2</v>
      </c>
      <c r="K50" s="39">
        <f t="shared" si="27"/>
        <v>2.1156960088257799E-2</v>
      </c>
      <c r="L50" s="39">
        <f t="shared" si="27"/>
        <v>2.0647043679739123E-2</v>
      </c>
      <c r="M50" s="39">
        <f t="shared" si="27"/>
        <v>2.1773146452708326E-2</v>
      </c>
      <c r="W50" s="10">
        <v>45</v>
      </c>
      <c r="X50" s="12" t="s">
        <v>29</v>
      </c>
      <c r="Y50" s="15">
        <v>0</v>
      </c>
      <c r="Z50" s="15">
        <v>119</v>
      </c>
      <c r="AA50" s="14">
        <f t="shared" si="1"/>
        <v>0</v>
      </c>
      <c r="AB50" s="21">
        <v>0</v>
      </c>
      <c r="AC50" s="15">
        <v>89</v>
      </c>
      <c r="AD50" s="14">
        <f t="shared" si="2"/>
        <v>0</v>
      </c>
      <c r="AE50" s="21">
        <v>0</v>
      </c>
      <c r="AF50" s="15">
        <v>27</v>
      </c>
      <c r="AG50" s="14">
        <f t="shared" si="3"/>
        <v>0</v>
      </c>
      <c r="AH50" s="21">
        <v>0</v>
      </c>
      <c r="AI50" s="15">
        <v>27</v>
      </c>
      <c r="AJ50" s="14">
        <f t="shared" si="4"/>
        <v>0</v>
      </c>
      <c r="AK50" s="21">
        <v>0</v>
      </c>
      <c r="AL50" s="15">
        <v>27</v>
      </c>
      <c r="AM50" s="14">
        <f t="shared" si="5"/>
        <v>0</v>
      </c>
      <c r="AN50" s="21">
        <v>0</v>
      </c>
      <c r="AO50" s="15">
        <v>26</v>
      </c>
      <c r="AP50" s="14">
        <f t="shared" si="6"/>
        <v>0</v>
      </c>
      <c r="AQ50" s="21">
        <v>0</v>
      </c>
      <c r="AR50" s="15">
        <v>26</v>
      </c>
      <c r="AS50" s="14">
        <f t="shared" si="7"/>
        <v>0</v>
      </c>
      <c r="AT50" s="21">
        <v>0</v>
      </c>
      <c r="AU50" s="15">
        <v>27</v>
      </c>
      <c r="AV50" s="14">
        <f t="shared" si="8"/>
        <v>0</v>
      </c>
      <c r="AW50" s="21">
        <v>0</v>
      </c>
      <c r="AX50" s="15">
        <v>27</v>
      </c>
      <c r="AY50" s="14">
        <f t="shared" si="9"/>
        <v>0</v>
      </c>
      <c r="AZ50" s="21">
        <v>0</v>
      </c>
      <c r="BA50" s="15">
        <v>27</v>
      </c>
      <c r="BB50" s="14">
        <f t="shared" si="10"/>
        <v>0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1</v>
      </c>
      <c r="E51" s="39">
        <f t="shared" si="28"/>
        <v>1</v>
      </c>
      <c r="F51" s="39">
        <f t="shared" si="28"/>
        <v>1</v>
      </c>
      <c r="G51" s="39">
        <f t="shared" si="28"/>
        <v>1</v>
      </c>
      <c r="H51" s="39">
        <f t="shared" si="28"/>
        <v>1</v>
      </c>
      <c r="I51" s="39">
        <f t="shared" si="28"/>
        <v>0.99028268551236753</v>
      </c>
      <c r="J51" s="39">
        <f t="shared" si="28"/>
        <v>0.99025182778229082</v>
      </c>
      <c r="K51" s="39">
        <f t="shared" si="28"/>
        <v>0.97981497056349875</v>
      </c>
      <c r="L51" s="39">
        <f t="shared" si="28"/>
        <v>0.98004987531172072</v>
      </c>
      <c r="M51" s="39">
        <f t="shared" si="28"/>
        <v>0.9655963302752294</v>
      </c>
      <c r="W51" s="10">
        <v>46</v>
      </c>
      <c r="X51" s="12" t="s">
        <v>30</v>
      </c>
      <c r="Y51" s="15">
        <v>0</v>
      </c>
      <c r="Z51" s="15">
        <v>119</v>
      </c>
      <c r="AA51" s="14">
        <f t="shared" si="1"/>
        <v>0</v>
      </c>
      <c r="AB51" s="21">
        <v>0</v>
      </c>
      <c r="AC51" s="15">
        <v>89</v>
      </c>
      <c r="AD51" s="14">
        <f t="shared" si="2"/>
        <v>0</v>
      </c>
      <c r="AE51" s="21">
        <v>0</v>
      </c>
      <c r="AF51" s="15">
        <v>27</v>
      </c>
      <c r="AG51" s="14">
        <f t="shared" si="3"/>
        <v>0</v>
      </c>
      <c r="AH51" s="21">
        <v>0</v>
      </c>
      <c r="AI51" s="15">
        <v>27</v>
      </c>
      <c r="AJ51" s="14">
        <f t="shared" si="4"/>
        <v>0</v>
      </c>
      <c r="AK51" s="21">
        <v>0</v>
      </c>
      <c r="AL51" s="15">
        <v>27</v>
      </c>
      <c r="AM51" s="14">
        <f t="shared" si="5"/>
        <v>0</v>
      </c>
      <c r="AN51" s="21">
        <v>0</v>
      </c>
      <c r="AO51" s="15">
        <v>26</v>
      </c>
      <c r="AP51" s="14">
        <f t="shared" si="6"/>
        <v>0</v>
      </c>
      <c r="AQ51" s="21">
        <v>0</v>
      </c>
      <c r="AR51" s="15">
        <v>26</v>
      </c>
      <c r="AS51" s="14">
        <f t="shared" si="7"/>
        <v>0</v>
      </c>
      <c r="AT51" s="21">
        <v>0</v>
      </c>
      <c r="AU51" s="15">
        <v>27</v>
      </c>
      <c r="AV51" s="14">
        <f t="shared" si="8"/>
        <v>0</v>
      </c>
      <c r="AW51" s="21">
        <v>0</v>
      </c>
      <c r="AX51" s="15">
        <v>27</v>
      </c>
      <c r="AY51" s="14">
        <f t="shared" si="9"/>
        <v>0</v>
      </c>
      <c r="AZ51" s="21">
        <v>0</v>
      </c>
      <c r="BA51" s="15">
        <v>27</v>
      </c>
      <c r="BB51" s="14">
        <f t="shared" si="10"/>
        <v>0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0</v>
      </c>
      <c r="E52" s="39">
        <f t="shared" si="28"/>
        <v>0</v>
      </c>
      <c r="F52" s="39">
        <f t="shared" si="28"/>
        <v>0</v>
      </c>
      <c r="G52" s="39">
        <f t="shared" si="28"/>
        <v>0</v>
      </c>
      <c r="H52" s="39">
        <f t="shared" si="28"/>
        <v>0</v>
      </c>
      <c r="I52" s="39">
        <f t="shared" si="28"/>
        <v>0</v>
      </c>
      <c r="J52" s="39">
        <f t="shared" si="28"/>
        <v>0</v>
      </c>
      <c r="K52" s="39">
        <f t="shared" si="28"/>
        <v>0</v>
      </c>
      <c r="L52" s="39">
        <f t="shared" si="28"/>
        <v>0</v>
      </c>
      <c r="M52" s="39">
        <f t="shared" si="28"/>
        <v>3.8226299694189602E-3</v>
      </c>
      <c r="W52" s="10">
        <v>47</v>
      </c>
      <c r="X52" s="12" t="s">
        <v>31</v>
      </c>
      <c r="Y52" s="15">
        <v>0</v>
      </c>
      <c r="Z52" s="15">
        <v>119</v>
      </c>
      <c r="AA52" s="14">
        <f t="shared" si="1"/>
        <v>0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27</v>
      </c>
      <c r="AG52" s="14">
        <f t="shared" si="3"/>
        <v>0</v>
      </c>
      <c r="AH52" s="21">
        <v>0</v>
      </c>
      <c r="AI52" s="15">
        <v>27</v>
      </c>
      <c r="AJ52" s="14">
        <f t="shared" si="4"/>
        <v>0</v>
      </c>
      <c r="AK52" s="21">
        <v>0</v>
      </c>
      <c r="AL52" s="15">
        <v>27</v>
      </c>
      <c r="AM52" s="14">
        <f t="shared" si="5"/>
        <v>0</v>
      </c>
      <c r="AN52" s="21">
        <v>0</v>
      </c>
      <c r="AO52" s="15">
        <v>26</v>
      </c>
      <c r="AP52" s="14">
        <f t="shared" si="6"/>
        <v>0</v>
      </c>
      <c r="AQ52" s="21">
        <v>0</v>
      </c>
      <c r="AR52" s="15">
        <v>26</v>
      </c>
      <c r="AS52" s="14">
        <f t="shared" si="7"/>
        <v>0</v>
      </c>
      <c r="AT52" s="21">
        <v>0</v>
      </c>
      <c r="AU52" s="15">
        <v>27</v>
      </c>
      <c r="AV52" s="14">
        <f t="shared" si="8"/>
        <v>0</v>
      </c>
      <c r="AW52" s="21">
        <v>0</v>
      </c>
      <c r="AX52" s="15">
        <v>27</v>
      </c>
      <c r="AY52" s="14">
        <f t="shared" si="9"/>
        <v>0</v>
      </c>
      <c r="AZ52" s="21">
        <v>0</v>
      </c>
      <c r="BA52" s="15">
        <v>27</v>
      </c>
      <c r="BB52" s="14">
        <f t="shared" si="10"/>
        <v>0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0</v>
      </c>
      <c r="E53" s="39">
        <f t="shared" si="28"/>
        <v>0</v>
      </c>
      <c r="F53" s="39">
        <f t="shared" si="28"/>
        <v>0</v>
      </c>
      <c r="G53" s="39">
        <f t="shared" si="28"/>
        <v>0</v>
      </c>
      <c r="H53" s="39">
        <f t="shared" si="28"/>
        <v>0</v>
      </c>
      <c r="I53" s="39">
        <f t="shared" si="28"/>
        <v>6.183745583038869E-3</v>
      </c>
      <c r="J53" s="39">
        <f t="shared" si="28"/>
        <v>6.498781478472786E-3</v>
      </c>
      <c r="K53" s="39">
        <f t="shared" si="28"/>
        <v>5.0462573591253156E-3</v>
      </c>
      <c r="L53" s="39">
        <f t="shared" si="28"/>
        <v>3.3250207813798837E-3</v>
      </c>
      <c r="M53" s="39">
        <f t="shared" si="28"/>
        <v>2.1406727828746176E-2</v>
      </c>
      <c r="W53" s="10">
        <v>48</v>
      </c>
      <c r="X53" s="12" t="s">
        <v>32</v>
      </c>
      <c r="Y53" s="15">
        <v>265</v>
      </c>
      <c r="Z53" s="15">
        <v>90</v>
      </c>
      <c r="AA53" s="14">
        <f t="shared" si="1"/>
        <v>0.33962264150943394</v>
      </c>
      <c r="AB53" s="21">
        <v>278</v>
      </c>
      <c r="AC53" s="15">
        <v>104</v>
      </c>
      <c r="AD53" s="14">
        <f t="shared" si="2"/>
        <v>0.37410071942446044</v>
      </c>
      <c r="AE53" s="21">
        <v>318</v>
      </c>
      <c r="AF53" s="15">
        <v>123</v>
      </c>
      <c r="AG53" s="14">
        <f t="shared" si="3"/>
        <v>0.3867924528301887</v>
      </c>
      <c r="AH53" s="21">
        <v>288</v>
      </c>
      <c r="AI53" s="15">
        <v>100</v>
      </c>
      <c r="AJ53" s="14">
        <f t="shared" si="4"/>
        <v>0.34722222222222221</v>
      </c>
      <c r="AK53" s="21">
        <v>264</v>
      </c>
      <c r="AL53" s="15">
        <v>87</v>
      </c>
      <c r="AM53" s="14">
        <f t="shared" si="5"/>
        <v>0.32954545454545453</v>
      </c>
      <c r="AN53" s="21">
        <v>309</v>
      </c>
      <c r="AO53" s="15">
        <v>124</v>
      </c>
      <c r="AP53" s="14">
        <f t="shared" si="6"/>
        <v>0.40129449838187703</v>
      </c>
      <c r="AQ53" s="21">
        <v>319</v>
      </c>
      <c r="AR53" s="15">
        <v>122</v>
      </c>
      <c r="AS53" s="14">
        <f t="shared" si="7"/>
        <v>0.38244514106583072</v>
      </c>
      <c r="AT53" s="21">
        <v>252</v>
      </c>
      <c r="AU53" s="15">
        <v>79</v>
      </c>
      <c r="AV53" s="14">
        <f t="shared" si="8"/>
        <v>0.31349206349206349</v>
      </c>
      <c r="AW53" s="21">
        <v>273</v>
      </c>
      <c r="AX53" s="15">
        <v>98</v>
      </c>
      <c r="AY53" s="14">
        <f t="shared" si="9"/>
        <v>0.35897435897435898</v>
      </c>
      <c r="AZ53" s="21">
        <v>253</v>
      </c>
      <c r="BA53" s="15">
        <v>97</v>
      </c>
      <c r="BB53" s="14">
        <f t="shared" si="10"/>
        <v>0.38339920948616601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0</v>
      </c>
      <c r="E54" s="39">
        <f t="shared" si="28"/>
        <v>0</v>
      </c>
      <c r="F54" s="39">
        <f t="shared" si="28"/>
        <v>0</v>
      </c>
      <c r="G54" s="39">
        <f t="shared" si="28"/>
        <v>0</v>
      </c>
      <c r="H54" s="39">
        <f t="shared" si="28"/>
        <v>0</v>
      </c>
      <c r="I54" s="39">
        <f t="shared" si="28"/>
        <v>3.5335689045936395E-3</v>
      </c>
      <c r="J54" s="39">
        <f t="shared" si="28"/>
        <v>3.249390739236393E-3</v>
      </c>
      <c r="K54" s="39">
        <f t="shared" si="28"/>
        <v>1.5138772077375946E-2</v>
      </c>
      <c r="L54" s="39">
        <f t="shared" si="28"/>
        <v>1.6625103906899419E-2</v>
      </c>
      <c r="M54" s="39">
        <f t="shared" si="28"/>
        <v>9.1743119266055051E-3</v>
      </c>
      <c r="W54" s="10">
        <v>49</v>
      </c>
      <c r="X54" s="12" t="s">
        <v>33</v>
      </c>
      <c r="Y54" s="15">
        <v>1070</v>
      </c>
      <c r="Z54" s="15">
        <v>222</v>
      </c>
      <c r="AA54" s="14">
        <f t="shared" si="1"/>
        <v>0.20747663551401868</v>
      </c>
      <c r="AB54" s="21">
        <v>1176</v>
      </c>
      <c r="AC54" s="15">
        <v>277</v>
      </c>
      <c r="AD54" s="14">
        <f t="shared" si="2"/>
        <v>0.23554421768707484</v>
      </c>
      <c r="AE54" s="21">
        <v>1037</v>
      </c>
      <c r="AF54" s="15">
        <v>202</v>
      </c>
      <c r="AG54" s="14">
        <f t="shared" si="3"/>
        <v>0.19479267116682739</v>
      </c>
      <c r="AH54" s="21">
        <v>1008</v>
      </c>
      <c r="AI54" s="15">
        <v>188</v>
      </c>
      <c r="AJ54" s="14">
        <f t="shared" si="4"/>
        <v>0.18650793650793651</v>
      </c>
      <c r="AK54" s="21">
        <v>1033</v>
      </c>
      <c r="AL54" s="15">
        <v>199</v>
      </c>
      <c r="AM54" s="14">
        <f t="shared" si="5"/>
        <v>0.19264278799612777</v>
      </c>
      <c r="AN54" s="21">
        <v>1082</v>
      </c>
      <c r="AO54" s="15">
        <v>178</v>
      </c>
      <c r="AP54" s="14">
        <f t="shared" si="6"/>
        <v>0.16451016635859519</v>
      </c>
      <c r="AQ54" s="21">
        <v>1089</v>
      </c>
      <c r="AR54" s="15">
        <v>163</v>
      </c>
      <c r="AS54" s="14">
        <f t="shared" si="7"/>
        <v>0.14967860422405876</v>
      </c>
      <c r="AT54" s="21">
        <v>1081</v>
      </c>
      <c r="AU54" s="15">
        <v>214</v>
      </c>
      <c r="AV54" s="14">
        <f t="shared" si="8"/>
        <v>0.19796484736355227</v>
      </c>
      <c r="AW54" s="21">
        <v>1050</v>
      </c>
      <c r="AX54" s="15">
        <v>195</v>
      </c>
      <c r="AY54" s="14">
        <f t="shared" si="9"/>
        <v>0.18571428571428572</v>
      </c>
      <c r="AZ54" s="21">
        <v>1113</v>
      </c>
      <c r="BA54" s="15">
        <v>216</v>
      </c>
      <c r="BB54" s="14">
        <f t="shared" si="10"/>
        <v>0.19407008086253369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0</v>
      </c>
      <c r="E55" s="39">
        <f t="shared" si="28"/>
        <v>0</v>
      </c>
      <c r="F55" s="39">
        <f t="shared" si="28"/>
        <v>0</v>
      </c>
      <c r="G55" s="39">
        <f t="shared" si="28"/>
        <v>0</v>
      </c>
      <c r="H55" s="39">
        <f t="shared" si="28"/>
        <v>0</v>
      </c>
      <c r="I55" s="39">
        <f t="shared" si="28"/>
        <v>0</v>
      </c>
      <c r="J55" s="39">
        <f t="shared" si="28"/>
        <v>0</v>
      </c>
      <c r="K55" s="39">
        <f t="shared" si="28"/>
        <v>0</v>
      </c>
      <c r="L55" s="39">
        <f t="shared" si="28"/>
        <v>0</v>
      </c>
      <c r="M55" s="39">
        <f t="shared" si="28"/>
        <v>0</v>
      </c>
      <c r="W55" s="10">
        <v>50</v>
      </c>
      <c r="X55" s="12" t="s">
        <v>34</v>
      </c>
      <c r="Y55" s="15">
        <v>48</v>
      </c>
      <c r="Z55" s="15">
        <v>35</v>
      </c>
      <c r="AA55" s="14">
        <f t="shared" si="1"/>
        <v>0.72916666666666663</v>
      </c>
      <c r="AB55" s="21">
        <v>129</v>
      </c>
      <c r="AC55" s="15">
        <v>75</v>
      </c>
      <c r="AD55" s="14">
        <f t="shared" si="2"/>
        <v>0.58139534883720934</v>
      </c>
      <c r="AE55" s="21">
        <v>155</v>
      </c>
      <c r="AF55" s="15">
        <v>82</v>
      </c>
      <c r="AG55" s="14">
        <f t="shared" si="3"/>
        <v>0.52903225806451615</v>
      </c>
      <c r="AH55" s="21">
        <v>155</v>
      </c>
      <c r="AI55" s="15">
        <v>87</v>
      </c>
      <c r="AJ55" s="14">
        <f t="shared" si="4"/>
        <v>0.56129032258064515</v>
      </c>
      <c r="AK55" s="21">
        <v>214</v>
      </c>
      <c r="AL55" s="15">
        <v>106</v>
      </c>
      <c r="AM55" s="14">
        <f t="shared" si="5"/>
        <v>0.49532710280373832</v>
      </c>
      <c r="AN55" s="21">
        <v>236</v>
      </c>
      <c r="AO55" s="15">
        <v>136</v>
      </c>
      <c r="AP55" s="14">
        <f t="shared" si="6"/>
        <v>0.57627118644067798</v>
      </c>
      <c r="AQ55" s="21">
        <v>115</v>
      </c>
      <c r="AR55" s="15">
        <v>58</v>
      </c>
      <c r="AS55" s="14">
        <f t="shared" si="7"/>
        <v>0.5043478260869565</v>
      </c>
      <c r="AT55" s="21">
        <v>130</v>
      </c>
      <c r="AU55" s="15">
        <v>75</v>
      </c>
      <c r="AV55" s="14">
        <f t="shared" si="8"/>
        <v>0.57692307692307687</v>
      </c>
      <c r="AW55" s="21">
        <v>158</v>
      </c>
      <c r="AX55" s="15">
        <v>78</v>
      </c>
      <c r="AY55" s="14">
        <f t="shared" si="9"/>
        <v>0.49367088607594939</v>
      </c>
      <c r="AZ55" s="21">
        <v>152</v>
      </c>
      <c r="BA55" s="15">
        <v>78</v>
      </c>
      <c r="BB55" s="14">
        <f t="shared" si="10"/>
        <v>0.51315789473684215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1471</v>
      </c>
      <c r="Z56" s="15">
        <v>209</v>
      </c>
      <c r="AA56" s="14">
        <f t="shared" si="1"/>
        <v>0.14208021753908906</v>
      </c>
      <c r="AB56" s="21">
        <v>1174</v>
      </c>
      <c r="AC56" s="15">
        <v>208</v>
      </c>
      <c r="AD56" s="14">
        <f t="shared" si="2"/>
        <v>0.17717206132879046</v>
      </c>
      <c r="AE56" s="21">
        <v>1115</v>
      </c>
      <c r="AF56" s="15">
        <v>164</v>
      </c>
      <c r="AG56" s="14">
        <f t="shared" si="3"/>
        <v>0.14708520179372198</v>
      </c>
      <c r="AH56" s="21">
        <v>1173</v>
      </c>
      <c r="AI56" s="15">
        <v>196</v>
      </c>
      <c r="AJ56" s="14">
        <f t="shared" si="4"/>
        <v>0.16709292412617222</v>
      </c>
      <c r="AK56" s="21">
        <v>1154</v>
      </c>
      <c r="AL56" s="15">
        <v>165</v>
      </c>
      <c r="AM56" s="14">
        <f t="shared" si="5"/>
        <v>0.14298093587521662</v>
      </c>
      <c r="AN56" s="21">
        <v>1308</v>
      </c>
      <c r="AO56" s="15">
        <v>179</v>
      </c>
      <c r="AP56" s="14">
        <f t="shared" si="6"/>
        <v>0.13685015290519878</v>
      </c>
      <c r="AQ56" s="21">
        <v>1527</v>
      </c>
      <c r="AR56" s="15">
        <v>231</v>
      </c>
      <c r="AS56" s="14">
        <f t="shared" si="7"/>
        <v>0.15127701375245581</v>
      </c>
      <c r="AT56" s="21">
        <v>1647</v>
      </c>
      <c r="AU56" s="15">
        <v>205</v>
      </c>
      <c r="AV56" s="14">
        <f t="shared" si="8"/>
        <v>0.12446873102610807</v>
      </c>
      <c r="AW56" s="21">
        <v>1750</v>
      </c>
      <c r="AX56" s="15">
        <v>259</v>
      </c>
      <c r="AY56" s="14">
        <f t="shared" si="9"/>
        <v>0.14799999999999999</v>
      </c>
      <c r="AZ56" s="21">
        <v>2076</v>
      </c>
      <c r="BA56" s="15">
        <v>297</v>
      </c>
      <c r="BB56" s="14">
        <f t="shared" si="10"/>
        <v>0.1430635838150289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1608</v>
      </c>
      <c r="E57" s="49">
        <f t="shared" si="29"/>
        <v>1852</v>
      </c>
      <c r="F57" s="49">
        <f t="shared" si="29"/>
        <v>1916</v>
      </c>
      <c r="G57" s="49">
        <f t="shared" si="29"/>
        <v>1918</v>
      </c>
      <c r="H57" s="49">
        <f t="shared" si="29"/>
        <v>1623</v>
      </c>
      <c r="I57" s="49">
        <f t="shared" si="29"/>
        <v>1608</v>
      </c>
      <c r="J57" s="49">
        <f t="shared" si="29"/>
        <v>1494</v>
      </c>
      <c r="K57" s="49">
        <f t="shared" si="29"/>
        <v>1514</v>
      </c>
      <c r="L57" s="49">
        <f t="shared" si="29"/>
        <v>1437</v>
      </c>
      <c r="M57" s="49">
        <f t="shared" si="29"/>
        <v>1528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0.65298507462686572</v>
      </c>
      <c r="E58" s="50">
        <f t="shared" si="30"/>
        <v>0.61501079913606915</v>
      </c>
      <c r="F58" s="50">
        <f t="shared" si="30"/>
        <v>0.63100208768267219</v>
      </c>
      <c r="G58" s="50">
        <f t="shared" si="30"/>
        <v>0.6193952033368092</v>
      </c>
      <c r="H58" s="50">
        <f t="shared" si="30"/>
        <v>0.56931608133086875</v>
      </c>
      <c r="I58" s="50">
        <f t="shared" si="30"/>
        <v>0.58893034825870649</v>
      </c>
      <c r="J58" s="50">
        <f t="shared" si="30"/>
        <v>0.59772423025435073</v>
      </c>
      <c r="K58" s="50">
        <f t="shared" si="30"/>
        <v>0.57595772787318367</v>
      </c>
      <c r="L58" s="50">
        <f t="shared" si="30"/>
        <v>0.59151009046624914</v>
      </c>
      <c r="M58" s="50">
        <f t="shared" si="30"/>
        <v>0.61976439790575921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0.34701492537313433</v>
      </c>
      <c r="E59" s="50">
        <f t="shared" si="31"/>
        <v>0.3849892008639309</v>
      </c>
      <c r="F59" s="50">
        <f t="shared" si="31"/>
        <v>0.36899791231732776</v>
      </c>
      <c r="G59" s="50">
        <f t="shared" si="31"/>
        <v>0.3806047966631908</v>
      </c>
      <c r="H59" s="50">
        <f t="shared" si="31"/>
        <v>0.43068391866913125</v>
      </c>
      <c r="I59" s="50">
        <f t="shared" si="31"/>
        <v>0.41106965174129351</v>
      </c>
      <c r="J59" s="50">
        <f t="shared" si="31"/>
        <v>0.40227576974564927</v>
      </c>
      <c r="K59" s="50">
        <f t="shared" si="31"/>
        <v>0.42404227212681639</v>
      </c>
      <c r="L59" s="50">
        <f t="shared" si="31"/>
        <v>0.40848990953375086</v>
      </c>
      <c r="M59" s="50">
        <f t="shared" si="31"/>
        <v>0.38023560209424084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0.17937844788660501</v>
      </c>
      <c r="E64" s="59">
        <f>(M6/D6)^(1/(M$5-D$5)) - 1</f>
        <v>1.8501012894243996E-2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0.202683980331966</v>
      </c>
      <c r="E67" s="39">
        <f>(M7/D7)^(1/(M$5-D$5)) - 1</f>
        <v>2.0717886409720387E-2</v>
      </c>
    </row>
    <row r="68" spans="2:13" x14ac:dyDescent="0.25">
      <c r="C68" s="60" t="s">
        <v>54</v>
      </c>
      <c r="D68" s="39">
        <f>(M9-D9) / D9</f>
        <v>0.30019880715705766</v>
      </c>
      <c r="E68" s="39">
        <f>(M9/D9)^(1/(M$5-D$5)) - 1</f>
        <v>2.9598145081110916E-2</v>
      </c>
    </row>
    <row r="69" spans="2:13" x14ac:dyDescent="0.25">
      <c r="C69" s="60" t="s">
        <v>55</v>
      </c>
      <c r="D69" s="39">
        <f>(M10-D10) / D10</f>
        <v>-9.8095238095238096E-2</v>
      </c>
      <c r="E69" s="39">
        <f>(M10/D10)^(1/(M$5-D$5)) - 1</f>
        <v>-1.1406266274184063E-2</v>
      </c>
    </row>
    <row r="70" spans="2:13" x14ac:dyDescent="0.25">
      <c r="C70" s="60" t="s">
        <v>56</v>
      </c>
      <c r="D70" s="39">
        <f>(M11-D11) / D11</f>
        <v>-0.13096168881939016</v>
      </c>
      <c r="E70" s="39">
        <f>(M11/D11)^(1/(M$5-D$5)) - 1</f>
        <v>-1.5475457208226406E-2</v>
      </c>
    </row>
    <row r="71" spans="2:13" x14ac:dyDescent="0.25">
      <c r="C71" s="60" t="s">
        <v>57</v>
      </c>
      <c r="D71" s="39">
        <f>(M12-D12) / D12</f>
        <v>4.1218637992831542E-2</v>
      </c>
      <c r="E71" s="39">
        <f>(M12/D12)^(1/(M$5-D$5)) - 1</f>
        <v>4.4980632159226097E-3</v>
      </c>
    </row>
    <row r="72" spans="2:13" x14ac:dyDescent="0.25">
      <c r="C72" s="60" t="s">
        <v>42</v>
      </c>
      <c r="D72" s="59">
        <f>(M13-D13) / D13</f>
        <v>0.3782798833819242</v>
      </c>
      <c r="E72" s="59">
        <f>(M13/D13)^(1/(M$5-D$5)) - 1</f>
        <v>3.6291498402425848E-2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1.5391562125763198E-2</v>
      </c>
      <c r="E79" s="66">
        <f t="shared" si="35"/>
        <v>1.2776650236783609E-2</v>
      </c>
      <c r="F79" s="66">
        <f t="shared" si="35"/>
        <v>1.5682515337423313E-2</v>
      </c>
      <c r="G79" s="66">
        <f t="shared" si="35"/>
        <v>1.655067213271046E-2</v>
      </c>
      <c r="H79" s="66">
        <f t="shared" si="35"/>
        <v>1.3631293365851813E-2</v>
      </c>
      <c r="I79" s="66">
        <f t="shared" si="35"/>
        <v>1.4562208570794167E-2</v>
      </c>
      <c r="J79" s="66">
        <f t="shared" si="35"/>
        <v>1.3604577240940878E-2</v>
      </c>
      <c r="K79" s="66">
        <f t="shared" si="35"/>
        <v>1.6566131069947865E-2</v>
      </c>
      <c r="L79" s="66">
        <f t="shared" si="35"/>
        <v>1.3884836522783833E-2</v>
      </c>
      <c r="M79" s="66">
        <f t="shared" si="35"/>
        <v>1.5181276425741585E-2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2.491103202846975E-2</v>
      </c>
      <c r="E80" s="66">
        <f t="shared" si="35"/>
        <v>2.4525990626331488E-2</v>
      </c>
      <c r="F80" s="66">
        <f t="shared" si="35"/>
        <v>2.3313298467462856E-2</v>
      </c>
      <c r="G80" s="66">
        <f t="shared" si="35"/>
        <v>2.8314028314028315E-2</v>
      </c>
      <c r="H80" s="66">
        <f t="shared" si="35"/>
        <v>2.2332506203473945E-2</v>
      </c>
      <c r="I80" s="66">
        <f t="shared" si="35"/>
        <v>1.8756365985143963E-2</v>
      </c>
      <c r="J80" s="66">
        <f t="shared" si="35"/>
        <v>2.1173432093952536E-2</v>
      </c>
      <c r="K80" s="66">
        <f t="shared" si="35"/>
        <v>2.4081418127956424E-2</v>
      </c>
      <c r="L80" s="66">
        <f t="shared" si="35"/>
        <v>2.1619388598182319E-2</v>
      </c>
      <c r="M80" s="66">
        <f t="shared" si="35"/>
        <v>2.1751897361763643E-2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7.6650563607085345E-2</v>
      </c>
      <c r="E81" s="66">
        <f t="shared" si="35"/>
        <v>8.0784313725490192E-2</v>
      </c>
      <c r="F81" s="66">
        <f t="shared" si="35"/>
        <v>8.777831170911421E-2</v>
      </c>
      <c r="G81" s="66">
        <f t="shared" si="35"/>
        <v>7.7917826158127354E-2</v>
      </c>
      <c r="H81" s="66">
        <f t="shared" si="35"/>
        <v>8.2085786375105135E-2</v>
      </c>
      <c r="I81" s="66">
        <f t="shared" si="35"/>
        <v>8.1982840800762624E-2</v>
      </c>
      <c r="J81" s="66">
        <f t="shared" si="35"/>
        <v>8.3091787439613526E-2</v>
      </c>
      <c r="K81" s="66">
        <f t="shared" si="35"/>
        <v>7.7302885357197967E-2</v>
      </c>
      <c r="L81" s="66">
        <f t="shared" si="35"/>
        <v>7.7643504531722057E-2</v>
      </c>
      <c r="M81" s="66">
        <f t="shared" si="35"/>
        <v>6.8380979744289611E-2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0.23558648111332009</v>
      </c>
      <c r="E82" s="66">
        <f t="shared" si="36"/>
        <v>0.2407231208372978</v>
      </c>
      <c r="F82" s="66">
        <f t="shared" si="36"/>
        <v>0.25462012320328542</v>
      </c>
      <c r="G82" s="66">
        <f t="shared" si="36"/>
        <v>0.2536997885835095</v>
      </c>
      <c r="H82" s="66">
        <f t="shared" si="36"/>
        <v>0.20579110651499483</v>
      </c>
      <c r="I82" s="66">
        <f t="shared" si="36"/>
        <v>0.17402826855123674</v>
      </c>
      <c r="J82" s="66">
        <f t="shared" si="36"/>
        <v>0.1941510966693745</v>
      </c>
      <c r="K82" s="66">
        <f t="shared" si="36"/>
        <v>0.2270815811606392</v>
      </c>
      <c r="L82" s="66">
        <f t="shared" si="36"/>
        <v>0.23358270989193683</v>
      </c>
      <c r="M82" s="66">
        <f t="shared" si="36"/>
        <v>0.23853211009174313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0.23809523809523808</v>
      </c>
      <c r="E83" s="66">
        <f t="shared" si="37"/>
        <v>0.23090430201931519</v>
      </c>
      <c r="F83" s="66">
        <f t="shared" si="37"/>
        <v>0.22497932175351532</v>
      </c>
      <c r="G83" s="66">
        <f t="shared" si="37"/>
        <v>0.23232323232323232</v>
      </c>
      <c r="H83" s="66">
        <f t="shared" si="37"/>
        <v>0.24242424242424243</v>
      </c>
      <c r="I83" s="66">
        <f t="shared" si="37"/>
        <v>0.26399155227032733</v>
      </c>
      <c r="J83" s="66">
        <f t="shared" si="37"/>
        <v>0.21164613661814111</v>
      </c>
      <c r="K83" s="66">
        <f t="shared" si="37"/>
        <v>0.1834862385321101</v>
      </c>
      <c r="L83" s="66">
        <f t="shared" si="37"/>
        <v>0.22705882352941176</v>
      </c>
      <c r="M83" s="66">
        <f t="shared" si="37"/>
        <v>0.2238648363252376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0.15871774824081314</v>
      </c>
      <c r="E84" s="66">
        <f t="shared" si="38"/>
        <v>0.17040535222353403</v>
      </c>
      <c r="F84" s="66">
        <f t="shared" si="38"/>
        <v>0.14395886889460155</v>
      </c>
      <c r="G84" s="66">
        <f t="shared" si="38"/>
        <v>0.14304347826086958</v>
      </c>
      <c r="H84" s="66">
        <f t="shared" si="38"/>
        <v>0.12544169611307421</v>
      </c>
      <c r="I84" s="66">
        <f t="shared" si="38"/>
        <v>0.13169446883230904</v>
      </c>
      <c r="J84" s="66">
        <f t="shared" si="38"/>
        <v>0.13286405631324241</v>
      </c>
      <c r="K84" s="66">
        <f t="shared" si="38"/>
        <v>0.12888888888888889</v>
      </c>
      <c r="L84" s="66">
        <f t="shared" si="38"/>
        <v>0.14675147660154475</v>
      </c>
      <c r="M84" s="66">
        <f t="shared" si="38"/>
        <v>0.14304993252361672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0.25627240143369173</v>
      </c>
      <c r="E85" s="66">
        <f t="shared" si="39"/>
        <v>0.24684431977559607</v>
      </c>
      <c r="F85" s="66">
        <f t="shared" si="39"/>
        <v>0.26591230551626593</v>
      </c>
      <c r="G85" s="66">
        <f t="shared" si="39"/>
        <v>0.23698630136986301</v>
      </c>
      <c r="H85" s="66">
        <f t="shared" si="39"/>
        <v>0.21888412017167383</v>
      </c>
      <c r="I85" s="66">
        <f t="shared" si="39"/>
        <v>0.2783661119515885</v>
      </c>
      <c r="J85" s="66">
        <f t="shared" si="39"/>
        <v>0.23793677204658903</v>
      </c>
      <c r="K85" s="66">
        <f t="shared" si="39"/>
        <v>0.28816199376947038</v>
      </c>
      <c r="L85" s="66">
        <f t="shared" si="39"/>
        <v>0.27257240204429301</v>
      </c>
      <c r="M85" s="66">
        <f t="shared" si="39"/>
        <v>0.23235800344234078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0.11005830903790087</v>
      </c>
      <c r="E86" s="66">
        <f t="shared" si="40"/>
        <v>0.1290186125211506</v>
      </c>
      <c r="F86" s="66">
        <f t="shared" si="40"/>
        <v>0.10707964601769912</v>
      </c>
      <c r="G86" s="66">
        <f t="shared" si="40"/>
        <v>0.13135228251507322</v>
      </c>
      <c r="H86" s="66">
        <f t="shared" si="40"/>
        <v>0.12107419208010924</v>
      </c>
      <c r="I86" s="66">
        <f t="shared" si="40"/>
        <v>0.11698265429608713</v>
      </c>
      <c r="J86" s="66">
        <f t="shared" si="40"/>
        <v>0.11372549019607843</v>
      </c>
      <c r="K86" s="66">
        <f t="shared" si="40"/>
        <v>0.10835913312693499</v>
      </c>
      <c r="L86" s="66">
        <f t="shared" si="40"/>
        <v>0.11850247524752475</v>
      </c>
      <c r="M86" s="66">
        <f t="shared" si="40"/>
        <v>0.10259122157588578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2.1501127356407336E-2</v>
      </c>
      <c r="E88" s="66">
        <f t="shared" si="41"/>
        <v>2.0260887381337217E-2</v>
      </c>
      <c r="F88" s="66">
        <f t="shared" si="41"/>
        <v>2.0480795057749128E-2</v>
      </c>
      <c r="G88" s="66">
        <f t="shared" si="41"/>
        <v>2.3287884517004382E-2</v>
      </c>
      <c r="H88" s="66">
        <f t="shared" si="41"/>
        <v>1.8541948431569304E-2</v>
      </c>
      <c r="I88" s="66">
        <f t="shared" si="41"/>
        <v>1.5661589361290737E-2</v>
      </c>
      <c r="J88" s="66">
        <f t="shared" si="41"/>
        <v>1.731143655295014E-2</v>
      </c>
      <c r="K88" s="66">
        <f t="shared" si="41"/>
        <v>2.1535406193756594E-2</v>
      </c>
      <c r="L88" s="66">
        <f t="shared" si="41"/>
        <v>1.9305865476569973E-2</v>
      </c>
      <c r="M88" s="66">
        <f t="shared" si="41"/>
        <v>1.9069740206507525E-2</v>
      </c>
    </row>
    <row r="89" spans="2:13" x14ac:dyDescent="0.25">
      <c r="B89" s="36"/>
      <c r="C89" s="69" t="str">
        <f>C16</f>
        <v>Drove alone</v>
      </c>
      <c r="D89" s="39">
        <f>D80</f>
        <v>2.491103202846975E-2</v>
      </c>
      <c r="E89" s="39">
        <f t="shared" ref="E89:M89" si="42">E80</f>
        <v>2.4525990626331488E-2</v>
      </c>
      <c r="F89" s="39">
        <f t="shared" si="42"/>
        <v>2.3313298467462856E-2</v>
      </c>
      <c r="G89" s="39">
        <f t="shared" si="42"/>
        <v>2.8314028314028315E-2</v>
      </c>
      <c r="H89" s="39">
        <f t="shared" si="42"/>
        <v>2.2332506203473945E-2</v>
      </c>
      <c r="I89" s="39">
        <f t="shared" si="42"/>
        <v>1.8756365985143963E-2</v>
      </c>
      <c r="J89" s="39">
        <f t="shared" si="42"/>
        <v>2.1173432093952536E-2</v>
      </c>
      <c r="K89" s="39">
        <f t="shared" si="42"/>
        <v>2.4081418127956424E-2</v>
      </c>
      <c r="L89" s="39">
        <f t="shared" si="42"/>
        <v>2.1619388598182319E-2</v>
      </c>
      <c r="M89" s="39">
        <f t="shared" si="42"/>
        <v>2.1751897361763643E-2</v>
      </c>
    </row>
    <row r="90" spans="2:13" x14ac:dyDescent="0.25">
      <c r="B90" s="36"/>
      <c r="C90" s="69" t="str">
        <f>C17</f>
        <v>Carpooled:</v>
      </c>
      <c r="D90" s="39">
        <f>D81</f>
        <v>7.6650563607085345E-2</v>
      </c>
      <c r="E90" s="39">
        <f t="shared" ref="E90:M90" si="43">E81</f>
        <v>8.0784313725490192E-2</v>
      </c>
      <c r="F90" s="39">
        <f t="shared" si="43"/>
        <v>8.777831170911421E-2</v>
      </c>
      <c r="G90" s="39">
        <f t="shared" si="43"/>
        <v>7.7917826158127354E-2</v>
      </c>
      <c r="H90" s="39">
        <f t="shared" si="43"/>
        <v>8.2085786375105135E-2</v>
      </c>
      <c r="I90" s="39">
        <f t="shared" si="43"/>
        <v>8.1982840800762624E-2</v>
      </c>
      <c r="J90" s="39">
        <f t="shared" si="43"/>
        <v>8.3091787439613526E-2</v>
      </c>
      <c r="K90" s="39">
        <f t="shared" si="43"/>
        <v>7.7302885357197967E-2</v>
      </c>
      <c r="L90" s="39">
        <f t="shared" si="43"/>
        <v>7.7643504531722057E-2</v>
      </c>
      <c r="M90" s="39">
        <f t="shared" si="43"/>
        <v>6.8380979744289611E-2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7.6650563607085345E-2</v>
      </c>
      <c r="E92" s="39">
        <f t="shared" ref="E92:M92" si="44">E90</f>
        <v>8.0784313725490192E-2</v>
      </c>
      <c r="F92" s="39">
        <f t="shared" si="44"/>
        <v>8.777831170911421E-2</v>
      </c>
      <c r="G92" s="39">
        <f t="shared" si="44"/>
        <v>7.7917826158127354E-2</v>
      </c>
      <c r="H92" s="39">
        <f t="shared" si="44"/>
        <v>8.2085786375105135E-2</v>
      </c>
      <c r="I92" s="39">
        <f t="shared" si="44"/>
        <v>8.1982840800762624E-2</v>
      </c>
      <c r="J92" s="39">
        <f t="shared" si="44"/>
        <v>8.3091787439613526E-2</v>
      </c>
      <c r="K92" s="39">
        <f t="shared" si="44"/>
        <v>7.7302885357197967E-2</v>
      </c>
      <c r="L92" s="39">
        <f t="shared" si="44"/>
        <v>7.7643504531722057E-2</v>
      </c>
      <c r="M92" s="39">
        <f t="shared" si="44"/>
        <v>6.8380979744289611E-2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0.10541516245487365</v>
      </c>
      <c r="E93" s="66">
        <f t="shared" si="45"/>
        <v>0.10287408759124088</v>
      </c>
      <c r="F93" s="66">
        <f t="shared" si="45"/>
        <v>0.11297539149888143</v>
      </c>
      <c r="G93" s="66">
        <f t="shared" si="45"/>
        <v>9.2862092862092863E-2</v>
      </c>
      <c r="H93" s="66">
        <f t="shared" si="45"/>
        <v>0.10463761360988115</v>
      </c>
      <c r="I93" s="66">
        <f t="shared" si="45"/>
        <v>9.9913494809688586E-2</v>
      </c>
      <c r="J93" s="66">
        <f t="shared" si="45"/>
        <v>8.4110025005683112E-2</v>
      </c>
      <c r="K93" s="66">
        <f t="shared" si="45"/>
        <v>0.10927601809954751</v>
      </c>
      <c r="L93" s="66">
        <f t="shared" si="45"/>
        <v>7.9937653083945667E-2</v>
      </c>
      <c r="M93" s="66">
        <f t="shared" si="45"/>
        <v>8.8785046728971959E-2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0.20326678765880218</v>
      </c>
      <c r="E94" s="66">
        <f t="shared" si="46"/>
        <v>0.24169184290030213</v>
      </c>
      <c r="F94" s="66">
        <f t="shared" si="46"/>
        <v>0.25706940874035988</v>
      </c>
      <c r="G94" s="66">
        <f t="shared" si="46"/>
        <v>0.25969447708578142</v>
      </c>
      <c r="H94" s="66">
        <f t="shared" si="46"/>
        <v>0.2360774818401937</v>
      </c>
      <c r="I94" s="66">
        <f t="shared" si="46"/>
        <v>0.27696078431372551</v>
      </c>
      <c r="J94" s="66">
        <f t="shared" si="46"/>
        <v>0.286302780638517</v>
      </c>
      <c r="K94" s="66">
        <f t="shared" si="46"/>
        <v>0.21566975568660487</v>
      </c>
      <c r="L94" s="66">
        <f t="shared" si="46"/>
        <v>0.21965317919075145</v>
      </c>
      <c r="M94" s="66">
        <f t="shared" si="46"/>
        <v>0.22604422604422605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0.16789087093389296</v>
      </c>
      <c r="E95" s="66">
        <f t="shared" si="47"/>
        <v>0.17935871743486975</v>
      </c>
      <c r="F95" s="66">
        <f t="shared" si="47"/>
        <v>0.18391959798994975</v>
      </c>
      <c r="G95" s="66">
        <f t="shared" si="47"/>
        <v>0.19590958019375673</v>
      </c>
      <c r="H95" s="66">
        <f t="shared" si="47"/>
        <v>0.17028985507246377</v>
      </c>
      <c r="I95" s="66">
        <f t="shared" si="47"/>
        <v>0.17447306791569087</v>
      </c>
      <c r="J95" s="66">
        <f t="shared" si="47"/>
        <v>0.24285714285714285</v>
      </c>
      <c r="K95" s="66">
        <f t="shared" si="47"/>
        <v>0.20137299771167047</v>
      </c>
      <c r="L95" s="66">
        <f t="shared" si="47"/>
        <v>0.25163398692810457</v>
      </c>
      <c r="M95" s="66">
        <f t="shared" si="47"/>
        <v>0.24806201550387597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0.23558648111332009</v>
      </c>
      <c r="E97" s="39">
        <f t="shared" ref="E97:M97" si="50">E82</f>
        <v>0.2407231208372978</v>
      </c>
      <c r="F97" s="39">
        <f t="shared" si="50"/>
        <v>0.25462012320328542</v>
      </c>
      <c r="G97" s="39">
        <f t="shared" si="50"/>
        <v>0.2536997885835095</v>
      </c>
      <c r="H97" s="39">
        <f t="shared" si="50"/>
        <v>0.20579110651499483</v>
      </c>
      <c r="I97" s="39">
        <f t="shared" si="50"/>
        <v>0.17402826855123674</v>
      </c>
      <c r="J97" s="39">
        <f t="shared" si="50"/>
        <v>0.1941510966693745</v>
      </c>
      <c r="K97" s="39">
        <f t="shared" si="50"/>
        <v>0.2270815811606392</v>
      </c>
      <c r="L97" s="39">
        <f t="shared" si="50"/>
        <v>0.23358270989193683</v>
      </c>
      <c r="M97" s="39">
        <f t="shared" si="50"/>
        <v>0.23853211009174313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0.23558648111332009</v>
      </c>
      <c r="E98" s="66">
        <f t="shared" si="51"/>
        <v>0.2407231208372978</v>
      </c>
      <c r="F98" s="66">
        <f t="shared" si="51"/>
        <v>0.25462012320328542</v>
      </c>
      <c r="G98" s="66">
        <f t="shared" si="51"/>
        <v>0.2536997885835095</v>
      </c>
      <c r="H98" s="66">
        <f t="shared" si="51"/>
        <v>0.20579110651499483</v>
      </c>
      <c r="I98" s="66">
        <f t="shared" si="51"/>
        <v>0.17484388938447815</v>
      </c>
      <c r="J98" s="66">
        <f t="shared" si="51"/>
        <v>0.19606234618539786</v>
      </c>
      <c r="K98" s="66">
        <f t="shared" si="51"/>
        <v>0.23433476394849787</v>
      </c>
      <c r="L98" s="66">
        <f t="shared" si="51"/>
        <v>0.23494486853265478</v>
      </c>
      <c r="M98" s="66">
        <f t="shared" si="51"/>
        <v>0.24307205067300078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</v>
      </c>
      <c r="E99" s="66">
        <f t="shared" si="52"/>
        <v>0</v>
      </c>
      <c r="F99" s="66">
        <f t="shared" si="52"/>
        <v>0</v>
      </c>
      <c r="G99" s="66">
        <f t="shared" si="52"/>
        <v>0</v>
      </c>
      <c r="H99" s="66">
        <f t="shared" si="52"/>
        <v>0</v>
      </c>
      <c r="I99" s="66">
        <f t="shared" si="52"/>
        <v>0</v>
      </c>
      <c r="J99" s="66">
        <f t="shared" si="52"/>
        <v>0</v>
      </c>
      <c r="K99" s="66">
        <f t="shared" si="52"/>
        <v>0</v>
      </c>
      <c r="L99" s="66">
        <f t="shared" si="52"/>
        <v>0</v>
      </c>
      <c r="M99" s="66">
        <f t="shared" si="52"/>
        <v>1.6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0</v>
      </c>
      <c r="E100" s="66">
        <f t="shared" si="53"/>
        <v>0</v>
      </c>
      <c r="F100" s="66">
        <f t="shared" si="53"/>
        <v>0</v>
      </c>
      <c r="G100" s="66">
        <f t="shared" si="53"/>
        <v>0</v>
      </c>
      <c r="H100" s="66">
        <f t="shared" si="53"/>
        <v>0</v>
      </c>
      <c r="I100" s="66">
        <f t="shared" si="53"/>
        <v>1.5714285714285714</v>
      </c>
      <c r="J100" s="66">
        <f t="shared" si="53"/>
        <v>1.5</v>
      </c>
      <c r="K100" s="66">
        <f t="shared" si="53"/>
        <v>1.5</v>
      </c>
      <c r="L100" s="66">
        <f t="shared" si="53"/>
        <v>2</v>
      </c>
      <c r="M100" s="66">
        <f t="shared" si="53"/>
        <v>0.9642857142857143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0</v>
      </c>
      <c r="E101" s="66">
        <f t="shared" si="54"/>
        <v>0</v>
      </c>
      <c r="F101" s="66">
        <f t="shared" si="54"/>
        <v>0</v>
      </c>
      <c r="G101" s="66">
        <f t="shared" si="54"/>
        <v>0</v>
      </c>
      <c r="H101" s="66">
        <f t="shared" si="54"/>
        <v>0</v>
      </c>
      <c r="I101" s="66">
        <f t="shared" si="54"/>
        <v>1.75</v>
      </c>
      <c r="J101" s="66">
        <f t="shared" si="54"/>
        <v>1.75</v>
      </c>
      <c r="K101" s="66">
        <f t="shared" si="54"/>
        <v>1.2777777777777777</v>
      </c>
      <c r="L101" s="66">
        <f t="shared" si="54"/>
        <v>1.1499999999999999</v>
      </c>
      <c r="M101" s="66">
        <f t="shared" si="54"/>
        <v>1.5833333333333333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0</v>
      </c>
      <c r="E102" s="66">
        <f t="shared" si="55"/>
        <v>0</v>
      </c>
      <c r="F102" s="66">
        <f t="shared" si="55"/>
        <v>0</v>
      </c>
      <c r="G102" s="66">
        <f t="shared" si="55"/>
        <v>0</v>
      </c>
      <c r="H102" s="66">
        <f t="shared" si="55"/>
        <v>0</v>
      </c>
      <c r="I102" s="66">
        <f t="shared" si="55"/>
        <v>0</v>
      </c>
      <c r="J102" s="66">
        <f t="shared" si="55"/>
        <v>0</v>
      </c>
      <c r="K102" s="66">
        <f t="shared" si="55"/>
        <v>0</v>
      </c>
      <c r="L102" s="66">
        <f t="shared" si="55"/>
        <v>0</v>
      </c>
      <c r="M102" s="66">
        <f t="shared" si="55"/>
        <v>0</v>
      </c>
    </row>
  </sheetData>
  <mergeCells count="1">
    <mergeCell ref="D62:E62"/>
  </mergeCells>
  <hyperlinks>
    <hyperlink ref="W3" r:id="rId1" xr:uid="{3682F58B-48EA-4F96-833A-175C91B9A540}"/>
  </hyperlinks>
  <pageMargins left="0.7" right="0.7" top="0.75" bottom="0.75" header="0.3" footer="0.3"/>
  <pageSetup orientation="portrait" horizontalDpi="300" verticalDpi="30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9D9F-337A-4C28-98E6-E697A9FDB89B}">
  <sheetPr codeName="Sheet18">
    <tabColor rgb="FF0070C0"/>
  </sheetPr>
  <dimension ref="A1:BB102"/>
  <sheetViews>
    <sheetView zoomScale="69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63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52005</v>
      </c>
      <c r="E6" s="34">
        <f t="shared" si="0"/>
        <v>52713</v>
      </c>
      <c r="F6" s="34">
        <f t="shared" si="0"/>
        <v>52117</v>
      </c>
      <c r="G6" s="34">
        <f t="shared" si="0"/>
        <v>52697</v>
      </c>
      <c r="H6" s="34">
        <f t="shared" si="0"/>
        <v>54169</v>
      </c>
      <c r="I6" s="34">
        <f t="shared" si="0"/>
        <v>56621</v>
      </c>
      <c r="J6" s="34">
        <f t="shared" si="0"/>
        <v>58861</v>
      </c>
      <c r="K6" s="34">
        <f t="shared" si="0"/>
        <v>61760</v>
      </c>
      <c r="L6" s="34">
        <f t="shared" si="0"/>
        <v>64128</v>
      </c>
      <c r="M6" s="34">
        <f t="shared" si="0"/>
        <v>67912</v>
      </c>
      <c r="W6" s="10">
        <v>1</v>
      </c>
      <c r="X6" s="12" t="s">
        <v>2</v>
      </c>
      <c r="Y6" s="15">
        <v>52005</v>
      </c>
      <c r="Z6" s="15">
        <v>865</v>
      </c>
      <c r="AA6" s="14">
        <f>IFERROR(Z6/Y6, 0)</f>
        <v>1.6633016056148447E-2</v>
      </c>
      <c r="AB6" s="21">
        <v>52713</v>
      </c>
      <c r="AC6" s="15">
        <v>1046</v>
      </c>
      <c r="AD6" s="14">
        <f>IFERROR(AC6/AB6, 0)</f>
        <v>1.9843302411169921E-2</v>
      </c>
      <c r="AE6" s="21">
        <v>52117</v>
      </c>
      <c r="AF6" s="15">
        <v>1066</v>
      </c>
      <c r="AG6" s="14">
        <f>IFERROR(AF6/AE6, 0)</f>
        <v>2.0453978548266402E-2</v>
      </c>
      <c r="AH6" s="21">
        <v>52697</v>
      </c>
      <c r="AI6" s="15">
        <v>1084</v>
      </c>
      <c r="AJ6" s="14">
        <f>IFERROR(AI6/AH6, 0)</f>
        <v>2.0570430954323777E-2</v>
      </c>
      <c r="AK6" s="21">
        <v>54169</v>
      </c>
      <c r="AL6" s="15">
        <v>991</v>
      </c>
      <c r="AM6" s="14">
        <f>IFERROR(AL6/AK6, 0)</f>
        <v>1.8294596540456717E-2</v>
      </c>
      <c r="AN6" s="21">
        <v>56621</v>
      </c>
      <c r="AO6" s="15">
        <v>1322</v>
      </c>
      <c r="AP6" s="14">
        <f>IFERROR(AO6/AN6, 0)</f>
        <v>2.33482276893732E-2</v>
      </c>
      <c r="AQ6" s="21">
        <v>58861</v>
      </c>
      <c r="AR6" s="15">
        <v>1359</v>
      </c>
      <c r="AS6" s="14">
        <f>IFERROR(AR6/AQ6, 0)</f>
        <v>2.3088292757513465E-2</v>
      </c>
      <c r="AT6" s="21">
        <v>61760</v>
      </c>
      <c r="AU6" s="15">
        <v>1106</v>
      </c>
      <c r="AV6" s="14">
        <f>IFERROR(AU6/AT6, 0)</f>
        <v>1.79080310880829E-2</v>
      </c>
      <c r="AW6" s="21">
        <v>64128</v>
      </c>
      <c r="AX6" s="15">
        <v>1153</v>
      </c>
      <c r="AY6" s="14">
        <f>IFERROR(AX6/AW6, 0)</f>
        <v>1.7979665668662676E-2</v>
      </c>
      <c r="AZ6" s="21">
        <v>67912</v>
      </c>
      <c r="BA6" s="15">
        <v>1469</v>
      </c>
      <c r="BB6" s="14">
        <f>IFERROR(BA6/AZ6, 0)</f>
        <v>2.163093415007657E-2</v>
      </c>
    </row>
    <row r="7" spans="1:54" x14ac:dyDescent="0.25">
      <c r="B7" s="74">
        <v>3</v>
      </c>
      <c r="C7" s="76" t="s">
        <v>43</v>
      </c>
      <c r="D7" s="34">
        <f t="shared" si="0"/>
        <v>39968</v>
      </c>
      <c r="E7" s="34">
        <f t="shared" si="0"/>
        <v>40993</v>
      </c>
      <c r="F7" s="34">
        <f t="shared" si="0"/>
        <v>40668</v>
      </c>
      <c r="G7" s="34">
        <f t="shared" si="0"/>
        <v>42174</v>
      </c>
      <c r="H7" s="34">
        <f t="shared" si="0"/>
        <v>42842</v>
      </c>
      <c r="I7" s="34">
        <f t="shared" si="0"/>
        <v>44269</v>
      </c>
      <c r="J7" s="34">
        <f t="shared" si="0"/>
        <v>45627</v>
      </c>
      <c r="K7" s="34">
        <f t="shared" si="0"/>
        <v>48161</v>
      </c>
      <c r="L7" s="34">
        <f t="shared" si="0"/>
        <v>49678</v>
      </c>
      <c r="M7" s="34">
        <f t="shared" si="0"/>
        <v>52167</v>
      </c>
      <c r="W7" s="10">
        <v>2</v>
      </c>
      <c r="X7" s="12" t="s">
        <v>3</v>
      </c>
      <c r="Y7" s="15">
        <v>47167</v>
      </c>
      <c r="Z7" s="15">
        <v>995</v>
      </c>
      <c r="AA7" s="14">
        <f t="shared" ref="AA7:AA56" si="1">IFERROR(Z7/Y7, 0)</f>
        <v>2.1095257277333728E-2</v>
      </c>
      <c r="AB7" s="21">
        <v>47529</v>
      </c>
      <c r="AC7" s="15">
        <v>990</v>
      </c>
      <c r="AD7" s="14">
        <f t="shared" ref="AD7:AD56" si="2">IFERROR(AC7/AB7, 0)</f>
        <v>2.0829388373414127E-2</v>
      </c>
      <c r="AE7" s="21">
        <v>46812</v>
      </c>
      <c r="AF7" s="15">
        <v>1167</v>
      </c>
      <c r="AG7" s="14">
        <f t="shared" ref="AG7:AG56" si="3">IFERROR(AF7/AE7, 0)</f>
        <v>2.4929505255062805E-2</v>
      </c>
      <c r="AH7" s="21">
        <v>47392</v>
      </c>
      <c r="AI7" s="15">
        <v>1119</v>
      </c>
      <c r="AJ7" s="14">
        <f t="shared" ref="AJ7:AJ56" si="4">IFERROR(AI7/AH7, 0)</f>
        <v>2.3611580013504389E-2</v>
      </c>
      <c r="AK7" s="21">
        <v>48823</v>
      </c>
      <c r="AL7" s="15">
        <v>996</v>
      </c>
      <c r="AM7" s="14">
        <f t="shared" ref="AM7:AM56" si="5">IFERROR(AL7/AK7, 0)</f>
        <v>2.0400221207217909E-2</v>
      </c>
      <c r="AN7" s="21">
        <v>50899</v>
      </c>
      <c r="AO7" s="15">
        <v>1322</v>
      </c>
      <c r="AP7" s="14">
        <f t="shared" ref="AP7:AP56" si="6">IFERROR(AO7/AN7, 0)</f>
        <v>2.5973005363563135E-2</v>
      </c>
      <c r="AQ7" s="21">
        <v>52751</v>
      </c>
      <c r="AR7" s="15">
        <v>1276</v>
      </c>
      <c r="AS7" s="14">
        <f t="shared" ref="AS7:AS56" si="7">IFERROR(AR7/AQ7, 0)</f>
        <v>2.4189114898295765E-2</v>
      </c>
      <c r="AT7" s="21">
        <v>55201</v>
      </c>
      <c r="AU7" s="15">
        <v>1126</v>
      </c>
      <c r="AV7" s="14">
        <f t="shared" ref="AV7:AV56" si="8">IFERROR(AU7/AT7, 0)</f>
        <v>2.0398181192369705E-2</v>
      </c>
      <c r="AW7" s="21">
        <v>56507</v>
      </c>
      <c r="AX7" s="15">
        <v>1175</v>
      </c>
      <c r="AY7" s="14">
        <f t="shared" ref="AY7:AY56" si="9">IFERROR(AX7/AW7, 0)</f>
        <v>2.0793883943582211E-2</v>
      </c>
      <c r="AZ7" s="21">
        <v>58815</v>
      </c>
      <c r="BA7" s="15">
        <v>1521</v>
      </c>
      <c r="BB7" s="14">
        <f t="shared" ref="BB7:BB56" si="10">IFERROR(BA7/AZ7, 0)</f>
        <v>2.5860749808722265E-2</v>
      </c>
    </row>
    <row r="8" spans="1:54" x14ac:dyDescent="0.25">
      <c r="B8" s="74">
        <v>4</v>
      </c>
      <c r="C8" s="76" t="s">
        <v>44</v>
      </c>
      <c r="D8" s="34">
        <f t="shared" si="0"/>
        <v>7199</v>
      </c>
      <c r="E8" s="34">
        <f t="shared" si="0"/>
        <v>6536</v>
      </c>
      <c r="F8" s="34">
        <f t="shared" si="0"/>
        <v>6144</v>
      </c>
      <c r="G8" s="34">
        <f t="shared" si="0"/>
        <v>5218</v>
      </c>
      <c r="H8" s="34">
        <f t="shared" si="0"/>
        <v>5981</v>
      </c>
      <c r="I8" s="34">
        <f t="shared" si="0"/>
        <v>6630</v>
      </c>
      <c r="J8" s="34">
        <f t="shared" si="0"/>
        <v>7124</v>
      </c>
      <c r="K8" s="34">
        <f t="shared" si="0"/>
        <v>7040</v>
      </c>
      <c r="L8" s="34">
        <f t="shared" si="0"/>
        <v>6829</v>
      </c>
      <c r="M8" s="34">
        <f t="shared" si="0"/>
        <v>6648</v>
      </c>
      <c r="W8" s="10">
        <v>3</v>
      </c>
      <c r="X8" s="12" t="s">
        <v>4</v>
      </c>
      <c r="Y8" s="15">
        <v>39968</v>
      </c>
      <c r="Z8" s="15">
        <v>1151</v>
      </c>
      <c r="AA8" s="14">
        <f t="shared" si="1"/>
        <v>2.8798038430744594E-2</v>
      </c>
      <c r="AB8" s="21">
        <v>40993</v>
      </c>
      <c r="AC8" s="15">
        <v>1148</v>
      </c>
      <c r="AD8" s="14">
        <f t="shared" si="2"/>
        <v>2.8004781304125096E-2</v>
      </c>
      <c r="AE8" s="21">
        <v>40668</v>
      </c>
      <c r="AF8" s="15">
        <v>1039</v>
      </c>
      <c r="AG8" s="14">
        <f t="shared" si="3"/>
        <v>2.5548342677289268E-2</v>
      </c>
      <c r="AH8" s="21">
        <v>42174</v>
      </c>
      <c r="AI8" s="15">
        <v>1101</v>
      </c>
      <c r="AJ8" s="14">
        <f t="shared" si="4"/>
        <v>2.6106131739934556E-2</v>
      </c>
      <c r="AK8" s="21">
        <v>42842</v>
      </c>
      <c r="AL8" s="15">
        <v>1124</v>
      </c>
      <c r="AM8" s="14">
        <f t="shared" si="5"/>
        <v>2.6235936697633164E-2</v>
      </c>
      <c r="AN8" s="21">
        <v>44269</v>
      </c>
      <c r="AO8" s="15">
        <v>1367</v>
      </c>
      <c r="AP8" s="14">
        <f t="shared" si="6"/>
        <v>3.087939641735752E-2</v>
      </c>
      <c r="AQ8" s="21">
        <v>45627</v>
      </c>
      <c r="AR8" s="15">
        <v>1179</v>
      </c>
      <c r="AS8" s="14">
        <f t="shared" si="7"/>
        <v>2.5839963179696234E-2</v>
      </c>
      <c r="AT8" s="21">
        <v>48161</v>
      </c>
      <c r="AU8" s="15">
        <v>1218</v>
      </c>
      <c r="AV8" s="14">
        <f t="shared" si="8"/>
        <v>2.5290172546251117E-2</v>
      </c>
      <c r="AW8" s="21">
        <v>49678</v>
      </c>
      <c r="AX8" s="15">
        <v>1228</v>
      </c>
      <c r="AY8" s="14">
        <f t="shared" si="9"/>
        <v>2.4719191593864487E-2</v>
      </c>
      <c r="AZ8" s="21">
        <v>52167</v>
      </c>
      <c r="BA8" s="15">
        <v>1510</v>
      </c>
      <c r="BB8" s="14">
        <f t="shared" si="10"/>
        <v>2.8945501945674468E-2</v>
      </c>
    </row>
    <row r="9" spans="1:54" x14ac:dyDescent="0.25">
      <c r="B9" s="74">
        <v>8</v>
      </c>
      <c r="C9" s="76" t="s">
        <v>54</v>
      </c>
      <c r="D9" s="34">
        <f t="shared" si="0"/>
        <v>291</v>
      </c>
      <c r="E9" s="34">
        <f t="shared" si="0"/>
        <v>219</v>
      </c>
      <c r="F9" s="34">
        <f t="shared" si="0"/>
        <v>226</v>
      </c>
      <c r="G9" s="34">
        <f t="shared" si="0"/>
        <v>164</v>
      </c>
      <c r="H9" s="34">
        <f t="shared" si="0"/>
        <v>181</v>
      </c>
      <c r="I9" s="34">
        <f t="shared" si="0"/>
        <v>296</v>
      </c>
      <c r="J9" s="34">
        <f t="shared" si="0"/>
        <v>324</v>
      </c>
      <c r="K9" s="34">
        <f t="shared" si="0"/>
        <v>338</v>
      </c>
      <c r="L9" s="34">
        <f t="shared" si="0"/>
        <v>338</v>
      </c>
      <c r="M9" s="34">
        <f t="shared" si="0"/>
        <v>361</v>
      </c>
      <c r="W9" s="10">
        <v>4</v>
      </c>
      <c r="X9" s="12" t="s">
        <v>5</v>
      </c>
      <c r="Y9" s="15">
        <v>7199</v>
      </c>
      <c r="Z9" s="15">
        <v>811</v>
      </c>
      <c r="AA9" s="14">
        <f t="shared" si="1"/>
        <v>0.11265453535213224</v>
      </c>
      <c r="AB9" s="21">
        <v>6536</v>
      </c>
      <c r="AC9" s="15">
        <v>620</v>
      </c>
      <c r="AD9" s="14">
        <f t="shared" si="2"/>
        <v>9.4859241126070998E-2</v>
      </c>
      <c r="AE9" s="21">
        <v>6144</v>
      </c>
      <c r="AF9" s="15">
        <v>686</v>
      </c>
      <c r="AG9" s="14">
        <f t="shared" si="3"/>
        <v>0.11165364583333333</v>
      </c>
      <c r="AH9" s="21">
        <v>5218</v>
      </c>
      <c r="AI9" s="15">
        <v>566</v>
      </c>
      <c r="AJ9" s="14">
        <f t="shared" si="4"/>
        <v>0.1084706784208509</v>
      </c>
      <c r="AK9" s="21">
        <v>5981</v>
      </c>
      <c r="AL9" s="15">
        <v>604</v>
      </c>
      <c r="AM9" s="14">
        <f t="shared" si="5"/>
        <v>0.10098645711419495</v>
      </c>
      <c r="AN9" s="21">
        <v>6630</v>
      </c>
      <c r="AO9" s="15">
        <v>698</v>
      </c>
      <c r="AP9" s="14">
        <f t="shared" si="6"/>
        <v>0.1052790346907994</v>
      </c>
      <c r="AQ9" s="21">
        <v>7124</v>
      </c>
      <c r="AR9" s="15">
        <v>678</v>
      </c>
      <c r="AS9" s="14">
        <f t="shared" si="7"/>
        <v>9.5171252105558671E-2</v>
      </c>
      <c r="AT9" s="21">
        <v>7040</v>
      </c>
      <c r="AU9" s="15">
        <v>729</v>
      </c>
      <c r="AV9" s="14">
        <f t="shared" si="8"/>
        <v>0.10355113636363636</v>
      </c>
      <c r="AW9" s="21">
        <v>6829</v>
      </c>
      <c r="AX9" s="15">
        <v>762</v>
      </c>
      <c r="AY9" s="14">
        <f t="shared" si="9"/>
        <v>0.11158295504466247</v>
      </c>
      <c r="AZ9" s="21">
        <v>6648</v>
      </c>
      <c r="BA9" s="15">
        <v>752</v>
      </c>
      <c r="BB9" s="14">
        <f t="shared" si="10"/>
        <v>0.11311672683513839</v>
      </c>
    </row>
    <row r="10" spans="1:54" x14ac:dyDescent="0.25">
      <c r="B10" s="74">
        <v>14</v>
      </c>
      <c r="C10" s="76" t="s">
        <v>55</v>
      </c>
      <c r="D10" s="34">
        <f t="shared" si="0"/>
        <v>174</v>
      </c>
      <c r="E10" s="34">
        <f t="shared" si="0"/>
        <v>257</v>
      </c>
      <c r="F10" s="34">
        <f t="shared" si="0"/>
        <v>317</v>
      </c>
      <c r="G10" s="34">
        <f t="shared" si="0"/>
        <v>365</v>
      </c>
      <c r="H10" s="34">
        <f t="shared" si="0"/>
        <v>368</v>
      </c>
      <c r="I10" s="34">
        <f t="shared" si="0"/>
        <v>344</v>
      </c>
      <c r="J10" s="34">
        <f t="shared" si="0"/>
        <v>355</v>
      </c>
      <c r="K10" s="34">
        <f t="shared" si="0"/>
        <v>365</v>
      </c>
      <c r="L10" s="34">
        <f t="shared" si="0"/>
        <v>316</v>
      </c>
      <c r="M10" s="34">
        <f t="shared" si="0"/>
        <v>334</v>
      </c>
      <c r="W10" s="10">
        <v>5</v>
      </c>
      <c r="X10" s="12" t="s">
        <v>6</v>
      </c>
      <c r="Y10" s="15">
        <v>5722</v>
      </c>
      <c r="Z10" s="15">
        <v>677</v>
      </c>
      <c r="AA10" s="14">
        <f t="shared" si="1"/>
        <v>0.11831527437958755</v>
      </c>
      <c r="AB10" s="21">
        <v>5319</v>
      </c>
      <c r="AC10" s="15">
        <v>531</v>
      </c>
      <c r="AD10" s="14">
        <f t="shared" si="2"/>
        <v>9.9830795262267347E-2</v>
      </c>
      <c r="AE10" s="21">
        <v>5012</v>
      </c>
      <c r="AF10" s="15">
        <v>618</v>
      </c>
      <c r="AG10" s="14">
        <f t="shared" si="3"/>
        <v>0.12330407023144453</v>
      </c>
      <c r="AH10" s="21">
        <v>4276</v>
      </c>
      <c r="AI10" s="15">
        <v>540</v>
      </c>
      <c r="AJ10" s="14">
        <f t="shared" si="4"/>
        <v>0.12628624883068287</v>
      </c>
      <c r="AK10" s="21">
        <v>4823</v>
      </c>
      <c r="AL10" s="15">
        <v>556</v>
      </c>
      <c r="AM10" s="14">
        <f t="shared" si="5"/>
        <v>0.11528094546962471</v>
      </c>
      <c r="AN10" s="21">
        <v>5452</v>
      </c>
      <c r="AO10" s="15">
        <v>652</v>
      </c>
      <c r="AP10" s="14">
        <f t="shared" si="6"/>
        <v>0.11958914159941306</v>
      </c>
      <c r="AQ10" s="21">
        <v>5560</v>
      </c>
      <c r="AR10" s="15">
        <v>640</v>
      </c>
      <c r="AS10" s="14">
        <f t="shared" si="7"/>
        <v>0.11510791366906475</v>
      </c>
      <c r="AT10" s="21">
        <v>5525</v>
      </c>
      <c r="AU10" s="15">
        <v>704</v>
      </c>
      <c r="AV10" s="14">
        <f t="shared" si="8"/>
        <v>0.12742081447963802</v>
      </c>
      <c r="AW10" s="21">
        <v>5099</v>
      </c>
      <c r="AX10" s="15">
        <v>673</v>
      </c>
      <c r="AY10" s="14">
        <f t="shared" si="9"/>
        <v>0.13198666405177487</v>
      </c>
      <c r="AZ10" s="21">
        <v>4970</v>
      </c>
      <c r="BA10" s="15">
        <v>569</v>
      </c>
      <c r="BB10" s="14">
        <f t="shared" si="10"/>
        <v>0.11448692152917506</v>
      </c>
    </row>
    <row r="11" spans="1:54" x14ac:dyDescent="0.25">
      <c r="B11" s="74">
        <v>15</v>
      </c>
      <c r="C11" s="76" t="s">
        <v>56</v>
      </c>
      <c r="D11" s="34">
        <f t="shared" si="0"/>
        <v>1209</v>
      </c>
      <c r="E11" s="34">
        <f t="shared" si="0"/>
        <v>1413</v>
      </c>
      <c r="F11" s="34">
        <f t="shared" si="0"/>
        <v>1332</v>
      </c>
      <c r="G11" s="34">
        <f t="shared" si="0"/>
        <v>1475</v>
      </c>
      <c r="H11" s="34">
        <f t="shared" si="0"/>
        <v>1457</v>
      </c>
      <c r="I11" s="34">
        <f t="shared" si="0"/>
        <v>1264</v>
      </c>
      <c r="J11" s="34">
        <f t="shared" si="0"/>
        <v>1349</v>
      </c>
      <c r="K11" s="34">
        <f t="shared" si="0"/>
        <v>1243</v>
      </c>
      <c r="L11" s="34">
        <f t="shared" si="0"/>
        <v>1007</v>
      </c>
      <c r="M11" s="34">
        <f t="shared" si="0"/>
        <v>859</v>
      </c>
      <c r="W11" s="10">
        <v>6</v>
      </c>
      <c r="X11" s="12" t="s">
        <v>7</v>
      </c>
      <c r="Y11" s="15">
        <v>874</v>
      </c>
      <c r="Z11" s="15">
        <v>235</v>
      </c>
      <c r="AA11" s="14">
        <f t="shared" si="1"/>
        <v>0.26887871853546913</v>
      </c>
      <c r="AB11" s="21">
        <v>756</v>
      </c>
      <c r="AC11" s="15">
        <v>200</v>
      </c>
      <c r="AD11" s="14">
        <f t="shared" si="2"/>
        <v>0.26455026455026454</v>
      </c>
      <c r="AE11" s="21">
        <v>734</v>
      </c>
      <c r="AF11" s="15">
        <v>242</v>
      </c>
      <c r="AG11" s="14">
        <f t="shared" si="3"/>
        <v>0.32970027247956402</v>
      </c>
      <c r="AH11" s="21">
        <v>624</v>
      </c>
      <c r="AI11" s="15">
        <v>202</v>
      </c>
      <c r="AJ11" s="14">
        <f t="shared" si="4"/>
        <v>0.32371794871794873</v>
      </c>
      <c r="AK11" s="21">
        <v>761</v>
      </c>
      <c r="AL11" s="15">
        <v>229</v>
      </c>
      <c r="AM11" s="14">
        <f t="shared" si="5"/>
        <v>0.30091984231274638</v>
      </c>
      <c r="AN11" s="21">
        <v>780</v>
      </c>
      <c r="AO11" s="15">
        <v>236</v>
      </c>
      <c r="AP11" s="14">
        <f t="shared" si="6"/>
        <v>0.30256410256410254</v>
      </c>
      <c r="AQ11" s="21">
        <v>916</v>
      </c>
      <c r="AR11" s="15">
        <v>205</v>
      </c>
      <c r="AS11" s="14">
        <f t="shared" si="7"/>
        <v>0.22379912663755458</v>
      </c>
      <c r="AT11" s="21">
        <v>889</v>
      </c>
      <c r="AU11" s="15">
        <v>228</v>
      </c>
      <c r="AV11" s="14">
        <f t="shared" si="8"/>
        <v>0.25646794150731156</v>
      </c>
      <c r="AW11" s="21">
        <v>1015</v>
      </c>
      <c r="AX11" s="15">
        <v>272</v>
      </c>
      <c r="AY11" s="14">
        <f t="shared" si="9"/>
        <v>0.26798029556650244</v>
      </c>
      <c r="AZ11" s="21">
        <v>972</v>
      </c>
      <c r="BA11" s="15">
        <v>274</v>
      </c>
      <c r="BB11" s="14">
        <f t="shared" si="10"/>
        <v>0.28189300411522633</v>
      </c>
    </row>
    <row r="12" spans="1:54" x14ac:dyDescent="0.25">
      <c r="B12" s="74">
        <v>16</v>
      </c>
      <c r="C12" s="76" t="s">
        <v>57</v>
      </c>
      <c r="D12" s="34">
        <f t="shared" si="0"/>
        <v>564</v>
      </c>
      <c r="E12" s="34">
        <f t="shared" si="0"/>
        <v>679</v>
      </c>
      <c r="F12" s="34">
        <f t="shared" si="0"/>
        <v>751</v>
      </c>
      <c r="G12" s="34">
        <f t="shared" si="0"/>
        <v>783</v>
      </c>
      <c r="H12" s="34">
        <f t="shared" si="0"/>
        <v>758</v>
      </c>
      <c r="I12" s="34">
        <f t="shared" si="0"/>
        <v>859</v>
      </c>
      <c r="J12" s="34">
        <f t="shared" si="0"/>
        <v>785</v>
      </c>
      <c r="K12" s="34">
        <f t="shared" si="0"/>
        <v>872</v>
      </c>
      <c r="L12" s="34">
        <f t="shared" si="0"/>
        <v>813</v>
      </c>
      <c r="M12" s="34">
        <f t="shared" si="0"/>
        <v>1038</v>
      </c>
      <c r="W12" s="10">
        <v>7</v>
      </c>
      <c r="X12" s="12" t="s">
        <v>8</v>
      </c>
      <c r="Y12" s="15">
        <v>603</v>
      </c>
      <c r="Z12" s="15">
        <v>172</v>
      </c>
      <c r="AA12" s="14">
        <f t="shared" si="1"/>
        <v>0.28524046434494194</v>
      </c>
      <c r="AB12" s="21">
        <v>461</v>
      </c>
      <c r="AC12" s="15">
        <v>168</v>
      </c>
      <c r="AD12" s="14">
        <f t="shared" si="2"/>
        <v>0.36442516268980479</v>
      </c>
      <c r="AE12" s="21">
        <v>398</v>
      </c>
      <c r="AF12" s="15">
        <v>145</v>
      </c>
      <c r="AG12" s="14">
        <f t="shared" si="3"/>
        <v>0.36432160804020103</v>
      </c>
      <c r="AH12" s="21">
        <v>318</v>
      </c>
      <c r="AI12" s="15">
        <v>121</v>
      </c>
      <c r="AJ12" s="14">
        <f t="shared" si="4"/>
        <v>0.38050314465408808</v>
      </c>
      <c r="AK12" s="21">
        <v>397</v>
      </c>
      <c r="AL12" s="15">
        <v>165</v>
      </c>
      <c r="AM12" s="14">
        <f t="shared" si="5"/>
        <v>0.41561712846347609</v>
      </c>
      <c r="AN12" s="21">
        <v>398</v>
      </c>
      <c r="AO12" s="15">
        <v>172</v>
      </c>
      <c r="AP12" s="14">
        <f t="shared" si="6"/>
        <v>0.43216080402010049</v>
      </c>
      <c r="AQ12" s="21">
        <v>648</v>
      </c>
      <c r="AR12" s="15">
        <v>247</v>
      </c>
      <c r="AS12" s="14">
        <f t="shared" si="7"/>
        <v>0.38117283950617287</v>
      </c>
      <c r="AT12" s="21">
        <v>626</v>
      </c>
      <c r="AU12" s="15">
        <v>275</v>
      </c>
      <c r="AV12" s="14">
        <f t="shared" si="8"/>
        <v>0.43929712460063897</v>
      </c>
      <c r="AW12" s="21">
        <v>715</v>
      </c>
      <c r="AX12" s="15">
        <v>256</v>
      </c>
      <c r="AY12" s="14">
        <f t="shared" si="9"/>
        <v>0.35804195804195804</v>
      </c>
      <c r="AZ12" s="21">
        <v>706</v>
      </c>
      <c r="BA12" s="15">
        <v>302</v>
      </c>
      <c r="BB12" s="14">
        <f t="shared" si="10"/>
        <v>0.42776203966005666</v>
      </c>
    </row>
    <row r="13" spans="1:54" x14ac:dyDescent="0.25">
      <c r="B13" s="74">
        <v>17</v>
      </c>
      <c r="C13" s="76" t="s">
        <v>42</v>
      </c>
      <c r="D13" s="34">
        <f t="shared" si="0"/>
        <v>2600</v>
      </c>
      <c r="E13" s="34">
        <f t="shared" si="0"/>
        <v>2616</v>
      </c>
      <c r="F13" s="34">
        <f t="shared" si="0"/>
        <v>2679</v>
      </c>
      <c r="G13" s="34">
        <f t="shared" si="0"/>
        <v>2518</v>
      </c>
      <c r="H13" s="34">
        <f t="shared" si="0"/>
        <v>2582</v>
      </c>
      <c r="I13" s="34">
        <f t="shared" si="0"/>
        <v>2959</v>
      </c>
      <c r="J13" s="34">
        <f t="shared" si="0"/>
        <v>3297</v>
      </c>
      <c r="K13" s="34">
        <f t="shared" si="0"/>
        <v>3741</v>
      </c>
      <c r="L13" s="34">
        <f t="shared" si="0"/>
        <v>5147</v>
      </c>
      <c r="M13" s="34">
        <f t="shared" si="0"/>
        <v>6505</v>
      </c>
      <c r="W13" s="10">
        <v>8</v>
      </c>
      <c r="X13" s="12" t="s">
        <v>9</v>
      </c>
      <c r="Y13" s="15">
        <v>291</v>
      </c>
      <c r="Z13" s="15">
        <v>114</v>
      </c>
      <c r="AA13" s="14">
        <f t="shared" si="1"/>
        <v>0.39175257731958762</v>
      </c>
      <c r="AB13" s="21">
        <v>219</v>
      </c>
      <c r="AC13" s="15">
        <v>114</v>
      </c>
      <c r="AD13" s="14">
        <f t="shared" si="2"/>
        <v>0.52054794520547942</v>
      </c>
      <c r="AE13" s="21">
        <v>226</v>
      </c>
      <c r="AF13" s="15">
        <v>103</v>
      </c>
      <c r="AG13" s="14">
        <f t="shared" si="3"/>
        <v>0.45575221238938052</v>
      </c>
      <c r="AH13" s="21">
        <v>164</v>
      </c>
      <c r="AI13" s="15">
        <v>86</v>
      </c>
      <c r="AJ13" s="14">
        <f t="shared" si="4"/>
        <v>0.52439024390243905</v>
      </c>
      <c r="AK13" s="21">
        <v>181</v>
      </c>
      <c r="AL13" s="15">
        <v>99</v>
      </c>
      <c r="AM13" s="14">
        <f t="shared" si="5"/>
        <v>0.54696132596685088</v>
      </c>
      <c r="AN13" s="21">
        <v>296</v>
      </c>
      <c r="AO13" s="15">
        <v>136</v>
      </c>
      <c r="AP13" s="14">
        <f t="shared" si="6"/>
        <v>0.45945945945945948</v>
      </c>
      <c r="AQ13" s="21">
        <v>324</v>
      </c>
      <c r="AR13" s="15">
        <v>149</v>
      </c>
      <c r="AS13" s="14">
        <f t="shared" si="7"/>
        <v>0.45987654320987653</v>
      </c>
      <c r="AT13" s="21">
        <v>338</v>
      </c>
      <c r="AU13" s="15">
        <v>152</v>
      </c>
      <c r="AV13" s="14">
        <f t="shared" si="8"/>
        <v>0.44970414201183434</v>
      </c>
      <c r="AW13" s="21">
        <v>338</v>
      </c>
      <c r="AX13" s="15">
        <v>152</v>
      </c>
      <c r="AY13" s="14">
        <f t="shared" si="9"/>
        <v>0.44970414201183434</v>
      </c>
      <c r="AZ13" s="21">
        <v>361</v>
      </c>
      <c r="BA13" s="15">
        <v>184</v>
      </c>
      <c r="BB13" s="14">
        <f t="shared" si="10"/>
        <v>0.50969529085872578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272</v>
      </c>
      <c r="Z14" s="15">
        <v>112</v>
      </c>
      <c r="AA14" s="14">
        <f t="shared" si="1"/>
        <v>0.41176470588235292</v>
      </c>
      <c r="AB14" s="21">
        <v>200</v>
      </c>
      <c r="AC14" s="15">
        <v>110</v>
      </c>
      <c r="AD14" s="14">
        <f t="shared" si="2"/>
        <v>0.55000000000000004</v>
      </c>
      <c r="AE14" s="21">
        <v>201</v>
      </c>
      <c r="AF14" s="15">
        <v>104</v>
      </c>
      <c r="AG14" s="14">
        <f t="shared" si="3"/>
        <v>0.51741293532338306</v>
      </c>
      <c r="AH14" s="21">
        <v>150</v>
      </c>
      <c r="AI14" s="15">
        <v>86</v>
      </c>
      <c r="AJ14" s="14">
        <f t="shared" si="4"/>
        <v>0.57333333333333336</v>
      </c>
      <c r="AK14" s="21">
        <v>152</v>
      </c>
      <c r="AL14" s="15">
        <v>93</v>
      </c>
      <c r="AM14" s="14">
        <f t="shared" si="5"/>
        <v>0.61184210526315785</v>
      </c>
      <c r="AN14" s="21">
        <v>268</v>
      </c>
      <c r="AO14" s="15">
        <v>133</v>
      </c>
      <c r="AP14" s="14">
        <f t="shared" si="6"/>
        <v>0.4962686567164179</v>
      </c>
      <c r="AQ14" s="21">
        <v>293</v>
      </c>
      <c r="AR14" s="15">
        <v>142</v>
      </c>
      <c r="AS14" s="14">
        <f t="shared" si="7"/>
        <v>0.48464163822525597</v>
      </c>
      <c r="AT14" s="21">
        <v>298</v>
      </c>
      <c r="AU14" s="15">
        <v>147</v>
      </c>
      <c r="AV14" s="14">
        <f t="shared" si="8"/>
        <v>0.49328859060402686</v>
      </c>
      <c r="AW14" s="21">
        <v>302</v>
      </c>
      <c r="AX14" s="15">
        <v>150</v>
      </c>
      <c r="AY14" s="14">
        <f t="shared" si="9"/>
        <v>0.49668874172185429</v>
      </c>
      <c r="AZ14" s="21">
        <v>343</v>
      </c>
      <c r="BA14" s="15">
        <v>179</v>
      </c>
      <c r="BB14" s="14">
        <f t="shared" si="10"/>
        <v>0.52186588921282795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47167</v>
      </c>
      <c r="E15" s="34">
        <f t="shared" si="11"/>
        <v>47529</v>
      </c>
      <c r="F15" s="34">
        <f t="shared" si="11"/>
        <v>46812</v>
      </c>
      <c r="G15" s="34">
        <f t="shared" si="11"/>
        <v>47392</v>
      </c>
      <c r="H15" s="34">
        <f t="shared" si="11"/>
        <v>48823</v>
      </c>
      <c r="I15" s="34">
        <f t="shared" si="11"/>
        <v>50899</v>
      </c>
      <c r="J15" s="34">
        <f t="shared" si="11"/>
        <v>52751</v>
      </c>
      <c r="K15" s="34">
        <f t="shared" si="11"/>
        <v>55201</v>
      </c>
      <c r="L15" s="34">
        <f t="shared" si="11"/>
        <v>56507</v>
      </c>
      <c r="M15" s="34">
        <f t="shared" si="11"/>
        <v>58815</v>
      </c>
      <c r="W15" s="10">
        <v>10</v>
      </c>
      <c r="X15" s="12" t="s">
        <v>11</v>
      </c>
      <c r="Y15" s="15">
        <v>0</v>
      </c>
      <c r="Z15" s="15">
        <v>119</v>
      </c>
      <c r="AA15" s="14">
        <f t="shared" si="1"/>
        <v>0</v>
      </c>
      <c r="AB15" s="21">
        <v>0</v>
      </c>
      <c r="AC15" s="15">
        <v>89</v>
      </c>
      <c r="AD15" s="14">
        <f t="shared" si="2"/>
        <v>0</v>
      </c>
      <c r="AE15" s="21">
        <v>14</v>
      </c>
      <c r="AF15" s="15">
        <v>22</v>
      </c>
      <c r="AG15" s="14">
        <f t="shared" si="3"/>
        <v>1.5714285714285714</v>
      </c>
      <c r="AH15" s="21">
        <v>14</v>
      </c>
      <c r="AI15" s="15">
        <v>22</v>
      </c>
      <c r="AJ15" s="14">
        <f t="shared" si="4"/>
        <v>1.5714285714285714</v>
      </c>
      <c r="AK15" s="21">
        <v>14</v>
      </c>
      <c r="AL15" s="15">
        <v>22</v>
      </c>
      <c r="AM15" s="14">
        <f t="shared" si="5"/>
        <v>1.5714285714285714</v>
      </c>
      <c r="AN15" s="21">
        <v>13</v>
      </c>
      <c r="AO15" s="15">
        <v>22</v>
      </c>
      <c r="AP15" s="14">
        <f t="shared" si="6"/>
        <v>1.6923076923076923</v>
      </c>
      <c r="AQ15" s="21">
        <v>14</v>
      </c>
      <c r="AR15" s="15">
        <v>22</v>
      </c>
      <c r="AS15" s="14">
        <f t="shared" si="7"/>
        <v>1.5714285714285714</v>
      </c>
      <c r="AT15" s="21">
        <v>0</v>
      </c>
      <c r="AU15" s="15">
        <v>27</v>
      </c>
      <c r="AV15" s="14">
        <f t="shared" si="8"/>
        <v>0</v>
      </c>
      <c r="AW15" s="21">
        <v>0</v>
      </c>
      <c r="AX15" s="15">
        <v>27</v>
      </c>
      <c r="AY15" s="14">
        <f t="shared" si="9"/>
        <v>0</v>
      </c>
      <c r="AZ15" s="21">
        <v>18</v>
      </c>
      <c r="BA15" s="15">
        <v>31</v>
      </c>
      <c r="BB15" s="14">
        <f t="shared" si="10"/>
        <v>1.7222222222222223</v>
      </c>
    </row>
    <row r="16" spans="1:54" x14ac:dyDescent="0.25">
      <c r="B16" s="74"/>
      <c r="C16" s="76" t="s">
        <v>43</v>
      </c>
      <c r="D16" s="37">
        <f>D7</f>
        <v>39968</v>
      </c>
      <c r="E16" s="37">
        <f t="shared" ref="E16:M16" si="12">E7</f>
        <v>40993</v>
      </c>
      <c r="F16" s="37">
        <f t="shared" si="12"/>
        <v>40668</v>
      </c>
      <c r="G16" s="37">
        <f t="shared" si="12"/>
        <v>42174</v>
      </c>
      <c r="H16" s="37">
        <f t="shared" si="12"/>
        <v>42842</v>
      </c>
      <c r="I16" s="37">
        <f t="shared" si="12"/>
        <v>44269</v>
      </c>
      <c r="J16" s="37">
        <f t="shared" si="12"/>
        <v>45627</v>
      </c>
      <c r="K16" s="37">
        <f t="shared" si="12"/>
        <v>48161</v>
      </c>
      <c r="L16" s="37">
        <f t="shared" si="12"/>
        <v>49678</v>
      </c>
      <c r="M16" s="37">
        <f t="shared" si="12"/>
        <v>52167</v>
      </c>
      <c r="W16" s="10">
        <v>11</v>
      </c>
      <c r="X16" s="12" t="s">
        <v>12</v>
      </c>
      <c r="Y16" s="15">
        <v>0</v>
      </c>
      <c r="Z16" s="15">
        <v>119</v>
      </c>
      <c r="AA16" s="14">
        <f t="shared" si="1"/>
        <v>0</v>
      </c>
      <c r="AB16" s="21">
        <v>0</v>
      </c>
      <c r="AC16" s="15">
        <v>89</v>
      </c>
      <c r="AD16" s="14">
        <f t="shared" si="2"/>
        <v>0</v>
      </c>
      <c r="AE16" s="21">
        <v>0</v>
      </c>
      <c r="AF16" s="15">
        <v>27</v>
      </c>
      <c r="AG16" s="14">
        <f t="shared" si="3"/>
        <v>0</v>
      </c>
      <c r="AH16" s="21">
        <v>0</v>
      </c>
      <c r="AI16" s="15">
        <v>27</v>
      </c>
      <c r="AJ16" s="14">
        <f t="shared" si="4"/>
        <v>0</v>
      </c>
      <c r="AK16" s="21">
        <v>0</v>
      </c>
      <c r="AL16" s="15">
        <v>27</v>
      </c>
      <c r="AM16" s="14">
        <f t="shared" si="5"/>
        <v>0</v>
      </c>
      <c r="AN16" s="21">
        <v>0</v>
      </c>
      <c r="AO16" s="15">
        <v>26</v>
      </c>
      <c r="AP16" s="14">
        <f t="shared" si="6"/>
        <v>0</v>
      </c>
      <c r="AQ16" s="21">
        <v>0</v>
      </c>
      <c r="AR16" s="15">
        <v>26</v>
      </c>
      <c r="AS16" s="14">
        <f t="shared" si="7"/>
        <v>0</v>
      </c>
      <c r="AT16" s="21">
        <v>20</v>
      </c>
      <c r="AU16" s="15">
        <v>32</v>
      </c>
      <c r="AV16" s="14">
        <f t="shared" si="8"/>
        <v>1.6</v>
      </c>
      <c r="AW16" s="21">
        <v>15</v>
      </c>
      <c r="AX16" s="15">
        <v>25</v>
      </c>
      <c r="AY16" s="14">
        <f t="shared" si="9"/>
        <v>1.6666666666666667</v>
      </c>
      <c r="AZ16" s="21">
        <v>0</v>
      </c>
      <c r="BA16" s="15">
        <v>27</v>
      </c>
      <c r="BB16" s="14">
        <f t="shared" si="10"/>
        <v>0</v>
      </c>
    </row>
    <row r="17" spans="2:54" x14ac:dyDescent="0.25">
      <c r="B17" s="74"/>
      <c r="C17" s="76" t="s">
        <v>44</v>
      </c>
      <c r="D17" s="37">
        <f>D8</f>
        <v>7199</v>
      </c>
      <c r="E17" s="37">
        <f t="shared" ref="E17:M17" si="13">E8</f>
        <v>6536</v>
      </c>
      <c r="F17" s="37">
        <f t="shared" si="13"/>
        <v>6144</v>
      </c>
      <c r="G17" s="37">
        <f t="shared" si="13"/>
        <v>5218</v>
      </c>
      <c r="H17" s="37">
        <f t="shared" si="13"/>
        <v>5981</v>
      </c>
      <c r="I17" s="37">
        <f t="shared" si="13"/>
        <v>6630</v>
      </c>
      <c r="J17" s="37">
        <f t="shared" si="13"/>
        <v>7124</v>
      </c>
      <c r="K17" s="37">
        <f t="shared" si="13"/>
        <v>7040</v>
      </c>
      <c r="L17" s="37">
        <f t="shared" si="13"/>
        <v>6829</v>
      </c>
      <c r="M17" s="37">
        <f t="shared" si="13"/>
        <v>6648</v>
      </c>
      <c r="W17" s="10">
        <v>12</v>
      </c>
      <c r="X17" s="12" t="s">
        <v>13</v>
      </c>
      <c r="Y17" s="15">
        <v>19</v>
      </c>
      <c r="Z17" s="15">
        <v>23</v>
      </c>
      <c r="AA17" s="14">
        <f t="shared" si="1"/>
        <v>1.2105263157894737</v>
      </c>
      <c r="AB17" s="21">
        <v>19</v>
      </c>
      <c r="AC17" s="15">
        <v>22</v>
      </c>
      <c r="AD17" s="14">
        <f t="shared" si="2"/>
        <v>1.1578947368421053</v>
      </c>
      <c r="AE17" s="21">
        <v>11</v>
      </c>
      <c r="AF17" s="15">
        <v>18</v>
      </c>
      <c r="AG17" s="14">
        <f t="shared" si="3"/>
        <v>1.6363636363636365</v>
      </c>
      <c r="AH17" s="21">
        <v>0</v>
      </c>
      <c r="AI17" s="15">
        <v>27</v>
      </c>
      <c r="AJ17" s="14">
        <f t="shared" si="4"/>
        <v>0</v>
      </c>
      <c r="AK17" s="21">
        <v>15</v>
      </c>
      <c r="AL17" s="15">
        <v>17</v>
      </c>
      <c r="AM17" s="14">
        <f t="shared" si="5"/>
        <v>1.1333333333333333</v>
      </c>
      <c r="AN17" s="21">
        <v>15</v>
      </c>
      <c r="AO17" s="15">
        <v>15</v>
      </c>
      <c r="AP17" s="14">
        <f t="shared" si="6"/>
        <v>1</v>
      </c>
      <c r="AQ17" s="21">
        <v>17</v>
      </c>
      <c r="AR17" s="15">
        <v>18</v>
      </c>
      <c r="AS17" s="14">
        <f t="shared" si="7"/>
        <v>1.0588235294117647</v>
      </c>
      <c r="AT17" s="21">
        <v>20</v>
      </c>
      <c r="AU17" s="15">
        <v>22</v>
      </c>
      <c r="AV17" s="14">
        <f t="shared" si="8"/>
        <v>1.1000000000000001</v>
      </c>
      <c r="AW17" s="21">
        <v>21</v>
      </c>
      <c r="AX17" s="15">
        <v>23</v>
      </c>
      <c r="AY17" s="14">
        <f t="shared" si="9"/>
        <v>1.0952380952380953</v>
      </c>
      <c r="AZ17" s="21">
        <v>0</v>
      </c>
      <c r="BA17" s="15">
        <v>27</v>
      </c>
      <c r="BB17" s="14">
        <f t="shared" si="10"/>
        <v>0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0</v>
      </c>
      <c r="Z18" s="15">
        <v>119</v>
      </c>
      <c r="AA18" s="14">
        <f t="shared" si="1"/>
        <v>0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27</v>
      </c>
      <c r="AG18" s="14">
        <f t="shared" si="3"/>
        <v>0</v>
      </c>
      <c r="AH18" s="21">
        <v>0</v>
      </c>
      <c r="AI18" s="15">
        <v>27</v>
      </c>
      <c r="AJ18" s="14">
        <f t="shared" si="4"/>
        <v>0</v>
      </c>
      <c r="AK18" s="21">
        <v>0</v>
      </c>
      <c r="AL18" s="15">
        <v>27</v>
      </c>
      <c r="AM18" s="14">
        <f t="shared" si="5"/>
        <v>0</v>
      </c>
      <c r="AN18" s="21">
        <v>0</v>
      </c>
      <c r="AO18" s="15">
        <v>26</v>
      </c>
      <c r="AP18" s="14">
        <f t="shared" si="6"/>
        <v>0</v>
      </c>
      <c r="AQ18" s="21">
        <v>0</v>
      </c>
      <c r="AR18" s="15">
        <v>26</v>
      </c>
      <c r="AS18" s="14">
        <f t="shared" si="7"/>
        <v>0</v>
      </c>
      <c r="AT18" s="21">
        <v>0</v>
      </c>
      <c r="AU18" s="15">
        <v>27</v>
      </c>
      <c r="AV18" s="14">
        <f t="shared" si="8"/>
        <v>0</v>
      </c>
      <c r="AW18" s="21">
        <v>0</v>
      </c>
      <c r="AX18" s="15">
        <v>27</v>
      </c>
      <c r="AY18" s="14">
        <f t="shared" si="9"/>
        <v>0</v>
      </c>
      <c r="AZ18" s="21">
        <v>0</v>
      </c>
      <c r="BA18" s="15">
        <v>27</v>
      </c>
      <c r="BB18" s="14">
        <f t="shared" si="10"/>
        <v>0</v>
      </c>
    </row>
    <row r="19" spans="2:54" x14ac:dyDescent="0.25">
      <c r="B19" s="74"/>
      <c r="C19" s="77" t="s">
        <v>44</v>
      </c>
      <c r="D19" s="37">
        <f>SUM(D20:D22)</f>
        <v>7199</v>
      </c>
      <c r="E19" s="37">
        <f t="shared" ref="E19:M19" si="14">SUM(E20:E22)</f>
        <v>6536</v>
      </c>
      <c r="F19" s="37">
        <f t="shared" si="14"/>
        <v>6144</v>
      </c>
      <c r="G19" s="37">
        <f t="shared" si="14"/>
        <v>5218</v>
      </c>
      <c r="H19" s="37">
        <f t="shared" si="14"/>
        <v>5981</v>
      </c>
      <c r="I19" s="37">
        <f t="shared" si="14"/>
        <v>6630</v>
      </c>
      <c r="J19" s="37">
        <f t="shared" si="14"/>
        <v>7124</v>
      </c>
      <c r="K19" s="37">
        <f t="shared" si="14"/>
        <v>7040</v>
      </c>
      <c r="L19" s="37">
        <f t="shared" si="14"/>
        <v>6829</v>
      </c>
      <c r="M19" s="37">
        <f t="shared" si="14"/>
        <v>6648</v>
      </c>
      <c r="W19" s="10">
        <v>14</v>
      </c>
      <c r="X19" s="12" t="s">
        <v>15</v>
      </c>
      <c r="Y19" s="15">
        <v>174</v>
      </c>
      <c r="Z19" s="15">
        <v>77</v>
      </c>
      <c r="AA19" s="14">
        <f t="shared" si="1"/>
        <v>0.44252873563218392</v>
      </c>
      <c r="AB19" s="21">
        <v>257</v>
      </c>
      <c r="AC19" s="15">
        <v>124</v>
      </c>
      <c r="AD19" s="14">
        <f t="shared" si="2"/>
        <v>0.48249027237354086</v>
      </c>
      <c r="AE19" s="21">
        <v>317</v>
      </c>
      <c r="AF19" s="15">
        <v>149</v>
      </c>
      <c r="AG19" s="14">
        <f t="shared" si="3"/>
        <v>0.47003154574132494</v>
      </c>
      <c r="AH19" s="21">
        <v>365</v>
      </c>
      <c r="AI19" s="15">
        <v>164</v>
      </c>
      <c r="AJ19" s="14">
        <f t="shared" si="4"/>
        <v>0.44931506849315067</v>
      </c>
      <c r="AK19" s="21">
        <v>368</v>
      </c>
      <c r="AL19" s="15">
        <v>149</v>
      </c>
      <c r="AM19" s="14">
        <f t="shared" si="5"/>
        <v>0.40489130434782611</v>
      </c>
      <c r="AN19" s="21">
        <v>344</v>
      </c>
      <c r="AO19" s="15">
        <v>136</v>
      </c>
      <c r="AP19" s="14">
        <f t="shared" si="6"/>
        <v>0.39534883720930231</v>
      </c>
      <c r="AQ19" s="21">
        <v>355</v>
      </c>
      <c r="AR19" s="15">
        <v>148</v>
      </c>
      <c r="AS19" s="14">
        <f t="shared" si="7"/>
        <v>0.41690140845070423</v>
      </c>
      <c r="AT19" s="21">
        <v>365</v>
      </c>
      <c r="AU19" s="15">
        <v>165</v>
      </c>
      <c r="AV19" s="14">
        <f t="shared" si="8"/>
        <v>0.45205479452054792</v>
      </c>
      <c r="AW19" s="21">
        <v>316</v>
      </c>
      <c r="AX19" s="15">
        <v>140</v>
      </c>
      <c r="AY19" s="14">
        <f t="shared" si="9"/>
        <v>0.44303797468354428</v>
      </c>
      <c r="AZ19" s="21">
        <v>334</v>
      </c>
      <c r="BA19" s="15">
        <v>174</v>
      </c>
      <c r="BB19" s="14">
        <f t="shared" si="10"/>
        <v>0.52095808383233533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5722</v>
      </c>
      <c r="E20" s="34">
        <f t="shared" si="15"/>
        <v>5319</v>
      </c>
      <c r="F20" s="34">
        <f t="shared" si="15"/>
        <v>5012</v>
      </c>
      <c r="G20" s="34">
        <f t="shared" si="15"/>
        <v>4276</v>
      </c>
      <c r="H20" s="34">
        <f t="shared" si="15"/>
        <v>4823</v>
      </c>
      <c r="I20" s="34">
        <f t="shared" si="15"/>
        <v>5452</v>
      </c>
      <c r="J20" s="34">
        <f t="shared" si="15"/>
        <v>5560</v>
      </c>
      <c r="K20" s="34">
        <f t="shared" si="15"/>
        <v>5525</v>
      </c>
      <c r="L20" s="34">
        <f t="shared" si="15"/>
        <v>5099</v>
      </c>
      <c r="M20" s="34">
        <f t="shared" si="15"/>
        <v>4970</v>
      </c>
      <c r="W20" s="10">
        <v>15</v>
      </c>
      <c r="X20" s="12" t="s">
        <v>16</v>
      </c>
      <c r="Y20" s="15">
        <v>1209</v>
      </c>
      <c r="Z20" s="15">
        <v>274</v>
      </c>
      <c r="AA20" s="14">
        <f t="shared" si="1"/>
        <v>0.22663358147229115</v>
      </c>
      <c r="AB20" s="21">
        <v>1413</v>
      </c>
      <c r="AC20" s="15">
        <v>294</v>
      </c>
      <c r="AD20" s="14">
        <f t="shared" si="2"/>
        <v>0.20806794055201699</v>
      </c>
      <c r="AE20" s="21">
        <v>1332</v>
      </c>
      <c r="AF20" s="15">
        <v>287</v>
      </c>
      <c r="AG20" s="14">
        <f t="shared" si="3"/>
        <v>0.21546546546546547</v>
      </c>
      <c r="AH20" s="21">
        <v>1475</v>
      </c>
      <c r="AI20" s="15">
        <v>318</v>
      </c>
      <c r="AJ20" s="14">
        <f t="shared" si="4"/>
        <v>0.21559322033898304</v>
      </c>
      <c r="AK20" s="21">
        <v>1457</v>
      </c>
      <c r="AL20" s="15">
        <v>352</v>
      </c>
      <c r="AM20" s="14">
        <f t="shared" si="5"/>
        <v>0.24159231297185998</v>
      </c>
      <c r="AN20" s="21">
        <v>1264</v>
      </c>
      <c r="AO20" s="15">
        <v>335</v>
      </c>
      <c r="AP20" s="14">
        <f t="shared" si="6"/>
        <v>0.26503164556962028</v>
      </c>
      <c r="AQ20" s="21">
        <v>1349</v>
      </c>
      <c r="AR20" s="15">
        <v>315</v>
      </c>
      <c r="AS20" s="14">
        <f t="shared" si="7"/>
        <v>0.2335063009636768</v>
      </c>
      <c r="AT20" s="21">
        <v>1243</v>
      </c>
      <c r="AU20" s="15">
        <v>357</v>
      </c>
      <c r="AV20" s="14">
        <f t="shared" si="8"/>
        <v>0.28720836685438456</v>
      </c>
      <c r="AW20" s="21">
        <v>1007</v>
      </c>
      <c r="AX20" s="15">
        <v>322</v>
      </c>
      <c r="AY20" s="14">
        <f t="shared" si="9"/>
        <v>0.31976166832174774</v>
      </c>
      <c r="AZ20" s="21">
        <v>859</v>
      </c>
      <c r="BA20" s="15">
        <v>284</v>
      </c>
      <c r="BB20" s="14">
        <f t="shared" si="10"/>
        <v>0.33061699650756693</v>
      </c>
    </row>
    <row r="21" spans="2:54" x14ac:dyDescent="0.25">
      <c r="B21" s="74">
        <v>6</v>
      </c>
      <c r="C21" s="76" t="s">
        <v>52</v>
      </c>
      <c r="D21" s="34">
        <f t="shared" si="15"/>
        <v>874</v>
      </c>
      <c r="E21" s="34">
        <f t="shared" si="15"/>
        <v>756</v>
      </c>
      <c r="F21" s="34">
        <f t="shared" si="15"/>
        <v>734</v>
      </c>
      <c r="G21" s="34">
        <f t="shared" si="15"/>
        <v>624</v>
      </c>
      <c r="H21" s="34">
        <f t="shared" si="15"/>
        <v>761</v>
      </c>
      <c r="I21" s="34">
        <f t="shared" si="15"/>
        <v>780</v>
      </c>
      <c r="J21" s="34">
        <f t="shared" si="15"/>
        <v>916</v>
      </c>
      <c r="K21" s="34">
        <f t="shared" si="15"/>
        <v>889</v>
      </c>
      <c r="L21" s="34">
        <f t="shared" si="15"/>
        <v>1015</v>
      </c>
      <c r="M21" s="34">
        <f t="shared" si="15"/>
        <v>972</v>
      </c>
      <c r="W21" s="10">
        <v>16</v>
      </c>
      <c r="X21" s="12" t="s">
        <v>17</v>
      </c>
      <c r="Y21" s="15">
        <v>564</v>
      </c>
      <c r="Z21" s="15">
        <v>149</v>
      </c>
      <c r="AA21" s="14">
        <f t="shared" si="1"/>
        <v>0.26418439716312059</v>
      </c>
      <c r="AB21" s="21">
        <v>679</v>
      </c>
      <c r="AC21" s="15">
        <v>161</v>
      </c>
      <c r="AD21" s="14">
        <f t="shared" si="2"/>
        <v>0.23711340206185566</v>
      </c>
      <c r="AE21" s="21">
        <v>751</v>
      </c>
      <c r="AF21" s="15">
        <v>210</v>
      </c>
      <c r="AG21" s="14">
        <f t="shared" si="3"/>
        <v>0.2796271637816245</v>
      </c>
      <c r="AH21" s="21">
        <v>783</v>
      </c>
      <c r="AI21" s="15">
        <v>211</v>
      </c>
      <c r="AJ21" s="14">
        <f t="shared" si="4"/>
        <v>0.26947637292464877</v>
      </c>
      <c r="AK21" s="21">
        <v>758</v>
      </c>
      <c r="AL21" s="15">
        <v>185</v>
      </c>
      <c r="AM21" s="14">
        <f t="shared" si="5"/>
        <v>0.24406332453825857</v>
      </c>
      <c r="AN21" s="21">
        <v>859</v>
      </c>
      <c r="AO21" s="15">
        <v>230</v>
      </c>
      <c r="AP21" s="14">
        <f t="shared" si="6"/>
        <v>0.26775320139697323</v>
      </c>
      <c r="AQ21" s="21">
        <v>785</v>
      </c>
      <c r="AR21" s="15">
        <v>192</v>
      </c>
      <c r="AS21" s="14">
        <f t="shared" si="7"/>
        <v>0.2445859872611465</v>
      </c>
      <c r="AT21" s="21">
        <v>872</v>
      </c>
      <c r="AU21" s="15">
        <v>251</v>
      </c>
      <c r="AV21" s="14">
        <f t="shared" si="8"/>
        <v>0.28784403669724773</v>
      </c>
      <c r="AW21" s="21">
        <v>813</v>
      </c>
      <c r="AX21" s="15">
        <v>248</v>
      </c>
      <c r="AY21" s="14">
        <f t="shared" si="9"/>
        <v>0.30504305043050428</v>
      </c>
      <c r="AZ21" s="21">
        <v>1038</v>
      </c>
      <c r="BA21" s="15">
        <v>326</v>
      </c>
      <c r="BB21" s="14">
        <f t="shared" si="10"/>
        <v>0.31406551059730248</v>
      </c>
    </row>
    <row r="22" spans="2:54" x14ac:dyDescent="0.25">
      <c r="B22" s="74">
        <v>7</v>
      </c>
      <c r="C22" s="76" t="s">
        <v>53</v>
      </c>
      <c r="D22" s="34">
        <f t="shared" si="15"/>
        <v>603</v>
      </c>
      <c r="E22" s="34">
        <f t="shared" si="15"/>
        <v>461</v>
      </c>
      <c r="F22" s="34">
        <f t="shared" si="15"/>
        <v>398</v>
      </c>
      <c r="G22" s="34">
        <f t="shared" si="15"/>
        <v>318</v>
      </c>
      <c r="H22" s="34">
        <f t="shared" si="15"/>
        <v>397</v>
      </c>
      <c r="I22" s="34">
        <f t="shared" si="15"/>
        <v>398</v>
      </c>
      <c r="J22" s="34">
        <f t="shared" si="15"/>
        <v>648</v>
      </c>
      <c r="K22" s="34">
        <f t="shared" si="15"/>
        <v>626</v>
      </c>
      <c r="L22" s="34">
        <f t="shared" si="15"/>
        <v>715</v>
      </c>
      <c r="M22" s="34">
        <f t="shared" si="15"/>
        <v>706</v>
      </c>
      <c r="W22" s="16">
        <v>17</v>
      </c>
      <c r="X22" s="17" t="s">
        <v>18</v>
      </c>
      <c r="Y22" s="18">
        <v>2600</v>
      </c>
      <c r="Z22" s="18">
        <v>399</v>
      </c>
      <c r="AA22" s="19">
        <f t="shared" si="1"/>
        <v>0.15346153846153845</v>
      </c>
      <c r="AB22" s="22">
        <v>2616</v>
      </c>
      <c r="AC22" s="18">
        <v>351</v>
      </c>
      <c r="AD22" s="19">
        <f t="shared" si="2"/>
        <v>0.13417431192660551</v>
      </c>
      <c r="AE22" s="22">
        <v>2679</v>
      </c>
      <c r="AF22" s="18">
        <v>354</v>
      </c>
      <c r="AG22" s="19">
        <f t="shared" si="3"/>
        <v>0.13213885778275475</v>
      </c>
      <c r="AH22" s="22">
        <v>2518</v>
      </c>
      <c r="AI22" s="18">
        <v>359</v>
      </c>
      <c r="AJ22" s="19">
        <f t="shared" si="4"/>
        <v>0.1425734710087371</v>
      </c>
      <c r="AK22" s="22">
        <v>2582</v>
      </c>
      <c r="AL22" s="18">
        <v>384</v>
      </c>
      <c r="AM22" s="19">
        <f t="shared" si="5"/>
        <v>0.14872192099147946</v>
      </c>
      <c r="AN22" s="22">
        <v>2959</v>
      </c>
      <c r="AO22" s="18">
        <v>471</v>
      </c>
      <c r="AP22" s="19">
        <f t="shared" si="6"/>
        <v>0.1591753970936127</v>
      </c>
      <c r="AQ22" s="22">
        <v>3297</v>
      </c>
      <c r="AR22" s="18">
        <v>465</v>
      </c>
      <c r="AS22" s="19">
        <f t="shared" si="7"/>
        <v>0.14103730664240219</v>
      </c>
      <c r="AT22" s="22">
        <v>3741</v>
      </c>
      <c r="AU22" s="18">
        <v>438</v>
      </c>
      <c r="AV22" s="19">
        <f t="shared" si="8"/>
        <v>0.11708099438652766</v>
      </c>
      <c r="AW22" s="22">
        <v>5147</v>
      </c>
      <c r="AX22" s="18">
        <v>568</v>
      </c>
      <c r="AY22" s="19">
        <f t="shared" si="9"/>
        <v>0.11035554692053623</v>
      </c>
      <c r="AZ22" s="22">
        <v>6505</v>
      </c>
      <c r="BA22" s="18">
        <v>812</v>
      </c>
      <c r="BB22" s="19">
        <f t="shared" si="10"/>
        <v>0.12482705611068409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29194</v>
      </c>
      <c r="Z23" s="15">
        <v>518</v>
      </c>
      <c r="AA23" s="14">
        <f t="shared" si="1"/>
        <v>1.7743371925738164E-2</v>
      </c>
      <c r="AB23" s="21">
        <v>29258</v>
      </c>
      <c r="AC23" s="15">
        <v>691</v>
      </c>
      <c r="AD23" s="14">
        <f t="shared" si="2"/>
        <v>2.3617472144370769E-2</v>
      </c>
      <c r="AE23" s="21">
        <v>28847</v>
      </c>
      <c r="AF23" s="15">
        <v>663</v>
      </c>
      <c r="AG23" s="14">
        <f t="shared" si="3"/>
        <v>2.298332582244254E-2</v>
      </c>
      <c r="AH23" s="21">
        <v>29161</v>
      </c>
      <c r="AI23" s="15">
        <v>691</v>
      </c>
      <c r="AJ23" s="14">
        <f t="shared" si="4"/>
        <v>2.3696032372003704E-2</v>
      </c>
      <c r="AK23" s="21">
        <v>29865</v>
      </c>
      <c r="AL23" s="15">
        <v>707</v>
      </c>
      <c r="AM23" s="14">
        <f t="shared" si="5"/>
        <v>2.3673196048886656E-2</v>
      </c>
      <c r="AN23" s="21">
        <v>30982</v>
      </c>
      <c r="AO23" s="15">
        <v>867</v>
      </c>
      <c r="AP23" s="14">
        <f t="shared" si="6"/>
        <v>2.7983990704279905E-2</v>
      </c>
      <c r="AQ23" s="21">
        <v>32598</v>
      </c>
      <c r="AR23" s="15">
        <v>939</v>
      </c>
      <c r="AS23" s="14">
        <f t="shared" si="7"/>
        <v>2.8805448187005339E-2</v>
      </c>
      <c r="AT23" s="21">
        <v>34425</v>
      </c>
      <c r="AU23" s="15">
        <v>750</v>
      </c>
      <c r="AV23" s="14">
        <f t="shared" si="8"/>
        <v>2.178649237472767E-2</v>
      </c>
      <c r="AW23" s="21">
        <v>35490</v>
      </c>
      <c r="AX23" s="15">
        <v>885</v>
      </c>
      <c r="AY23" s="14">
        <f t="shared" si="9"/>
        <v>2.4936601859678782E-2</v>
      </c>
      <c r="AZ23" s="21">
        <v>37310</v>
      </c>
      <c r="BA23" s="15">
        <v>955</v>
      </c>
      <c r="BB23" s="14">
        <f t="shared" si="10"/>
        <v>2.5596354864647546E-2</v>
      </c>
    </row>
    <row r="24" spans="2:54" x14ac:dyDescent="0.25">
      <c r="B24" s="74"/>
      <c r="C24" s="77" t="s">
        <v>54</v>
      </c>
      <c r="D24" s="37">
        <f>SUM(D25:D29)</f>
        <v>291</v>
      </c>
      <c r="E24" s="37">
        <f t="shared" ref="E24:M24" si="16">SUM(E25:E29)</f>
        <v>219</v>
      </c>
      <c r="F24" s="37">
        <f t="shared" si="16"/>
        <v>226</v>
      </c>
      <c r="G24" s="37">
        <f t="shared" si="16"/>
        <v>164</v>
      </c>
      <c r="H24" s="37">
        <f t="shared" si="16"/>
        <v>181</v>
      </c>
      <c r="I24" s="37">
        <f t="shared" si="16"/>
        <v>296</v>
      </c>
      <c r="J24" s="37">
        <f t="shared" si="16"/>
        <v>324</v>
      </c>
      <c r="K24" s="37">
        <f t="shared" si="16"/>
        <v>338</v>
      </c>
      <c r="L24" s="37">
        <f t="shared" si="16"/>
        <v>338</v>
      </c>
      <c r="M24" s="37">
        <f t="shared" si="16"/>
        <v>361</v>
      </c>
      <c r="W24" s="10">
        <v>19</v>
      </c>
      <c r="X24" s="12" t="s">
        <v>20</v>
      </c>
      <c r="Y24" s="15">
        <v>26580</v>
      </c>
      <c r="Z24" s="15">
        <v>590</v>
      </c>
      <c r="AA24" s="14">
        <f t="shared" si="1"/>
        <v>2.219714070729872E-2</v>
      </c>
      <c r="AB24" s="21">
        <v>26612</v>
      </c>
      <c r="AC24" s="15">
        <v>699</v>
      </c>
      <c r="AD24" s="14">
        <f t="shared" si="2"/>
        <v>2.6266346009319104E-2</v>
      </c>
      <c r="AE24" s="21">
        <v>25944</v>
      </c>
      <c r="AF24" s="15">
        <v>793</v>
      </c>
      <c r="AG24" s="14">
        <f t="shared" si="3"/>
        <v>3.0565834104224483E-2</v>
      </c>
      <c r="AH24" s="21">
        <v>26172</v>
      </c>
      <c r="AI24" s="15">
        <v>775</v>
      </c>
      <c r="AJ24" s="14">
        <f t="shared" si="4"/>
        <v>2.9611798869020326E-2</v>
      </c>
      <c r="AK24" s="21">
        <v>26931</v>
      </c>
      <c r="AL24" s="15">
        <v>736</v>
      </c>
      <c r="AM24" s="14">
        <f t="shared" si="5"/>
        <v>2.7329100293342245E-2</v>
      </c>
      <c r="AN24" s="21">
        <v>27720</v>
      </c>
      <c r="AO24" s="15">
        <v>882</v>
      </c>
      <c r="AP24" s="14">
        <f t="shared" si="6"/>
        <v>3.1818181818181815E-2</v>
      </c>
      <c r="AQ24" s="21">
        <v>28889</v>
      </c>
      <c r="AR24" s="15">
        <v>902</v>
      </c>
      <c r="AS24" s="14">
        <f t="shared" si="7"/>
        <v>3.1222956834781403E-2</v>
      </c>
      <c r="AT24" s="21">
        <v>30580</v>
      </c>
      <c r="AU24" s="15">
        <v>726</v>
      </c>
      <c r="AV24" s="14">
        <f t="shared" si="8"/>
        <v>2.3741007194244605E-2</v>
      </c>
      <c r="AW24" s="21">
        <v>31279</v>
      </c>
      <c r="AX24" s="15">
        <v>884</v>
      </c>
      <c r="AY24" s="14">
        <f t="shared" si="9"/>
        <v>2.8261773074586785E-2</v>
      </c>
      <c r="AZ24" s="21">
        <v>32453</v>
      </c>
      <c r="BA24" s="15">
        <v>1047</v>
      </c>
      <c r="BB24" s="14">
        <f t="shared" si="10"/>
        <v>3.2262040489323018E-2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272</v>
      </c>
      <c r="E25" s="34">
        <f t="shared" si="17"/>
        <v>200</v>
      </c>
      <c r="F25" s="34">
        <f t="shared" si="17"/>
        <v>201</v>
      </c>
      <c r="G25" s="34">
        <f t="shared" si="17"/>
        <v>150</v>
      </c>
      <c r="H25" s="34">
        <f t="shared" si="17"/>
        <v>152</v>
      </c>
      <c r="I25" s="34">
        <f t="shared" si="17"/>
        <v>268</v>
      </c>
      <c r="J25" s="34">
        <f t="shared" si="17"/>
        <v>293</v>
      </c>
      <c r="K25" s="34">
        <f t="shared" si="17"/>
        <v>298</v>
      </c>
      <c r="L25" s="34">
        <f t="shared" si="17"/>
        <v>302</v>
      </c>
      <c r="M25" s="34">
        <f t="shared" si="17"/>
        <v>343</v>
      </c>
      <c r="W25" s="10">
        <v>20</v>
      </c>
      <c r="X25" s="12" t="s">
        <v>21</v>
      </c>
      <c r="Y25" s="15">
        <v>22179</v>
      </c>
      <c r="Z25" s="15">
        <v>688</v>
      </c>
      <c r="AA25" s="14">
        <f t="shared" si="1"/>
        <v>3.1020334550701113E-2</v>
      </c>
      <c r="AB25" s="21">
        <v>22583</v>
      </c>
      <c r="AC25" s="15">
        <v>853</v>
      </c>
      <c r="AD25" s="14">
        <f t="shared" si="2"/>
        <v>3.7771775229154675E-2</v>
      </c>
      <c r="AE25" s="21">
        <v>22188</v>
      </c>
      <c r="AF25" s="15">
        <v>753</v>
      </c>
      <c r="AG25" s="14">
        <f t="shared" si="3"/>
        <v>3.3937263385613849E-2</v>
      </c>
      <c r="AH25" s="21">
        <v>23026</v>
      </c>
      <c r="AI25" s="15">
        <v>759</v>
      </c>
      <c r="AJ25" s="14">
        <f t="shared" si="4"/>
        <v>3.2962737774689478E-2</v>
      </c>
      <c r="AK25" s="21">
        <v>23447</v>
      </c>
      <c r="AL25" s="15">
        <v>902</v>
      </c>
      <c r="AM25" s="14">
        <f t="shared" si="5"/>
        <v>3.8469740265279141E-2</v>
      </c>
      <c r="AN25" s="21">
        <v>23797</v>
      </c>
      <c r="AO25" s="15">
        <v>868</v>
      </c>
      <c r="AP25" s="14">
        <f t="shared" si="6"/>
        <v>3.6475185947808547E-2</v>
      </c>
      <c r="AQ25" s="21">
        <v>24627</v>
      </c>
      <c r="AR25" s="15">
        <v>930</v>
      </c>
      <c r="AS25" s="14">
        <f t="shared" si="7"/>
        <v>3.7763430381288828E-2</v>
      </c>
      <c r="AT25" s="21">
        <v>26607</v>
      </c>
      <c r="AU25" s="15">
        <v>837</v>
      </c>
      <c r="AV25" s="14">
        <f t="shared" si="8"/>
        <v>3.1457887022212201E-2</v>
      </c>
      <c r="AW25" s="21">
        <v>27428</v>
      </c>
      <c r="AX25" s="15">
        <v>923</v>
      </c>
      <c r="AY25" s="14">
        <f t="shared" si="9"/>
        <v>3.3651742744640514E-2</v>
      </c>
      <c r="AZ25" s="21">
        <v>28828</v>
      </c>
      <c r="BA25" s="15">
        <v>1028</v>
      </c>
      <c r="BB25" s="14">
        <f t="shared" si="10"/>
        <v>3.5659775218537533E-2</v>
      </c>
    </row>
    <row r="26" spans="2:54" x14ac:dyDescent="0.25">
      <c r="B26" s="74">
        <v>10</v>
      </c>
      <c r="C26" s="76" t="s">
        <v>46</v>
      </c>
      <c r="D26" s="34">
        <f t="shared" si="17"/>
        <v>0</v>
      </c>
      <c r="E26" s="34">
        <f t="shared" si="17"/>
        <v>0</v>
      </c>
      <c r="F26" s="34">
        <f t="shared" si="17"/>
        <v>14</v>
      </c>
      <c r="G26" s="34">
        <f t="shared" si="17"/>
        <v>14</v>
      </c>
      <c r="H26" s="34">
        <f t="shared" si="17"/>
        <v>14</v>
      </c>
      <c r="I26" s="34">
        <f t="shared" si="17"/>
        <v>13</v>
      </c>
      <c r="J26" s="34">
        <f t="shared" si="17"/>
        <v>14</v>
      </c>
      <c r="K26" s="34">
        <f t="shared" si="17"/>
        <v>0</v>
      </c>
      <c r="L26" s="34">
        <f t="shared" si="17"/>
        <v>0</v>
      </c>
      <c r="M26" s="34">
        <f t="shared" si="17"/>
        <v>18</v>
      </c>
      <c r="W26" s="10">
        <v>21</v>
      </c>
      <c r="X26" s="12" t="s">
        <v>22</v>
      </c>
      <c r="Y26" s="15">
        <v>4401</v>
      </c>
      <c r="Z26" s="15">
        <v>581</v>
      </c>
      <c r="AA26" s="14">
        <f t="shared" si="1"/>
        <v>0.13201545103385595</v>
      </c>
      <c r="AB26" s="21">
        <v>4029</v>
      </c>
      <c r="AC26" s="15">
        <v>451</v>
      </c>
      <c r="AD26" s="14">
        <f t="shared" si="2"/>
        <v>0.11193844626458178</v>
      </c>
      <c r="AE26" s="21">
        <v>3756</v>
      </c>
      <c r="AF26" s="15">
        <v>464</v>
      </c>
      <c r="AG26" s="14">
        <f t="shared" si="3"/>
        <v>0.1235356762513312</v>
      </c>
      <c r="AH26" s="21">
        <v>3146</v>
      </c>
      <c r="AI26" s="15">
        <v>433</v>
      </c>
      <c r="AJ26" s="14">
        <f t="shared" si="4"/>
        <v>0.13763509218054673</v>
      </c>
      <c r="AK26" s="21">
        <v>3484</v>
      </c>
      <c r="AL26" s="15">
        <v>467</v>
      </c>
      <c r="AM26" s="14">
        <f t="shared" si="5"/>
        <v>0.13404133180252584</v>
      </c>
      <c r="AN26" s="21">
        <v>3923</v>
      </c>
      <c r="AO26" s="15">
        <v>565</v>
      </c>
      <c r="AP26" s="14">
        <f t="shared" si="6"/>
        <v>0.14402243181238847</v>
      </c>
      <c r="AQ26" s="21">
        <v>4262</v>
      </c>
      <c r="AR26" s="15">
        <v>513</v>
      </c>
      <c r="AS26" s="14">
        <f t="shared" si="7"/>
        <v>0.12036602534021586</v>
      </c>
      <c r="AT26" s="21">
        <v>3973</v>
      </c>
      <c r="AU26" s="15">
        <v>568</v>
      </c>
      <c r="AV26" s="14">
        <f t="shared" si="8"/>
        <v>0.14296501384344323</v>
      </c>
      <c r="AW26" s="21">
        <v>3851</v>
      </c>
      <c r="AX26" s="15">
        <v>505</v>
      </c>
      <c r="AY26" s="14">
        <f t="shared" si="9"/>
        <v>0.13113477018956116</v>
      </c>
      <c r="AZ26" s="21">
        <v>3625</v>
      </c>
      <c r="BA26" s="15">
        <v>525</v>
      </c>
      <c r="BB26" s="14">
        <f t="shared" si="10"/>
        <v>0.14482758620689656</v>
      </c>
    </row>
    <row r="27" spans="2:54" x14ac:dyDescent="0.25">
      <c r="B27" s="74">
        <v>11</v>
      </c>
      <c r="C27" s="76" t="s">
        <v>47</v>
      </c>
      <c r="D27" s="34">
        <f t="shared" si="17"/>
        <v>0</v>
      </c>
      <c r="E27" s="34">
        <f t="shared" si="17"/>
        <v>0</v>
      </c>
      <c r="F27" s="34">
        <f t="shared" si="17"/>
        <v>0</v>
      </c>
      <c r="G27" s="34">
        <f t="shared" si="17"/>
        <v>0</v>
      </c>
      <c r="H27" s="34">
        <f t="shared" si="17"/>
        <v>0</v>
      </c>
      <c r="I27" s="34">
        <f t="shared" si="17"/>
        <v>0</v>
      </c>
      <c r="J27" s="34">
        <f t="shared" si="17"/>
        <v>0</v>
      </c>
      <c r="K27" s="34">
        <f t="shared" si="17"/>
        <v>20</v>
      </c>
      <c r="L27" s="34">
        <f t="shared" si="17"/>
        <v>15</v>
      </c>
      <c r="M27" s="34">
        <f t="shared" si="17"/>
        <v>0</v>
      </c>
      <c r="W27" s="10">
        <v>22</v>
      </c>
      <c r="X27" s="12" t="s">
        <v>23</v>
      </c>
      <c r="Y27" s="15">
        <v>3451</v>
      </c>
      <c r="Z27" s="15">
        <v>449</v>
      </c>
      <c r="AA27" s="14">
        <f t="shared" si="1"/>
        <v>0.13010721529991306</v>
      </c>
      <c r="AB27" s="21">
        <v>3387</v>
      </c>
      <c r="AC27" s="15">
        <v>403</v>
      </c>
      <c r="AD27" s="14">
        <f t="shared" si="2"/>
        <v>0.11898435193386478</v>
      </c>
      <c r="AE27" s="21">
        <v>3157</v>
      </c>
      <c r="AF27" s="15">
        <v>418</v>
      </c>
      <c r="AG27" s="14">
        <f t="shared" si="3"/>
        <v>0.13240418118466898</v>
      </c>
      <c r="AH27" s="21">
        <v>2692</v>
      </c>
      <c r="AI27" s="15">
        <v>435</v>
      </c>
      <c r="AJ27" s="14">
        <f t="shared" si="4"/>
        <v>0.16158989598811294</v>
      </c>
      <c r="AK27" s="21">
        <v>2877</v>
      </c>
      <c r="AL27" s="15">
        <v>446</v>
      </c>
      <c r="AM27" s="14">
        <f t="shared" si="5"/>
        <v>0.15502259297879736</v>
      </c>
      <c r="AN27" s="21">
        <v>3315</v>
      </c>
      <c r="AO27" s="15">
        <v>542</v>
      </c>
      <c r="AP27" s="14">
        <f t="shared" si="6"/>
        <v>0.16349924585218703</v>
      </c>
      <c r="AQ27" s="21">
        <v>3469</v>
      </c>
      <c r="AR27" s="15">
        <v>470</v>
      </c>
      <c r="AS27" s="14">
        <f t="shared" si="7"/>
        <v>0.13548573075814355</v>
      </c>
      <c r="AT27" s="21">
        <v>3247</v>
      </c>
      <c r="AU27" s="15">
        <v>559</v>
      </c>
      <c r="AV27" s="14">
        <f t="shared" si="8"/>
        <v>0.17215891592238991</v>
      </c>
      <c r="AW27" s="21">
        <v>3047</v>
      </c>
      <c r="AX27" s="15">
        <v>502</v>
      </c>
      <c r="AY27" s="14">
        <f t="shared" si="9"/>
        <v>0.16475221529373155</v>
      </c>
      <c r="AZ27" s="21">
        <v>2956</v>
      </c>
      <c r="BA27" s="15">
        <v>444</v>
      </c>
      <c r="BB27" s="14">
        <f t="shared" si="10"/>
        <v>0.15020297699594046</v>
      </c>
    </row>
    <row r="28" spans="2:54" x14ac:dyDescent="0.25">
      <c r="B28" s="74">
        <v>12</v>
      </c>
      <c r="C28" s="76" t="s">
        <v>48</v>
      </c>
      <c r="D28" s="34">
        <f t="shared" si="17"/>
        <v>19</v>
      </c>
      <c r="E28" s="34">
        <f t="shared" si="17"/>
        <v>19</v>
      </c>
      <c r="F28" s="34">
        <f t="shared" si="17"/>
        <v>11</v>
      </c>
      <c r="G28" s="34">
        <f t="shared" si="17"/>
        <v>0</v>
      </c>
      <c r="H28" s="34">
        <f t="shared" si="17"/>
        <v>15</v>
      </c>
      <c r="I28" s="34">
        <f t="shared" si="17"/>
        <v>15</v>
      </c>
      <c r="J28" s="34">
        <f t="shared" si="17"/>
        <v>17</v>
      </c>
      <c r="K28" s="34">
        <f t="shared" si="17"/>
        <v>20</v>
      </c>
      <c r="L28" s="34">
        <f t="shared" si="17"/>
        <v>21</v>
      </c>
      <c r="M28" s="34">
        <f t="shared" si="17"/>
        <v>0</v>
      </c>
      <c r="W28" s="10">
        <v>23</v>
      </c>
      <c r="X28" s="12" t="s">
        <v>24</v>
      </c>
      <c r="Y28" s="15">
        <v>572</v>
      </c>
      <c r="Z28" s="15">
        <v>185</v>
      </c>
      <c r="AA28" s="14">
        <f t="shared" si="1"/>
        <v>0.32342657342657344</v>
      </c>
      <c r="AB28" s="21">
        <v>384</v>
      </c>
      <c r="AC28" s="15">
        <v>144</v>
      </c>
      <c r="AD28" s="14">
        <f t="shared" si="2"/>
        <v>0.375</v>
      </c>
      <c r="AE28" s="21">
        <v>360</v>
      </c>
      <c r="AF28" s="15">
        <v>136</v>
      </c>
      <c r="AG28" s="14">
        <f t="shared" si="3"/>
        <v>0.37777777777777777</v>
      </c>
      <c r="AH28" s="21">
        <v>288</v>
      </c>
      <c r="AI28" s="15">
        <v>114</v>
      </c>
      <c r="AJ28" s="14">
        <f t="shared" si="4"/>
        <v>0.39583333333333331</v>
      </c>
      <c r="AK28" s="21">
        <v>363</v>
      </c>
      <c r="AL28" s="15">
        <v>136</v>
      </c>
      <c r="AM28" s="14">
        <f t="shared" si="5"/>
        <v>0.37465564738292012</v>
      </c>
      <c r="AN28" s="21">
        <v>365</v>
      </c>
      <c r="AO28" s="15">
        <v>143</v>
      </c>
      <c r="AP28" s="14">
        <f t="shared" si="6"/>
        <v>0.39178082191780822</v>
      </c>
      <c r="AQ28" s="21">
        <v>463</v>
      </c>
      <c r="AR28" s="15">
        <v>140</v>
      </c>
      <c r="AS28" s="14">
        <f t="shared" si="7"/>
        <v>0.30237580993520519</v>
      </c>
      <c r="AT28" s="21">
        <v>428</v>
      </c>
      <c r="AU28" s="15">
        <v>145</v>
      </c>
      <c r="AV28" s="14">
        <f t="shared" si="8"/>
        <v>0.33878504672897197</v>
      </c>
      <c r="AW28" s="21">
        <v>529</v>
      </c>
      <c r="AX28" s="15">
        <v>182</v>
      </c>
      <c r="AY28" s="14">
        <f t="shared" si="9"/>
        <v>0.34404536862003782</v>
      </c>
      <c r="AZ28" s="21">
        <v>476</v>
      </c>
      <c r="BA28" s="15">
        <v>173</v>
      </c>
      <c r="BB28" s="14">
        <f t="shared" si="10"/>
        <v>0.36344537815126049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0</v>
      </c>
      <c r="J29" s="34">
        <f t="shared" si="17"/>
        <v>0</v>
      </c>
      <c r="K29" s="34">
        <f t="shared" si="17"/>
        <v>0</v>
      </c>
      <c r="L29" s="34">
        <f t="shared" si="17"/>
        <v>0</v>
      </c>
      <c r="M29" s="34">
        <f t="shared" si="17"/>
        <v>0</v>
      </c>
      <c r="W29" s="10">
        <v>24</v>
      </c>
      <c r="X29" s="12" t="s">
        <v>25</v>
      </c>
      <c r="Y29" s="15">
        <v>378</v>
      </c>
      <c r="Z29" s="15">
        <v>133</v>
      </c>
      <c r="AA29" s="14">
        <f t="shared" si="1"/>
        <v>0.35185185185185186</v>
      </c>
      <c r="AB29" s="21">
        <v>258</v>
      </c>
      <c r="AC29" s="15">
        <v>124</v>
      </c>
      <c r="AD29" s="14">
        <f t="shared" si="2"/>
        <v>0.48062015503875971</v>
      </c>
      <c r="AE29" s="21">
        <v>239</v>
      </c>
      <c r="AF29" s="15">
        <v>99</v>
      </c>
      <c r="AG29" s="14">
        <f t="shared" si="3"/>
        <v>0.41422594142259417</v>
      </c>
      <c r="AH29" s="21">
        <v>166</v>
      </c>
      <c r="AI29" s="15">
        <v>86</v>
      </c>
      <c r="AJ29" s="14">
        <f t="shared" si="4"/>
        <v>0.51807228915662651</v>
      </c>
      <c r="AK29" s="21">
        <v>244</v>
      </c>
      <c r="AL29" s="15">
        <v>151</v>
      </c>
      <c r="AM29" s="14">
        <f t="shared" si="5"/>
        <v>0.61885245901639341</v>
      </c>
      <c r="AN29" s="21">
        <v>243</v>
      </c>
      <c r="AO29" s="15">
        <v>154</v>
      </c>
      <c r="AP29" s="14">
        <f t="shared" si="6"/>
        <v>0.63374485596707819</v>
      </c>
      <c r="AQ29" s="21">
        <v>330</v>
      </c>
      <c r="AR29" s="15">
        <v>196</v>
      </c>
      <c r="AS29" s="14">
        <f t="shared" si="7"/>
        <v>0.59393939393939399</v>
      </c>
      <c r="AT29" s="21">
        <v>298</v>
      </c>
      <c r="AU29" s="15">
        <v>181</v>
      </c>
      <c r="AV29" s="14">
        <f t="shared" si="8"/>
        <v>0.60738255033557043</v>
      </c>
      <c r="AW29" s="21">
        <v>275</v>
      </c>
      <c r="AX29" s="15">
        <v>145</v>
      </c>
      <c r="AY29" s="14">
        <f t="shared" si="9"/>
        <v>0.52727272727272723</v>
      </c>
      <c r="AZ29" s="21">
        <v>193</v>
      </c>
      <c r="BA29" s="15">
        <v>80</v>
      </c>
      <c r="BB29" s="14">
        <f t="shared" si="10"/>
        <v>0.41450777202072536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106</v>
      </c>
      <c r="Z30" s="15">
        <v>55</v>
      </c>
      <c r="AA30" s="14">
        <f t="shared" si="1"/>
        <v>0.51886792452830188</v>
      </c>
      <c r="AB30" s="21">
        <v>108</v>
      </c>
      <c r="AC30" s="15">
        <v>67</v>
      </c>
      <c r="AD30" s="14">
        <f t="shared" si="2"/>
        <v>0.62037037037037035</v>
      </c>
      <c r="AE30" s="21">
        <v>109</v>
      </c>
      <c r="AF30" s="15">
        <v>66</v>
      </c>
      <c r="AG30" s="14">
        <f t="shared" si="3"/>
        <v>0.60550458715596334</v>
      </c>
      <c r="AH30" s="21">
        <v>112</v>
      </c>
      <c r="AI30" s="15">
        <v>79</v>
      </c>
      <c r="AJ30" s="14">
        <f t="shared" si="4"/>
        <v>0.7053571428571429</v>
      </c>
      <c r="AK30" s="21">
        <v>107</v>
      </c>
      <c r="AL30" s="15">
        <v>69</v>
      </c>
      <c r="AM30" s="14">
        <f t="shared" si="5"/>
        <v>0.64485981308411211</v>
      </c>
      <c r="AN30" s="21">
        <v>141</v>
      </c>
      <c r="AO30" s="15">
        <v>85</v>
      </c>
      <c r="AP30" s="14">
        <f t="shared" si="6"/>
        <v>0.6028368794326241</v>
      </c>
      <c r="AQ30" s="21">
        <v>150</v>
      </c>
      <c r="AR30" s="15">
        <v>99</v>
      </c>
      <c r="AS30" s="14">
        <f t="shared" si="7"/>
        <v>0.66</v>
      </c>
      <c r="AT30" s="21">
        <v>169</v>
      </c>
      <c r="AU30" s="15">
        <v>111</v>
      </c>
      <c r="AV30" s="14">
        <f t="shared" si="8"/>
        <v>0.65680473372781067</v>
      </c>
      <c r="AW30" s="21">
        <v>137</v>
      </c>
      <c r="AX30" s="15">
        <v>83</v>
      </c>
      <c r="AY30" s="14">
        <f t="shared" si="9"/>
        <v>0.6058394160583942</v>
      </c>
      <c r="AZ30" s="21">
        <v>160</v>
      </c>
      <c r="BA30" s="15">
        <v>94</v>
      </c>
      <c r="BB30" s="14">
        <f t="shared" si="10"/>
        <v>0.58750000000000002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87</v>
      </c>
      <c r="Z31" s="15">
        <v>52</v>
      </c>
      <c r="AA31" s="14">
        <f t="shared" si="1"/>
        <v>0.5977011494252874</v>
      </c>
      <c r="AB31" s="21">
        <v>89</v>
      </c>
      <c r="AC31" s="15">
        <v>60</v>
      </c>
      <c r="AD31" s="14">
        <f t="shared" si="2"/>
        <v>0.6741573033707865</v>
      </c>
      <c r="AE31" s="21">
        <v>98</v>
      </c>
      <c r="AF31" s="15">
        <v>64</v>
      </c>
      <c r="AG31" s="14">
        <f t="shared" si="3"/>
        <v>0.65306122448979587</v>
      </c>
      <c r="AH31" s="21">
        <v>112</v>
      </c>
      <c r="AI31" s="15">
        <v>79</v>
      </c>
      <c r="AJ31" s="14">
        <f t="shared" si="4"/>
        <v>0.7053571428571429</v>
      </c>
      <c r="AK31" s="21">
        <v>99</v>
      </c>
      <c r="AL31" s="15">
        <v>69</v>
      </c>
      <c r="AM31" s="14">
        <f t="shared" si="5"/>
        <v>0.69696969696969702</v>
      </c>
      <c r="AN31" s="21">
        <v>134</v>
      </c>
      <c r="AO31" s="15">
        <v>86</v>
      </c>
      <c r="AP31" s="14">
        <f t="shared" si="6"/>
        <v>0.64179104477611937</v>
      </c>
      <c r="AQ31" s="21">
        <v>141</v>
      </c>
      <c r="AR31" s="15">
        <v>96</v>
      </c>
      <c r="AS31" s="14">
        <f t="shared" si="7"/>
        <v>0.68085106382978722</v>
      </c>
      <c r="AT31" s="21">
        <v>136</v>
      </c>
      <c r="AU31" s="15">
        <v>102</v>
      </c>
      <c r="AV31" s="14">
        <f t="shared" si="8"/>
        <v>0.75</v>
      </c>
      <c r="AW31" s="21">
        <v>109</v>
      </c>
      <c r="AX31" s="15">
        <v>76</v>
      </c>
      <c r="AY31" s="14">
        <f t="shared" si="9"/>
        <v>0.69724770642201839</v>
      </c>
      <c r="AZ31" s="21">
        <v>142</v>
      </c>
      <c r="BA31" s="15">
        <v>84</v>
      </c>
      <c r="BB31" s="14">
        <f t="shared" si="10"/>
        <v>0.59154929577464788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0.99999999999999989</v>
      </c>
      <c r="G32" s="73">
        <f t="shared" si="20"/>
        <v>0.99999999999999978</v>
      </c>
      <c r="H32" s="73">
        <f t="shared" si="20"/>
        <v>0.99999999999999989</v>
      </c>
      <c r="I32" s="73">
        <f t="shared" si="20"/>
        <v>1</v>
      </c>
      <c r="J32" s="73">
        <f t="shared" si="20"/>
        <v>1</v>
      </c>
      <c r="K32" s="73">
        <f t="shared" si="20"/>
        <v>0.99999999999999989</v>
      </c>
      <c r="L32" s="73">
        <f t="shared" si="20"/>
        <v>1</v>
      </c>
      <c r="M32" s="73">
        <f t="shared" si="20"/>
        <v>1</v>
      </c>
      <c r="W32" s="10">
        <v>27</v>
      </c>
      <c r="X32" s="12" t="s">
        <v>28</v>
      </c>
      <c r="Y32" s="15">
        <v>0</v>
      </c>
      <c r="Z32" s="15">
        <v>119</v>
      </c>
      <c r="AA32" s="14">
        <f t="shared" si="1"/>
        <v>0</v>
      </c>
      <c r="AB32" s="21">
        <v>0</v>
      </c>
      <c r="AC32" s="15">
        <v>89</v>
      </c>
      <c r="AD32" s="14">
        <f t="shared" si="2"/>
        <v>0</v>
      </c>
      <c r="AE32" s="21">
        <v>0</v>
      </c>
      <c r="AF32" s="15">
        <v>27</v>
      </c>
      <c r="AG32" s="14">
        <f t="shared" si="3"/>
        <v>0</v>
      </c>
      <c r="AH32" s="21">
        <v>0</v>
      </c>
      <c r="AI32" s="15">
        <v>27</v>
      </c>
      <c r="AJ32" s="14">
        <f t="shared" si="4"/>
        <v>0</v>
      </c>
      <c r="AK32" s="21">
        <v>0</v>
      </c>
      <c r="AL32" s="15">
        <v>27</v>
      </c>
      <c r="AM32" s="14">
        <f t="shared" si="5"/>
        <v>0</v>
      </c>
      <c r="AN32" s="21">
        <v>0</v>
      </c>
      <c r="AO32" s="15">
        <v>26</v>
      </c>
      <c r="AP32" s="14">
        <f t="shared" si="6"/>
        <v>0</v>
      </c>
      <c r="AQ32" s="21">
        <v>0</v>
      </c>
      <c r="AR32" s="15">
        <v>26</v>
      </c>
      <c r="AS32" s="14">
        <f t="shared" si="7"/>
        <v>0</v>
      </c>
      <c r="AT32" s="21">
        <v>0</v>
      </c>
      <c r="AU32" s="15">
        <v>27</v>
      </c>
      <c r="AV32" s="14">
        <f t="shared" si="8"/>
        <v>0</v>
      </c>
      <c r="AW32" s="21">
        <v>0</v>
      </c>
      <c r="AX32" s="15">
        <v>27</v>
      </c>
      <c r="AY32" s="14">
        <f t="shared" si="9"/>
        <v>0</v>
      </c>
      <c r="AZ32" s="21">
        <v>18</v>
      </c>
      <c r="BA32" s="15">
        <v>31</v>
      </c>
      <c r="BB32" s="14">
        <f t="shared" si="10"/>
        <v>1.7222222222222223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0.76854148639553888</v>
      </c>
      <c r="E33" s="39">
        <f t="shared" si="21"/>
        <v>0.77766395386337339</v>
      </c>
      <c r="F33" s="39">
        <f t="shared" si="21"/>
        <v>0.78032120037607688</v>
      </c>
      <c r="G33" s="39">
        <f t="shared" si="21"/>
        <v>0.80031121316203957</v>
      </c>
      <c r="H33" s="39">
        <f t="shared" si="21"/>
        <v>0.79089516143919958</v>
      </c>
      <c r="I33" s="39">
        <f t="shared" si="21"/>
        <v>0.78184772434255845</v>
      </c>
      <c r="J33" s="39">
        <f t="shared" si="21"/>
        <v>0.77516521975501607</v>
      </c>
      <c r="K33" s="39">
        <f t="shared" si="21"/>
        <v>0.7798089378238342</v>
      </c>
      <c r="L33" s="39">
        <f t="shared" si="21"/>
        <v>0.77466941117764476</v>
      </c>
      <c r="M33" s="39">
        <f t="shared" si="21"/>
        <v>0.7681558487454353</v>
      </c>
      <c r="W33" s="10">
        <v>28</v>
      </c>
      <c r="X33" s="12" t="s">
        <v>29</v>
      </c>
      <c r="Y33" s="15">
        <v>0</v>
      </c>
      <c r="Z33" s="15">
        <v>119</v>
      </c>
      <c r="AA33" s="14">
        <f t="shared" si="1"/>
        <v>0</v>
      </c>
      <c r="AB33" s="21">
        <v>0</v>
      </c>
      <c r="AC33" s="15">
        <v>89</v>
      </c>
      <c r="AD33" s="14">
        <f t="shared" si="2"/>
        <v>0</v>
      </c>
      <c r="AE33" s="21">
        <v>0</v>
      </c>
      <c r="AF33" s="15">
        <v>27</v>
      </c>
      <c r="AG33" s="14">
        <f t="shared" si="3"/>
        <v>0</v>
      </c>
      <c r="AH33" s="21">
        <v>0</v>
      </c>
      <c r="AI33" s="15">
        <v>27</v>
      </c>
      <c r="AJ33" s="14">
        <f t="shared" si="4"/>
        <v>0</v>
      </c>
      <c r="AK33" s="21">
        <v>0</v>
      </c>
      <c r="AL33" s="15">
        <v>27</v>
      </c>
      <c r="AM33" s="14">
        <f t="shared" si="5"/>
        <v>0</v>
      </c>
      <c r="AN33" s="21">
        <v>0</v>
      </c>
      <c r="AO33" s="15">
        <v>26</v>
      </c>
      <c r="AP33" s="14">
        <f t="shared" si="6"/>
        <v>0</v>
      </c>
      <c r="AQ33" s="21">
        <v>0</v>
      </c>
      <c r="AR33" s="15">
        <v>26</v>
      </c>
      <c r="AS33" s="14">
        <f t="shared" si="7"/>
        <v>0</v>
      </c>
      <c r="AT33" s="21">
        <v>20</v>
      </c>
      <c r="AU33" s="15">
        <v>32</v>
      </c>
      <c r="AV33" s="14">
        <f t="shared" si="8"/>
        <v>1.6</v>
      </c>
      <c r="AW33" s="21">
        <v>15</v>
      </c>
      <c r="AX33" s="15">
        <v>25</v>
      </c>
      <c r="AY33" s="14">
        <f t="shared" si="9"/>
        <v>1.6666666666666667</v>
      </c>
      <c r="AZ33" s="21">
        <v>0</v>
      </c>
      <c r="BA33" s="15">
        <v>27</v>
      </c>
      <c r="BB33" s="14">
        <f t="shared" si="10"/>
        <v>0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0.13842899721180657</v>
      </c>
      <c r="E34" s="39">
        <f t="shared" si="21"/>
        <v>0.12399218409121089</v>
      </c>
      <c r="F34" s="39">
        <f t="shared" si="21"/>
        <v>0.11788859681102136</v>
      </c>
      <c r="G34" s="39">
        <f t="shared" si="21"/>
        <v>9.9018919483082529E-2</v>
      </c>
      <c r="H34" s="39">
        <f t="shared" si="21"/>
        <v>0.1104137052557736</v>
      </c>
      <c r="I34" s="39">
        <f t="shared" si="21"/>
        <v>0.11709436428180357</v>
      </c>
      <c r="J34" s="39">
        <f t="shared" si="21"/>
        <v>0.1210309033145886</v>
      </c>
      <c r="K34" s="39">
        <f t="shared" si="21"/>
        <v>0.11398963730569948</v>
      </c>
      <c r="L34" s="39">
        <f t="shared" si="21"/>
        <v>0.10649014471057884</v>
      </c>
      <c r="M34" s="39">
        <f t="shared" si="21"/>
        <v>9.78913888561668E-2</v>
      </c>
      <c r="W34" s="10">
        <v>29</v>
      </c>
      <c r="X34" s="12" t="s">
        <v>30</v>
      </c>
      <c r="Y34" s="15">
        <v>19</v>
      </c>
      <c r="Z34" s="15">
        <v>23</v>
      </c>
      <c r="AA34" s="14">
        <f t="shared" si="1"/>
        <v>1.2105263157894737</v>
      </c>
      <c r="AB34" s="21">
        <v>19</v>
      </c>
      <c r="AC34" s="15">
        <v>22</v>
      </c>
      <c r="AD34" s="14">
        <f t="shared" si="2"/>
        <v>1.1578947368421053</v>
      </c>
      <c r="AE34" s="21">
        <v>11</v>
      </c>
      <c r="AF34" s="15">
        <v>18</v>
      </c>
      <c r="AG34" s="14">
        <f t="shared" si="3"/>
        <v>1.6363636363636365</v>
      </c>
      <c r="AH34" s="21">
        <v>0</v>
      </c>
      <c r="AI34" s="15">
        <v>27</v>
      </c>
      <c r="AJ34" s="14">
        <f t="shared" si="4"/>
        <v>0</v>
      </c>
      <c r="AK34" s="21">
        <v>8</v>
      </c>
      <c r="AL34" s="15">
        <v>11</v>
      </c>
      <c r="AM34" s="14">
        <f t="shared" si="5"/>
        <v>1.375</v>
      </c>
      <c r="AN34" s="21">
        <v>7</v>
      </c>
      <c r="AO34" s="15">
        <v>10</v>
      </c>
      <c r="AP34" s="14">
        <f t="shared" si="6"/>
        <v>1.4285714285714286</v>
      </c>
      <c r="AQ34" s="21">
        <v>9</v>
      </c>
      <c r="AR34" s="15">
        <v>13</v>
      </c>
      <c r="AS34" s="14">
        <f t="shared" si="7"/>
        <v>1.4444444444444444</v>
      </c>
      <c r="AT34" s="21">
        <v>13</v>
      </c>
      <c r="AU34" s="15">
        <v>19</v>
      </c>
      <c r="AV34" s="14">
        <f t="shared" si="8"/>
        <v>1.4615384615384615</v>
      </c>
      <c r="AW34" s="21">
        <v>13</v>
      </c>
      <c r="AX34" s="15">
        <v>19</v>
      </c>
      <c r="AY34" s="14">
        <f t="shared" si="9"/>
        <v>1.4615384615384615</v>
      </c>
      <c r="AZ34" s="21">
        <v>0</v>
      </c>
      <c r="BA34" s="15">
        <v>27</v>
      </c>
      <c r="BB34" s="14">
        <f t="shared" si="10"/>
        <v>0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5.5956158061724838E-3</v>
      </c>
      <c r="E35" s="39">
        <f t="shared" si="21"/>
        <v>4.1545728757611975E-3</v>
      </c>
      <c r="F35" s="39">
        <f t="shared" si="21"/>
        <v>4.3363969530095742E-3</v>
      </c>
      <c r="G35" s="39">
        <f t="shared" si="21"/>
        <v>3.1121316203958482E-3</v>
      </c>
      <c r="H35" s="39">
        <f t="shared" si="21"/>
        <v>3.341394524543558E-3</v>
      </c>
      <c r="I35" s="39">
        <f t="shared" si="21"/>
        <v>5.2277423570759969E-3</v>
      </c>
      <c r="J35" s="39">
        <f t="shared" si="21"/>
        <v>5.5044936375528786E-3</v>
      </c>
      <c r="K35" s="39">
        <f t="shared" si="21"/>
        <v>5.4727979274611397E-3</v>
      </c>
      <c r="L35" s="39">
        <f t="shared" si="21"/>
        <v>5.270708582834331E-3</v>
      </c>
      <c r="M35" s="39">
        <f t="shared" si="21"/>
        <v>5.3157026740487693E-3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27</v>
      </c>
      <c r="AG35" s="14">
        <f t="shared" si="3"/>
        <v>0</v>
      </c>
      <c r="AH35" s="21">
        <v>0</v>
      </c>
      <c r="AI35" s="15">
        <v>27</v>
      </c>
      <c r="AJ35" s="14">
        <f t="shared" si="4"/>
        <v>0</v>
      </c>
      <c r="AK35" s="21">
        <v>0</v>
      </c>
      <c r="AL35" s="15">
        <v>27</v>
      </c>
      <c r="AM35" s="14">
        <f t="shared" si="5"/>
        <v>0</v>
      </c>
      <c r="AN35" s="21">
        <v>0</v>
      </c>
      <c r="AO35" s="15">
        <v>26</v>
      </c>
      <c r="AP35" s="14">
        <f t="shared" si="6"/>
        <v>0</v>
      </c>
      <c r="AQ35" s="21">
        <v>0</v>
      </c>
      <c r="AR35" s="15">
        <v>26</v>
      </c>
      <c r="AS35" s="14">
        <f t="shared" si="7"/>
        <v>0</v>
      </c>
      <c r="AT35" s="21">
        <v>0</v>
      </c>
      <c r="AU35" s="15">
        <v>27</v>
      </c>
      <c r="AV35" s="14">
        <f t="shared" si="8"/>
        <v>0</v>
      </c>
      <c r="AW35" s="21">
        <v>0</v>
      </c>
      <c r="AX35" s="15">
        <v>27</v>
      </c>
      <c r="AY35" s="14">
        <f t="shared" si="9"/>
        <v>0</v>
      </c>
      <c r="AZ35" s="21">
        <v>0</v>
      </c>
      <c r="BA35" s="15">
        <v>27</v>
      </c>
      <c r="BB35" s="14">
        <f t="shared" si="10"/>
        <v>0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3.345832131525815E-3</v>
      </c>
      <c r="E36" s="39">
        <f t="shared" si="21"/>
        <v>4.8754576669891676E-3</v>
      </c>
      <c r="F36" s="39">
        <f t="shared" si="21"/>
        <v>6.0824682924957305E-3</v>
      </c>
      <c r="G36" s="39">
        <f t="shared" si="21"/>
        <v>6.9263904966127103E-3</v>
      </c>
      <c r="H36" s="39">
        <f t="shared" si="21"/>
        <v>6.7935535084642507E-3</v>
      </c>
      <c r="I36" s="39">
        <f t="shared" si="21"/>
        <v>6.0754843609261578E-3</v>
      </c>
      <c r="J36" s="39">
        <f t="shared" si="21"/>
        <v>6.0311581522570126E-3</v>
      </c>
      <c r="K36" s="39">
        <f t="shared" si="21"/>
        <v>5.9099740932642489E-3</v>
      </c>
      <c r="L36" s="39">
        <f t="shared" si="21"/>
        <v>4.9276447105788424E-3</v>
      </c>
      <c r="M36" s="39">
        <f t="shared" si="21"/>
        <v>4.9181293438567558E-3</v>
      </c>
      <c r="W36" s="10">
        <v>31</v>
      </c>
      <c r="X36" s="12" t="s">
        <v>32</v>
      </c>
      <c r="Y36" s="15">
        <v>109</v>
      </c>
      <c r="Z36" s="15">
        <v>59</v>
      </c>
      <c r="AA36" s="14">
        <f t="shared" si="1"/>
        <v>0.54128440366972475</v>
      </c>
      <c r="AB36" s="21">
        <v>157</v>
      </c>
      <c r="AC36" s="15">
        <v>107</v>
      </c>
      <c r="AD36" s="14">
        <f t="shared" si="2"/>
        <v>0.68152866242038213</v>
      </c>
      <c r="AE36" s="21">
        <v>208</v>
      </c>
      <c r="AF36" s="15">
        <v>125</v>
      </c>
      <c r="AG36" s="14">
        <f t="shared" si="3"/>
        <v>0.60096153846153844</v>
      </c>
      <c r="AH36" s="21">
        <v>256</v>
      </c>
      <c r="AI36" s="15">
        <v>122</v>
      </c>
      <c r="AJ36" s="14">
        <f t="shared" si="4"/>
        <v>0.4765625</v>
      </c>
      <c r="AK36" s="21">
        <v>281</v>
      </c>
      <c r="AL36" s="15">
        <v>130</v>
      </c>
      <c r="AM36" s="14">
        <f t="shared" si="5"/>
        <v>0.46263345195729538</v>
      </c>
      <c r="AN36" s="21">
        <v>252</v>
      </c>
      <c r="AO36" s="15">
        <v>100</v>
      </c>
      <c r="AP36" s="14">
        <f t="shared" si="6"/>
        <v>0.3968253968253968</v>
      </c>
      <c r="AQ36" s="21">
        <v>266</v>
      </c>
      <c r="AR36" s="15">
        <v>133</v>
      </c>
      <c r="AS36" s="14">
        <f t="shared" si="7"/>
        <v>0.5</v>
      </c>
      <c r="AT36" s="21">
        <v>267</v>
      </c>
      <c r="AU36" s="15">
        <v>147</v>
      </c>
      <c r="AV36" s="14">
        <f t="shared" si="8"/>
        <v>0.550561797752809</v>
      </c>
      <c r="AW36" s="21">
        <v>238</v>
      </c>
      <c r="AX36" s="15">
        <v>127</v>
      </c>
      <c r="AY36" s="14">
        <f t="shared" si="9"/>
        <v>0.53361344537815125</v>
      </c>
      <c r="AZ36" s="21">
        <v>255</v>
      </c>
      <c r="BA36" s="15">
        <v>139</v>
      </c>
      <c r="BB36" s="14">
        <f t="shared" si="10"/>
        <v>0.54509803921568623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2.3247764638015575E-2</v>
      </c>
      <c r="E37" s="39">
        <f t="shared" si="21"/>
        <v>2.6805531842240056E-2</v>
      </c>
      <c r="F37" s="39">
        <f t="shared" si="21"/>
        <v>2.5557879386764397E-2</v>
      </c>
      <c r="G37" s="39">
        <f t="shared" si="21"/>
        <v>2.7990208171243144E-2</v>
      </c>
      <c r="H37" s="39">
        <f t="shared" si="21"/>
        <v>2.6897302885414167E-2</v>
      </c>
      <c r="I37" s="39">
        <f t="shared" si="21"/>
        <v>2.2323872768054257E-2</v>
      </c>
      <c r="J37" s="39">
        <f t="shared" si="21"/>
        <v>2.2918400978576645E-2</v>
      </c>
      <c r="K37" s="39">
        <f t="shared" si="21"/>
        <v>2.0126295336787565E-2</v>
      </c>
      <c r="L37" s="39">
        <f t="shared" si="21"/>
        <v>1.5702969061876248E-2</v>
      </c>
      <c r="M37" s="39">
        <f t="shared" si="21"/>
        <v>1.2648721875368123E-2</v>
      </c>
      <c r="W37" s="10">
        <v>32</v>
      </c>
      <c r="X37" s="12" t="s">
        <v>33</v>
      </c>
      <c r="Y37" s="15">
        <v>756</v>
      </c>
      <c r="Z37" s="15">
        <v>224</v>
      </c>
      <c r="AA37" s="14">
        <f t="shared" si="1"/>
        <v>0.29629629629629628</v>
      </c>
      <c r="AB37" s="21">
        <v>788</v>
      </c>
      <c r="AC37" s="15">
        <v>222</v>
      </c>
      <c r="AD37" s="14">
        <f t="shared" si="2"/>
        <v>0.28172588832487311</v>
      </c>
      <c r="AE37" s="21">
        <v>776</v>
      </c>
      <c r="AF37" s="15">
        <v>216</v>
      </c>
      <c r="AG37" s="14">
        <f t="shared" si="3"/>
        <v>0.27835051546391754</v>
      </c>
      <c r="AH37" s="21">
        <v>889</v>
      </c>
      <c r="AI37" s="15">
        <v>262</v>
      </c>
      <c r="AJ37" s="14">
        <f t="shared" si="4"/>
        <v>0.29471316085489313</v>
      </c>
      <c r="AK37" s="21">
        <v>766</v>
      </c>
      <c r="AL37" s="15">
        <v>265</v>
      </c>
      <c r="AM37" s="14">
        <f t="shared" si="5"/>
        <v>0.34595300261096606</v>
      </c>
      <c r="AN37" s="21">
        <v>722</v>
      </c>
      <c r="AO37" s="15">
        <v>212</v>
      </c>
      <c r="AP37" s="14">
        <f t="shared" si="6"/>
        <v>0.29362880886426596</v>
      </c>
      <c r="AQ37" s="21">
        <v>775</v>
      </c>
      <c r="AR37" s="15">
        <v>249</v>
      </c>
      <c r="AS37" s="14">
        <f t="shared" si="7"/>
        <v>0.32129032258064516</v>
      </c>
      <c r="AT37" s="21">
        <v>720</v>
      </c>
      <c r="AU37" s="15">
        <v>265</v>
      </c>
      <c r="AV37" s="14">
        <f t="shared" si="8"/>
        <v>0.36805555555555558</v>
      </c>
      <c r="AW37" s="21">
        <v>583</v>
      </c>
      <c r="AX37" s="15">
        <v>243</v>
      </c>
      <c r="AY37" s="14">
        <f t="shared" si="9"/>
        <v>0.41680960548885077</v>
      </c>
      <c r="AZ37" s="21">
        <v>507</v>
      </c>
      <c r="BA37" s="15">
        <v>239</v>
      </c>
      <c r="BB37" s="14">
        <f t="shared" si="10"/>
        <v>0.47140039447731757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1.0845111047014711E-2</v>
      </c>
      <c r="E38" s="39">
        <f t="shared" si="21"/>
        <v>1.2881072980099786E-2</v>
      </c>
      <c r="F38" s="39">
        <f t="shared" si="21"/>
        <v>1.440988545004509E-2</v>
      </c>
      <c r="G38" s="39">
        <f t="shared" si="21"/>
        <v>1.4858530846158225E-2</v>
      </c>
      <c r="H38" s="39">
        <f t="shared" si="21"/>
        <v>1.3993243367977994E-2</v>
      </c>
      <c r="I38" s="39">
        <f t="shared" si="21"/>
        <v>1.5171049610568517E-2</v>
      </c>
      <c r="J38" s="39">
        <f t="shared" si="21"/>
        <v>1.3336504646540154E-2</v>
      </c>
      <c r="K38" s="39">
        <f t="shared" si="21"/>
        <v>1.4119170984455958E-2</v>
      </c>
      <c r="L38" s="39">
        <f t="shared" si="21"/>
        <v>1.2677769461077844E-2</v>
      </c>
      <c r="M38" s="39">
        <f t="shared" si="21"/>
        <v>1.5284485805159618E-2</v>
      </c>
      <c r="W38" s="10">
        <v>33</v>
      </c>
      <c r="X38" s="12" t="s">
        <v>34</v>
      </c>
      <c r="Y38" s="15">
        <v>420</v>
      </c>
      <c r="Z38" s="15">
        <v>132</v>
      </c>
      <c r="AA38" s="14">
        <f t="shared" si="1"/>
        <v>0.31428571428571428</v>
      </c>
      <c r="AB38" s="21">
        <v>487</v>
      </c>
      <c r="AC38" s="15">
        <v>136</v>
      </c>
      <c r="AD38" s="14">
        <f t="shared" si="2"/>
        <v>0.27926078028747431</v>
      </c>
      <c r="AE38" s="21">
        <v>569</v>
      </c>
      <c r="AF38" s="15">
        <v>176</v>
      </c>
      <c r="AG38" s="14">
        <f t="shared" si="3"/>
        <v>0.30931458699472758</v>
      </c>
      <c r="AH38" s="21">
        <v>645</v>
      </c>
      <c r="AI38" s="15">
        <v>188</v>
      </c>
      <c r="AJ38" s="14">
        <f t="shared" si="4"/>
        <v>0.29147286821705426</v>
      </c>
      <c r="AK38" s="21">
        <v>600</v>
      </c>
      <c r="AL38" s="15">
        <v>157</v>
      </c>
      <c r="AM38" s="14">
        <f t="shared" si="5"/>
        <v>0.26166666666666666</v>
      </c>
      <c r="AN38" s="21">
        <v>709</v>
      </c>
      <c r="AO38" s="15">
        <v>211</v>
      </c>
      <c r="AP38" s="14">
        <f t="shared" si="6"/>
        <v>0.29760225669957685</v>
      </c>
      <c r="AQ38" s="21">
        <v>714</v>
      </c>
      <c r="AR38" s="15">
        <v>190</v>
      </c>
      <c r="AS38" s="14">
        <f t="shared" si="7"/>
        <v>0.26610644257703081</v>
      </c>
      <c r="AT38" s="21">
        <v>739</v>
      </c>
      <c r="AU38" s="15">
        <v>242</v>
      </c>
      <c r="AV38" s="14">
        <f t="shared" si="8"/>
        <v>0.32746955345060891</v>
      </c>
      <c r="AW38" s="21">
        <v>645</v>
      </c>
      <c r="AX38" s="15">
        <v>232</v>
      </c>
      <c r="AY38" s="14">
        <f t="shared" si="9"/>
        <v>0.35968992248062015</v>
      </c>
      <c r="AZ38" s="21">
        <v>819</v>
      </c>
      <c r="BA38" s="15">
        <v>300</v>
      </c>
      <c r="BB38" s="14">
        <f t="shared" si="10"/>
        <v>0.36630036630036628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4.9995192769925971E-2</v>
      </c>
      <c r="E39" s="39">
        <f t="shared" si="21"/>
        <v>4.9627226680325535E-2</v>
      </c>
      <c r="F39" s="39">
        <f t="shared" si="21"/>
        <v>5.1403572730586947E-2</v>
      </c>
      <c r="G39" s="39">
        <f t="shared" si="21"/>
        <v>4.7782606220467962E-2</v>
      </c>
      <c r="H39" s="39">
        <f t="shared" si="21"/>
        <v>4.7665639018626887E-2</v>
      </c>
      <c r="I39" s="39">
        <f t="shared" si="21"/>
        <v>5.2259762279013085E-2</v>
      </c>
      <c r="J39" s="39">
        <f t="shared" si="21"/>
        <v>5.6013319515468646E-2</v>
      </c>
      <c r="K39" s="39">
        <f t="shared" si="21"/>
        <v>6.0573186528497407E-2</v>
      </c>
      <c r="L39" s="39">
        <f t="shared" si="21"/>
        <v>8.0261352295409177E-2</v>
      </c>
      <c r="M39" s="39">
        <f t="shared" si="21"/>
        <v>9.5785722699964659E-2</v>
      </c>
      <c r="W39" s="16">
        <v>34</v>
      </c>
      <c r="X39" s="17" t="s">
        <v>35</v>
      </c>
      <c r="Y39" s="18">
        <v>1223</v>
      </c>
      <c r="Z39" s="18">
        <v>277</v>
      </c>
      <c r="AA39" s="19">
        <f t="shared" si="1"/>
        <v>0.22649223221586262</v>
      </c>
      <c r="AB39" s="22">
        <v>1106</v>
      </c>
      <c r="AC39" s="18">
        <v>235</v>
      </c>
      <c r="AD39" s="19">
        <f t="shared" si="2"/>
        <v>0.21247739602169982</v>
      </c>
      <c r="AE39" s="22">
        <v>1241</v>
      </c>
      <c r="AF39" s="18">
        <v>240</v>
      </c>
      <c r="AG39" s="19">
        <f t="shared" si="3"/>
        <v>0.19339242546333602</v>
      </c>
      <c r="AH39" s="22">
        <v>1087</v>
      </c>
      <c r="AI39" s="18">
        <v>215</v>
      </c>
      <c r="AJ39" s="19">
        <f t="shared" si="4"/>
        <v>0.19779208831646733</v>
      </c>
      <c r="AK39" s="22">
        <v>1180</v>
      </c>
      <c r="AL39" s="18">
        <v>267</v>
      </c>
      <c r="AM39" s="19">
        <f t="shared" si="5"/>
        <v>0.22627118644067798</v>
      </c>
      <c r="AN39" s="22">
        <v>1438</v>
      </c>
      <c r="AO39" s="18">
        <v>290</v>
      </c>
      <c r="AP39" s="19">
        <f t="shared" si="6"/>
        <v>0.20166898470097358</v>
      </c>
      <c r="AQ39" s="22">
        <v>1804</v>
      </c>
      <c r="AR39" s="18">
        <v>316</v>
      </c>
      <c r="AS39" s="19">
        <f t="shared" si="7"/>
        <v>0.17516629711751663</v>
      </c>
      <c r="AT39" s="22">
        <v>1950</v>
      </c>
      <c r="AU39" s="18">
        <v>339</v>
      </c>
      <c r="AV39" s="19">
        <f t="shared" si="8"/>
        <v>0.17384615384615384</v>
      </c>
      <c r="AW39" s="22">
        <v>2608</v>
      </c>
      <c r="AX39" s="18">
        <v>397</v>
      </c>
      <c r="AY39" s="19">
        <f t="shared" si="9"/>
        <v>0.15222392638036811</v>
      </c>
      <c r="AZ39" s="22">
        <v>3116</v>
      </c>
      <c r="BA39" s="18">
        <v>543</v>
      </c>
      <c r="BB39" s="19">
        <f t="shared" si="10"/>
        <v>0.17426187419768935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22811</v>
      </c>
      <c r="Z40" s="15">
        <v>711</v>
      </c>
      <c r="AA40" s="14">
        <f t="shared" si="1"/>
        <v>3.1169172767524438E-2</v>
      </c>
      <c r="AB40" s="21">
        <v>23455</v>
      </c>
      <c r="AC40" s="15">
        <v>857</v>
      </c>
      <c r="AD40" s="14">
        <f t="shared" si="2"/>
        <v>3.6538051588147519E-2</v>
      </c>
      <c r="AE40" s="21">
        <v>23270</v>
      </c>
      <c r="AF40" s="15">
        <v>806</v>
      </c>
      <c r="AG40" s="14">
        <f t="shared" si="3"/>
        <v>3.4636871508379886E-2</v>
      </c>
      <c r="AH40" s="21">
        <v>23536</v>
      </c>
      <c r="AI40" s="15">
        <v>773</v>
      </c>
      <c r="AJ40" s="14">
        <f t="shared" si="4"/>
        <v>3.2843303874915027E-2</v>
      </c>
      <c r="AK40" s="21">
        <v>24304</v>
      </c>
      <c r="AL40" s="15">
        <v>667</v>
      </c>
      <c r="AM40" s="14">
        <f t="shared" si="5"/>
        <v>2.7444042132982224E-2</v>
      </c>
      <c r="AN40" s="21">
        <v>25639</v>
      </c>
      <c r="AO40" s="15">
        <v>938</v>
      </c>
      <c r="AP40" s="14">
        <f t="shared" si="6"/>
        <v>3.6584890206326298E-2</v>
      </c>
      <c r="AQ40" s="21">
        <v>26263</v>
      </c>
      <c r="AR40" s="15">
        <v>989</v>
      </c>
      <c r="AS40" s="14">
        <f t="shared" si="7"/>
        <v>3.7657541027300769E-2</v>
      </c>
      <c r="AT40" s="21">
        <v>27335</v>
      </c>
      <c r="AU40" s="15">
        <v>771</v>
      </c>
      <c r="AV40" s="14">
        <f t="shared" si="8"/>
        <v>2.8205597219681727E-2</v>
      </c>
      <c r="AW40" s="21">
        <v>28638</v>
      </c>
      <c r="AX40" s="15">
        <v>882</v>
      </c>
      <c r="AY40" s="14">
        <f t="shared" si="9"/>
        <v>3.0798240100565682E-2</v>
      </c>
      <c r="AZ40" s="21">
        <v>30602</v>
      </c>
      <c r="BA40" s="15">
        <v>1052</v>
      </c>
      <c r="BB40" s="14">
        <f t="shared" si="10"/>
        <v>3.4376838115155871E-2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0.90697048360734545</v>
      </c>
      <c r="E41" s="39">
        <f t="shared" si="22"/>
        <v>0.90165613795458421</v>
      </c>
      <c r="F41" s="39">
        <f t="shared" si="22"/>
        <v>0.89820979718709826</v>
      </c>
      <c r="G41" s="39">
        <f t="shared" si="22"/>
        <v>0.89933013264512207</v>
      </c>
      <c r="H41" s="39">
        <f t="shared" si="22"/>
        <v>0.90130886669497312</v>
      </c>
      <c r="I41" s="39">
        <f t="shared" si="22"/>
        <v>0.89894208862436198</v>
      </c>
      <c r="J41" s="39">
        <f t="shared" si="22"/>
        <v>0.89619612306960461</v>
      </c>
      <c r="K41" s="39">
        <f t="shared" si="22"/>
        <v>0.89379857512953365</v>
      </c>
      <c r="L41" s="39">
        <f t="shared" si="22"/>
        <v>0.88115955588822359</v>
      </c>
      <c r="M41" s="39">
        <f t="shared" si="22"/>
        <v>0.86604723760160207</v>
      </c>
      <c r="W41" s="10">
        <v>36</v>
      </c>
      <c r="X41" s="12" t="s">
        <v>20</v>
      </c>
      <c r="Y41" s="15">
        <v>20587</v>
      </c>
      <c r="Z41" s="15">
        <v>709</v>
      </c>
      <c r="AA41" s="14">
        <f t="shared" si="1"/>
        <v>3.443920920969544E-2</v>
      </c>
      <c r="AB41" s="21">
        <v>20917</v>
      </c>
      <c r="AC41" s="15">
        <v>777</v>
      </c>
      <c r="AD41" s="14">
        <f t="shared" si="2"/>
        <v>3.7146818377396376E-2</v>
      </c>
      <c r="AE41" s="21">
        <v>20868</v>
      </c>
      <c r="AF41" s="15">
        <v>821</v>
      </c>
      <c r="AG41" s="14">
        <f t="shared" si="3"/>
        <v>3.9342534023385084E-2</v>
      </c>
      <c r="AH41" s="21">
        <v>21220</v>
      </c>
      <c r="AI41" s="15">
        <v>748</v>
      </c>
      <c r="AJ41" s="14">
        <f t="shared" si="4"/>
        <v>3.5249764373232802E-2</v>
      </c>
      <c r="AK41" s="21">
        <v>21892</v>
      </c>
      <c r="AL41" s="15">
        <v>680</v>
      </c>
      <c r="AM41" s="14">
        <f t="shared" si="5"/>
        <v>3.1061575004567878E-2</v>
      </c>
      <c r="AN41" s="21">
        <v>23179</v>
      </c>
      <c r="AO41" s="15">
        <v>953</v>
      </c>
      <c r="AP41" s="14">
        <f t="shared" si="6"/>
        <v>4.1114802191638981E-2</v>
      </c>
      <c r="AQ41" s="21">
        <v>23862</v>
      </c>
      <c r="AR41" s="15">
        <v>965</v>
      </c>
      <c r="AS41" s="14">
        <f t="shared" si="7"/>
        <v>4.0440868326209037E-2</v>
      </c>
      <c r="AT41" s="21">
        <v>24621</v>
      </c>
      <c r="AU41" s="15">
        <v>830</v>
      </c>
      <c r="AV41" s="14">
        <f t="shared" si="8"/>
        <v>3.3711059664514036E-2</v>
      </c>
      <c r="AW41" s="21">
        <v>25228</v>
      </c>
      <c r="AX41" s="15">
        <v>852</v>
      </c>
      <c r="AY41" s="14">
        <f t="shared" si="9"/>
        <v>3.3771999365784053E-2</v>
      </c>
      <c r="AZ41" s="21">
        <v>26362</v>
      </c>
      <c r="BA41" s="15">
        <v>1084</v>
      </c>
      <c r="BB41" s="14">
        <f t="shared" si="10"/>
        <v>4.1119793642364011E-2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0.84737210337736124</v>
      </c>
      <c r="E42" s="39">
        <f t="shared" si="23"/>
        <v>0.8624839571629952</v>
      </c>
      <c r="F42" s="39">
        <f t="shared" si="23"/>
        <v>0.86875160215329406</v>
      </c>
      <c r="G42" s="39">
        <f t="shared" si="23"/>
        <v>0.88989702903443624</v>
      </c>
      <c r="H42" s="39">
        <f t="shared" si="23"/>
        <v>0.87749626200766029</v>
      </c>
      <c r="I42" s="39">
        <f t="shared" si="23"/>
        <v>0.8697420381539912</v>
      </c>
      <c r="J42" s="39">
        <f t="shared" si="23"/>
        <v>0.8649504274800478</v>
      </c>
      <c r="K42" s="39">
        <f t="shared" si="23"/>
        <v>0.87246607851307045</v>
      </c>
      <c r="L42" s="39">
        <f t="shared" si="23"/>
        <v>0.87914771621215071</v>
      </c>
      <c r="M42" s="39">
        <f t="shared" si="23"/>
        <v>0.88696761030349403</v>
      </c>
      <c r="W42" s="10">
        <v>37</v>
      </c>
      <c r="X42" s="12" t="s">
        <v>21</v>
      </c>
      <c r="Y42" s="15">
        <v>17789</v>
      </c>
      <c r="Z42" s="15">
        <v>757</v>
      </c>
      <c r="AA42" s="14">
        <f t="shared" si="1"/>
        <v>4.2554387542863566E-2</v>
      </c>
      <c r="AB42" s="21">
        <v>18410</v>
      </c>
      <c r="AC42" s="15">
        <v>814</v>
      </c>
      <c r="AD42" s="14">
        <f t="shared" si="2"/>
        <v>4.4215100488864748E-2</v>
      </c>
      <c r="AE42" s="21">
        <v>18480</v>
      </c>
      <c r="AF42" s="15">
        <v>780</v>
      </c>
      <c r="AG42" s="14">
        <f t="shared" si="3"/>
        <v>4.2207792207792208E-2</v>
      </c>
      <c r="AH42" s="21">
        <v>19148</v>
      </c>
      <c r="AI42" s="15">
        <v>752</v>
      </c>
      <c r="AJ42" s="14">
        <f t="shared" si="4"/>
        <v>3.9273031125966161E-2</v>
      </c>
      <c r="AK42" s="21">
        <v>19395</v>
      </c>
      <c r="AL42" s="15">
        <v>729</v>
      </c>
      <c r="AM42" s="14">
        <f t="shared" si="5"/>
        <v>3.7587006960556842E-2</v>
      </c>
      <c r="AN42" s="21">
        <v>20472</v>
      </c>
      <c r="AO42" s="15">
        <v>973</v>
      </c>
      <c r="AP42" s="14">
        <f t="shared" si="6"/>
        <v>4.7528331379445093E-2</v>
      </c>
      <c r="AQ42" s="21">
        <v>21000</v>
      </c>
      <c r="AR42" s="15">
        <v>833</v>
      </c>
      <c r="AS42" s="14">
        <f t="shared" si="7"/>
        <v>3.966666666666667E-2</v>
      </c>
      <c r="AT42" s="21">
        <v>21554</v>
      </c>
      <c r="AU42" s="15">
        <v>874</v>
      </c>
      <c r="AV42" s="14">
        <f t="shared" si="8"/>
        <v>4.0549317992020044E-2</v>
      </c>
      <c r="AW42" s="21">
        <v>22250</v>
      </c>
      <c r="AX42" s="15">
        <v>874</v>
      </c>
      <c r="AY42" s="14">
        <f t="shared" si="9"/>
        <v>3.9280898876404492E-2</v>
      </c>
      <c r="AZ42" s="21">
        <v>23339</v>
      </c>
      <c r="BA42" s="15">
        <v>1125</v>
      </c>
      <c r="BB42" s="14">
        <f t="shared" si="10"/>
        <v>4.8202579373580703E-2</v>
      </c>
    </row>
    <row r="43" spans="2:54" x14ac:dyDescent="0.25">
      <c r="B43" s="36"/>
      <c r="C43" s="70" t="str">
        <f>C17</f>
        <v>Carpooled:</v>
      </c>
      <c r="D43" s="39">
        <f t="shared" si="23"/>
        <v>0.1526278966226387</v>
      </c>
      <c r="E43" s="39">
        <f t="shared" si="23"/>
        <v>0.13751604283700478</v>
      </c>
      <c r="F43" s="39">
        <f t="shared" si="23"/>
        <v>0.13124839784670597</v>
      </c>
      <c r="G43" s="39">
        <f t="shared" si="23"/>
        <v>0.1101029709655638</v>
      </c>
      <c r="H43" s="39">
        <f t="shared" si="23"/>
        <v>0.12250373799233967</v>
      </c>
      <c r="I43" s="39">
        <f t="shared" si="23"/>
        <v>0.13025796184600877</v>
      </c>
      <c r="J43" s="39">
        <f t="shared" si="23"/>
        <v>0.13504957251995223</v>
      </c>
      <c r="K43" s="39">
        <f t="shared" si="23"/>
        <v>0.12753392148692957</v>
      </c>
      <c r="L43" s="39">
        <f t="shared" si="23"/>
        <v>0.12085228378784929</v>
      </c>
      <c r="M43" s="39">
        <f t="shared" si="23"/>
        <v>0.11303238969650599</v>
      </c>
      <c r="W43" s="10">
        <v>38</v>
      </c>
      <c r="X43" s="12" t="s">
        <v>22</v>
      </c>
      <c r="Y43" s="15">
        <v>2798</v>
      </c>
      <c r="Z43" s="15">
        <v>458</v>
      </c>
      <c r="AA43" s="14">
        <f t="shared" si="1"/>
        <v>0.16368834882058614</v>
      </c>
      <c r="AB43" s="21">
        <v>2507</v>
      </c>
      <c r="AC43" s="15">
        <v>345</v>
      </c>
      <c r="AD43" s="14">
        <f t="shared" si="2"/>
        <v>0.13761467889908258</v>
      </c>
      <c r="AE43" s="21">
        <v>2388</v>
      </c>
      <c r="AF43" s="15">
        <v>398</v>
      </c>
      <c r="AG43" s="14">
        <f t="shared" si="3"/>
        <v>0.16666666666666666</v>
      </c>
      <c r="AH43" s="21">
        <v>2072</v>
      </c>
      <c r="AI43" s="15">
        <v>320</v>
      </c>
      <c r="AJ43" s="14">
        <f t="shared" si="4"/>
        <v>0.15444015444015444</v>
      </c>
      <c r="AK43" s="21">
        <v>2497</v>
      </c>
      <c r="AL43" s="15">
        <v>340</v>
      </c>
      <c r="AM43" s="14">
        <f t="shared" si="5"/>
        <v>0.13616339607529035</v>
      </c>
      <c r="AN43" s="21">
        <v>2707</v>
      </c>
      <c r="AO43" s="15">
        <v>391</v>
      </c>
      <c r="AP43" s="14">
        <f t="shared" si="6"/>
        <v>0.14444033985962321</v>
      </c>
      <c r="AQ43" s="21">
        <v>2862</v>
      </c>
      <c r="AR43" s="15">
        <v>361</v>
      </c>
      <c r="AS43" s="14">
        <f t="shared" si="7"/>
        <v>0.12613556953179594</v>
      </c>
      <c r="AT43" s="21">
        <v>3067</v>
      </c>
      <c r="AU43" s="15">
        <v>451</v>
      </c>
      <c r="AV43" s="14">
        <f t="shared" si="8"/>
        <v>0.14704923377893708</v>
      </c>
      <c r="AW43" s="21">
        <v>2978</v>
      </c>
      <c r="AX43" s="15">
        <v>464</v>
      </c>
      <c r="AY43" s="14">
        <f t="shared" si="9"/>
        <v>0.15580926796507724</v>
      </c>
      <c r="AZ43" s="21">
        <v>3023</v>
      </c>
      <c r="BA43" s="15">
        <v>456</v>
      </c>
      <c r="BB43" s="14">
        <f t="shared" si="10"/>
        <v>0.15084353291432351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2271</v>
      </c>
      <c r="Z44" s="15">
        <v>414</v>
      </c>
      <c r="AA44" s="14">
        <f t="shared" si="1"/>
        <v>0.18229854689564068</v>
      </c>
      <c r="AB44" s="21">
        <v>1932</v>
      </c>
      <c r="AC44" s="15">
        <v>301</v>
      </c>
      <c r="AD44" s="14">
        <f t="shared" si="2"/>
        <v>0.15579710144927536</v>
      </c>
      <c r="AE44" s="21">
        <v>1855</v>
      </c>
      <c r="AF44" s="15">
        <v>351</v>
      </c>
      <c r="AG44" s="14">
        <f t="shared" si="3"/>
        <v>0.18921832884097034</v>
      </c>
      <c r="AH44" s="21">
        <v>1584</v>
      </c>
      <c r="AI44" s="15">
        <v>280</v>
      </c>
      <c r="AJ44" s="14">
        <f t="shared" si="4"/>
        <v>0.17676767676767677</v>
      </c>
      <c r="AK44" s="21">
        <v>1946</v>
      </c>
      <c r="AL44" s="15">
        <v>297</v>
      </c>
      <c r="AM44" s="14">
        <f t="shared" si="5"/>
        <v>0.15262076053442961</v>
      </c>
      <c r="AN44" s="21">
        <v>2137</v>
      </c>
      <c r="AO44" s="15">
        <v>339</v>
      </c>
      <c r="AP44" s="14">
        <f t="shared" si="6"/>
        <v>0.15863359850257369</v>
      </c>
      <c r="AQ44" s="21">
        <v>2091</v>
      </c>
      <c r="AR44" s="15">
        <v>355</v>
      </c>
      <c r="AS44" s="14">
        <f t="shared" si="7"/>
        <v>0.16977522716403634</v>
      </c>
      <c r="AT44" s="21">
        <v>2278</v>
      </c>
      <c r="AU44" s="15">
        <v>411</v>
      </c>
      <c r="AV44" s="14">
        <f t="shared" si="8"/>
        <v>0.1804214223002634</v>
      </c>
      <c r="AW44" s="21">
        <v>2052</v>
      </c>
      <c r="AX44" s="15">
        <v>357</v>
      </c>
      <c r="AY44" s="14">
        <f t="shared" si="9"/>
        <v>0.17397660818713451</v>
      </c>
      <c r="AZ44" s="21">
        <v>2014</v>
      </c>
      <c r="BA44" s="15">
        <v>305</v>
      </c>
      <c r="BB44" s="14">
        <f t="shared" si="10"/>
        <v>0.15143992055610725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0.13842899721180657</v>
      </c>
      <c r="E45" s="39">
        <f t="shared" si="24"/>
        <v>0.12399218409121089</v>
      </c>
      <c r="F45" s="39">
        <f t="shared" si="24"/>
        <v>0.11788859681102136</v>
      </c>
      <c r="G45" s="39">
        <f t="shared" si="24"/>
        <v>9.9018919483082529E-2</v>
      </c>
      <c r="H45" s="39">
        <f t="shared" si="24"/>
        <v>0.1104137052557736</v>
      </c>
      <c r="I45" s="39">
        <f t="shared" si="24"/>
        <v>0.11709436428180357</v>
      </c>
      <c r="J45" s="39">
        <f t="shared" si="24"/>
        <v>0.1210309033145886</v>
      </c>
      <c r="K45" s="39">
        <f t="shared" si="24"/>
        <v>0.11398963730569948</v>
      </c>
      <c r="L45" s="39">
        <f t="shared" si="24"/>
        <v>0.10649014471057884</v>
      </c>
      <c r="M45" s="39">
        <f t="shared" si="24"/>
        <v>9.78913888561668E-2</v>
      </c>
      <c r="W45" s="10">
        <v>40</v>
      </c>
      <c r="X45" s="12" t="s">
        <v>24</v>
      </c>
      <c r="Y45" s="15">
        <v>302</v>
      </c>
      <c r="Z45" s="15">
        <v>141</v>
      </c>
      <c r="AA45" s="14">
        <f t="shared" si="1"/>
        <v>0.46688741721854304</v>
      </c>
      <c r="AB45" s="21">
        <v>372</v>
      </c>
      <c r="AC45" s="15">
        <v>161</v>
      </c>
      <c r="AD45" s="14">
        <f t="shared" si="2"/>
        <v>0.43279569892473119</v>
      </c>
      <c r="AE45" s="21">
        <v>374</v>
      </c>
      <c r="AF45" s="15">
        <v>173</v>
      </c>
      <c r="AG45" s="14">
        <f t="shared" si="3"/>
        <v>0.46256684491978611</v>
      </c>
      <c r="AH45" s="21">
        <v>336</v>
      </c>
      <c r="AI45" s="15">
        <v>151</v>
      </c>
      <c r="AJ45" s="14">
        <f t="shared" si="4"/>
        <v>0.44940476190476192</v>
      </c>
      <c r="AK45" s="21">
        <v>398</v>
      </c>
      <c r="AL45" s="15">
        <v>160</v>
      </c>
      <c r="AM45" s="14">
        <f t="shared" si="5"/>
        <v>0.4020100502512563</v>
      </c>
      <c r="AN45" s="21">
        <v>415</v>
      </c>
      <c r="AO45" s="15">
        <v>157</v>
      </c>
      <c r="AP45" s="14">
        <f t="shared" si="6"/>
        <v>0.37831325301204821</v>
      </c>
      <c r="AQ45" s="21">
        <v>453</v>
      </c>
      <c r="AR45" s="15">
        <v>148</v>
      </c>
      <c r="AS45" s="14">
        <f t="shared" si="7"/>
        <v>0.32671081677704195</v>
      </c>
      <c r="AT45" s="21">
        <v>461</v>
      </c>
      <c r="AU45" s="15">
        <v>163</v>
      </c>
      <c r="AV45" s="14">
        <f t="shared" si="8"/>
        <v>0.35357917570498915</v>
      </c>
      <c r="AW45" s="21">
        <v>486</v>
      </c>
      <c r="AX45" s="15">
        <v>184</v>
      </c>
      <c r="AY45" s="14">
        <f t="shared" si="9"/>
        <v>0.37860082304526749</v>
      </c>
      <c r="AZ45" s="21">
        <v>496</v>
      </c>
      <c r="BA45" s="15">
        <v>185</v>
      </c>
      <c r="BB45" s="14">
        <f t="shared" si="10"/>
        <v>0.37298387096774194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0.79483261564106122</v>
      </c>
      <c r="E46" s="39">
        <f t="shared" si="25"/>
        <v>0.8138004895960832</v>
      </c>
      <c r="F46" s="39">
        <f t="shared" si="25"/>
        <v>0.81575520833333337</v>
      </c>
      <c r="G46" s="39">
        <f t="shared" si="25"/>
        <v>0.81947106170946726</v>
      </c>
      <c r="H46" s="39">
        <f t="shared" si="25"/>
        <v>0.80638689182410972</v>
      </c>
      <c r="I46" s="39">
        <f t="shared" si="25"/>
        <v>0.8223227752639517</v>
      </c>
      <c r="J46" s="39">
        <f t="shared" si="25"/>
        <v>0.78046041549691181</v>
      </c>
      <c r="K46" s="39">
        <f t="shared" si="25"/>
        <v>0.78480113636363635</v>
      </c>
      <c r="L46" s="39">
        <f t="shared" si="25"/>
        <v>0.7466686191243227</v>
      </c>
      <c r="M46" s="39">
        <f t="shared" si="25"/>
        <v>0.74759326113116731</v>
      </c>
      <c r="W46" s="10">
        <v>41</v>
      </c>
      <c r="X46" s="12" t="s">
        <v>25</v>
      </c>
      <c r="Y46" s="15">
        <v>225</v>
      </c>
      <c r="Z46" s="15">
        <v>108</v>
      </c>
      <c r="AA46" s="14">
        <f t="shared" si="1"/>
        <v>0.48</v>
      </c>
      <c r="AB46" s="21">
        <v>203</v>
      </c>
      <c r="AC46" s="15">
        <v>99</v>
      </c>
      <c r="AD46" s="14">
        <f t="shared" si="2"/>
        <v>0.48768472906403942</v>
      </c>
      <c r="AE46" s="21">
        <v>159</v>
      </c>
      <c r="AF46" s="15">
        <v>92</v>
      </c>
      <c r="AG46" s="14">
        <f t="shared" si="3"/>
        <v>0.57861635220125784</v>
      </c>
      <c r="AH46" s="21">
        <v>152</v>
      </c>
      <c r="AI46" s="15">
        <v>81</v>
      </c>
      <c r="AJ46" s="14">
        <f t="shared" si="4"/>
        <v>0.53289473684210531</v>
      </c>
      <c r="AK46" s="21">
        <v>153</v>
      </c>
      <c r="AL46" s="15">
        <v>82</v>
      </c>
      <c r="AM46" s="14">
        <f t="shared" si="5"/>
        <v>0.53594771241830064</v>
      </c>
      <c r="AN46" s="21">
        <v>155</v>
      </c>
      <c r="AO46" s="15">
        <v>71</v>
      </c>
      <c r="AP46" s="14">
        <f t="shared" si="6"/>
        <v>0.45806451612903226</v>
      </c>
      <c r="AQ46" s="21">
        <v>318</v>
      </c>
      <c r="AR46" s="15">
        <v>167</v>
      </c>
      <c r="AS46" s="14">
        <f t="shared" si="7"/>
        <v>0.52515723270440251</v>
      </c>
      <c r="AT46" s="21">
        <v>328</v>
      </c>
      <c r="AU46" s="15">
        <v>167</v>
      </c>
      <c r="AV46" s="14">
        <f t="shared" si="8"/>
        <v>0.50914634146341464</v>
      </c>
      <c r="AW46" s="21">
        <v>440</v>
      </c>
      <c r="AX46" s="15">
        <v>194</v>
      </c>
      <c r="AY46" s="14">
        <f t="shared" si="9"/>
        <v>0.44090909090909092</v>
      </c>
      <c r="AZ46" s="21">
        <v>513</v>
      </c>
      <c r="BA46" s="15">
        <v>272</v>
      </c>
      <c r="BB46" s="14">
        <f t="shared" si="10"/>
        <v>0.53021442495126703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0.12140575079872204</v>
      </c>
      <c r="E47" s="39">
        <f t="shared" si="25"/>
        <v>0.11566707466340269</v>
      </c>
      <c r="F47" s="39">
        <f t="shared" si="25"/>
        <v>0.11946614583333333</v>
      </c>
      <c r="G47" s="39">
        <f t="shared" si="25"/>
        <v>0.11958604829436566</v>
      </c>
      <c r="H47" s="39">
        <f t="shared" si="25"/>
        <v>0.12723624811904363</v>
      </c>
      <c r="I47" s="39">
        <f t="shared" si="25"/>
        <v>0.11764705882352941</v>
      </c>
      <c r="J47" s="39">
        <f t="shared" si="25"/>
        <v>0.12857944974733296</v>
      </c>
      <c r="K47" s="39">
        <f t="shared" si="25"/>
        <v>0.12627840909090909</v>
      </c>
      <c r="L47" s="39">
        <f t="shared" si="25"/>
        <v>0.14863083906867769</v>
      </c>
      <c r="M47" s="39">
        <f t="shared" si="25"/>
        <v>0.14620938628158844</v>
      </c>
      <c r="W47" s="10">
        <v>42</v>
      </c>
      <c r="X47" s="12" t="s">
        <v>26</v>
      </c>
      <c r="Y47" s="15">
        <v>185</v>
      </c>
      <c r="Z47" s="15">
        <v>101</v>
      </c>
      <c r="AA47" s="14">
        <f t="shared" si="1"/>
        <v>0.54594594594594592</v>
      </c>
      <c r="AB47" s="21">
        <v>111</v>
      </c>
      <c r="AC47" s="15">
        <v>80</v>
      </c>
      <c r="AD47" s="14">
        <f t="shared" si="2"/>
        <v>0.72072072072072069</v>
      </c>
      <c r="AE47" s="21">
        <v>117</v>
      </c>
      <c r="AF47" s="15">
        <v>84</v>
      </c>
      <c r="AG47" s="14">
        <f t="shared" si="3"/>
        <v>0.71794871794871795</v>
      </c>
      <c r="AH47" s="21">
        <v>52</v>
      </c>
      <c r="AI47" s="15">
        <v>42</v>
      </c>
      <c r="AJ47" s="14">
        <f t="shared" si="4"/>
        <v>0.80769230769230771</v>
      </c>
      <c r="AK47" s="21">
        <v>74</v>
      </c>
      <c r="AL47" s="15">
        <v>60</v>
      </c>
      <c r="AM47" s="14">
        <f t="shared" si="5"/>
        <v>0.81081081081081086</v>
      </c>
      <c r="AN47" s="21">
        <v>155</v>
      </c>
      <c r="AO47" s="15">
        <v>101</v>
      </c>
      <c r="AP47" s="14">
        <f t="shared" si="6"/>
        <v>0.65161290322580645</v>
      </c>
      <c r="AQ47" s="21">
        <v>174</v>
      </c>
      <c r="AR47" s="15">
        <v>118</v>
      </c>
      <c r="AS47" s="14">
        <f t="shared" si="7"/>
        <v>0.67816091954022983</v>
      </c>
      <c r="AT47" s="21">
        <v>169</v>
      </c>
      <c r="AU47" s="15">
        <v>88</v>
      </c>
      <c r="AV47" s="14">
        <f t="shared" si="8"/>
        <v>0.52071005917159763</v>
      </c>
      <c r="AW47" s="21">
        <v>201</v>
      </c>
      <c r="AX47" s="15">
        <v>129</v>
      </c>
      <c r="AY47" s="14">
        <f t="shared" si="9"/>
        <v>0.64179104477611937</v>
      </c>
      <c r="AZ47" s="21">
        <v>201</v>
      </c>
      <c r="BA47" s="15">
        <v>128</v>
      </c>
      <c r="BB47" s="14">
        <f t="shared" si="10"/>
        <v>0.63681592039800994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8.3761633560216694E-2</v>
      </c>
      <c r="E48" s="39">
        <f t="shared" si="25"/>
        <v>7.0532435740514071E-2</v>
      </c>
      <c r="F48" s="39">
        <f t="shared" si="25"/>
        <v>6.4778645833333329E-2</v>
      </c>
      <c r="G48" s="39">
        <f t="shared" si="25"/>
        <v>6.0942889996167114E-2</v>
      </c>
      <c r="H48" s="39">
        <f t="shared" si="25"/>
        <v>6.6376860056846676E-2</v>
      </c>
      <c r="I48" s="39">
        <f t="shared" si="25"/>
        <v>6.0030165912518856E-2</v>
      </c>
      <c r="J48" s="39">
        <f t="shared" si="25"/>
        <v>9.0960134755755193E-2</v>
      </c>
      <c r="K48" s="39">
        <f t="shared" si="25"/>
        <v>8.8920454545454539E-2</v>
      </c>
      <c r="L48" s="39">
        <f t="shared" si="25"/>
        <v>0.10470054180699956</v>
      </c>
      <c r="M48" s="39">
        <f t="shared" si="25"/>
        <v>0.10619735258724429</v>
      </c>
      <c r="W48" s="10">
        <v>43</v>
      </c>
      <c r="X48" s="12" t="s">
        <v>27</v>
      </c>
      <c r="Y48" s="15">
        <v>185</v>
      </c>
      <c r="Z48" s="15">
        <v>101</v>
      </c>
      <c r="AA48" s="14">
        <f t="shared" si="1"/>
        <v>0.54594594594594592</v>
      </c>
      <c r="AB48" s="21">
        <v>111</v>
      </c>
      <c r="AC48" s="15">
        <v>80</v>
      </c>
      <c r="AD48" s="14">
        <f t="shared" si="2"/>
        <v>0.72072072072072069</v>
      </c>
      <c r="AE48" s="21">
        <v>103</v>
      </c>
      <c r="AF48" s="15">
        <v>81</v>
      </c>
      <c r="AG48" s="14">
        <f t="shared" si="3"/>
        <v>0.78640776699029125</v>
      </c>
      <c r="AH48" s="21">
        <v>38</v>
      </c>
      <c r="AI48" s="15">
        <v>36</v>
      </c>
      <c r="AJ48" s="14">
        <f t="shared" si="4"/>
        <v>0.94736842105263153</v>
      </c>
      <c r="AK48" s="21">
        <v>53</v>
      </c>
      <c r="AL48" s="15">
        <v>53</v>
      </c>
      <c r="AM48" s="14">
        <f t="shared" si="5"/>
        <v>1</v>
      </c>
      <c r="AN48" s="21">
        <v>134</v>
      </c>
      <c r="AO48" s="15">
        <v>96</v>
      </c>
      <c r="AP48" s="14">
        <f t="shared" si="6"/>
        <v>0.71641791044776115</v>
      </c>
      <c r="AQ48" s="21">
        <v>152</v>
      </c>
      <c r="AR48" s="15">
        <v>113</v>
      </c>
      <c r="AS48" s="14">
        <f t="shared" si="7"/>
        <v>0.74342105263157898</v>
      </c>
      <c r="AT48" s="21">
        <v>162</v>
      </c>
      <c r="AU48" s="15">
        <v>88</v>
      </c>
      <c r="AV48" s="14">
        <f t="shared" si="8"/>
        <v>0.54320987654320985</v>
      </c>
      <c r="AW48" s="21">
        <v>193</v>
      </c>
      <c r="AX48" s="15">
        <v>128</v>
      </c>
      <c r="AY48" s="14">
        <f t="shared" si="9"/>
        <v>0.66321243523316065</v>
      </c>
      <c r="AZ48" s="21">
        <v>201</v>
      </c>
      <c r="BA48" s="15">
        <v>128</v>
      </c>
      <c r="BB48" s="14">
        <f t="shared" si="10"/>
        <v>0.63681592039800994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0</v>
      </c>
      <c r="Z49" s="15">
        <v>119</v>
      </c>
      <c r="AA49" s="14">
        <f t="shared" si="1"/>
        <v>0</v>
      </c>
      <c r="AB49" s="21">
        <v>0</v>
      </c>
      <c r="AC49" s="15">
        <v>89</v>
      </c>
      <c r="AD49" s="14">
        <f t="shared" si="2"/>
        <v>0</v>
      </c>
      <c r="AE49" s="21">
        <v>14</v>
      </c>
      <c r="AF49" s="15">
        <v>22</v>
      </c>
      <c r="AG49" s="14">
        <f t="shared" si="3"/>
        <v>1.5714285714285714</v>
      </c>
      <c r="AH49" s="21">
        <v>14</v>
      </c>
      <c r="AI49" s="15">
        <v>22</v>
      </c>
      <c r="AJ49" s="14">
        <f t="shared" si="4"/>
        <v>1.5714285714285714</v>
      </c>
      <c r="AK49" s="21">
        <v>14</v>
      </c>
      <c r="AL49" s="15">
        <v>22</v>
      </c>
      <c r="AM49" s="14">
        <f t="shared" si="5"/>
        <v>1.5714285714285714</v>
      </c>
      <c r="AN49" s="21">
        <v>13</v>
      </c>
      <c r="AO49" s="15">
        <v>22</v>
      </c>
      <c r="AP49" s="14">
        <f t="shared" si="6"/>
        <v>1.6923076923076923</v>
      </c>
      <c r="AQ49" s="21">
        <v>14</v>
      </c>
      <c r="AR49" s="15">
        <v>22</v>
      </c>
      <c r="AS49" s="14">
        <f t="shared" si="7"/>
        <v>1.5714285714285714</v>
      </c>
      <c r="AT49" s="21">
        <v>0</v>
      </c>
      <c r="AU49" s="15">
        <v>27</v>
      </c>
      <c r="AV49" s="14">
        <f t="shared" si="8"/>
        <v>0</v>
      </c>
      <c r="AW49" s="21">
        <v>0</v>
      </c>
      <c r="AX49" s="15">
        <v>27</v>
      </c>
      <c r="AY49" s="14">
        <f t="shared" si="9"/>
        <v>0</v>
      </c>
      <c r="AZ49" s="21">
        <v>0</v>
      </c>
      <c r="BA49" s="15">
        <v>27</v>
      </c>
      <c r="BB49" s="14">
        <f t="shared" si="10"/>
        <v>0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5.5956158061724838E-3</v>
      </c>
      <c r="E50" s="39">
        <f t="shared" si="27"/>
        <v>4.1545728757611975E-3</v>
      </c>
      <c r="F50" s="39">
        <f t="shared" si="27"/>
        <v>4.3363969530095742E-3</v>
      </c>
      <c r="G50" s="39">
        <f t="shared" si="27"/>
        <v>3.1121316203958482E-3</v>
      </c>
      <c r="H50" s="39">
        <f t="shared" si="27"/>
        <v>3.341394524543558E-3</v>
      </c>
      <c r="I50" s="39">
        <f t="shared" si="27"/>
        <v>5.2277423570759969E-3</v>
      </c>
      <c r="J50" s="39">
        <f t="shared" si="27"/>
        <v>5.5044936375528786E-3</v>
      </c>
      <c r="K50" s="39">
        <f t="shared" si="27"/>
        <v>5.4727979274611397E-3</v>
      </c>
      <c r="L50" s="39">
        <f t="shared" si="27"/>
        <v>5.270708582834331E-3</v>
      </c>
      <c r="M50" s="39">
        <f t="shared" si="27"/>
        <v>5.3157026740487693E-3</v>
      </c>
      <c r="W50" s="10">
        <v>45</v>
      </c>
      <c r="X50" s="12" t="s">
        <v>29</v>
      </c>
      <c r="Y50" s="15">
        <v>0</v>
      </c>
      <c r="Z50" s="15">
        <v>119</v>
      </c>
      <c r="AA50" s="14">
        <f t="shared" si="1"/>
        <v>0</v>
      </c>
      <c r="AB50" s="21">
        <v>0</v>
      </c>
      <c r="AC50" s="15">
        <v>89</v>
      </c>
      <c r="AD50" s="14">
        <f t="shared" si="2"/>
        <v>0</v>
      </c>
      <c r="AE50" s="21">
        <v>0</v>
      </c>
      <c r="AF50" s="15">
        <v>27</v>
      </c>
      <c r="AG50" s="14">
        <f t="shared" si="3"/>
        <v>0</v>
      </c>
      <c r="AH50" s="21">
        <v>0</v>
      </c>
      <c r="AI50" s="15">
        <v>27</v>
      </c>
      <c r="AJ50" s="14">
        <f t="shared" si="4"/>
        <v>0</v>
      </c>
      <c r="AK50" s="21">
        <v>0</v>
      </c>
      <c r="AL50" s="15">
        <v>27</v>
      </c>
      <c r="AM50" s="14">
        <f t="shared" si="5"/>
        <v>0</v>
      </c>
      <c r="AN50" s="21">
        <v>0</v>
      </c>
      <c r="AO50" s="15">
        <v>26</v>
      </c>
      <c r="AP50" s="14">
        <f t="shared" si="6"/>
        <v>0</v>
      </c>
      <c r="AQ50" s="21">
        <v>0</v>
      </c>
      <c r="AR50" s="15">
        <v>26</v>
      </c>
      <c r="AS50" s="14">
        <f t="shared" si="7"/>
        <v>0</v>
      </c>
      <c r="AT50" s="21">
        <v>0</v>
      </c>
      <c r="AU50" s="15">
        <v>27</v>
      </c>
      <c r="AV50" s="14">
        <f t="shared" si="8"/>
        <v>0</v>
      </c>
      <c r="AW50" s="21">
        <v>0</v>
      </c>
      <c r="AX50" s="15">
        <v>27</v>
      </c>
      <c r="AY50" s="14">
        <f t="shared" si="9"/>
        <v>0</v>
      </c>
      <c r="AZ50" s="21">
        <v>0</v>
      </c>
      <c r="BA50" s="15">
        <v>27</v>
      </c>
      <c r="BB50" s="14">
        <f t="shared" si="10"/>
        <v>0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0.93470790378006874</v>
      </c>
      <c r="E51" s="39">
        <f t="shared" si="28"/>
        <v>0.91324200913242004</v>
      </c>
      <c r="F51" s="39">
        <f t="shared" si="28"/>
        <v>0.88938053097345138</v>
      </c>
      <c r="G51" s="39">
        <f t="shared" si="28"/>
        <v>0.91463414634146345</v>
      </c>
      <c r="H51" s="39">
        <f t="shared" si="28"/>
        <v>0.83977900552486184</v>
      </c>
      <c r="I51" s="39">
        <f t="shared" si="28"/>
        <v>0.90540540540540537</v>
      </c>
      <c r="J51" s="39">
        <f t="shared" si="28"/>
        <v>0.90432098765432101</v>
      </c>
      <c r="K51" s="39">
        <f t="shared" si="28"/>
        <v>0.88165680473372776</v>
      </c>
      <c r="L51" s="39">
        <f t="shared" si="28"/>
        <v>0.89349112426035504</v>
      </c>
      <c r="M51" s="39">
        <f t="shared" si="28"/>
        <v>0.95013850415512469</v>
      </c>
      <c r="W51" s="10">
        <v>46</v>
      </c>
      <c r="X51" s="12" t="s">
        <v>30</v>
      </c>
      <c r="Y51" s="15">
        <v>0</v>
      </c>
      <c r="Z51" s="15">
        <v>119</v>
      </c>
      <c r="AA51" s="14">
        <f t="shared" si="1"/>
        <v>0</v>
      </c>
      <c r="AB51" s="21">
        <v>0</v>
      </c>
      <c r="AC51" s="15">
        <v>89</v>
      </c>
      <c r="AD51" s="14">
        <f t="shared" si="2"/>
        <v>0</v>
      </c>
      <c r="AE51" s="21">
        <v>0</v>
      </c>
      <c r="AF51" s="15">
        <v>27</v>
      </c>
      <c r="AG51" s="14">
        <f t="shared" si="3"/>
        <v>0</v>
      </c>
      <c r="AH51" s="21">
        <v>0</v>
      </c>
      <c r="AI51" s="15">
        <v>27</v>
      </c>
      <c r="AJ51" s="14">
        <f t="shared" si="4"/>
        <v>0</v>
      </c>
      <c r="AK51" s="21">
        <v>7</v>
      </c>
      <c r="AL51" s="15">
        <v>12</v>
      </c>
      <c r="AM51" s="14">
        <f t="shared" si="5"/>
        <v>1.7142857142857142</v>
      </c>
      <c r="AN51" s="21">
        <v>8</v>
      </c>
      <c r="AO51" s="15">
        <v>12</v>
      </c>
      <c r="AP51" s="14">
        <f t="shared" si="6"/>
        <v>1.5</v>
      </c>
      <c r="AQ51" s="21">
        <v>8</v>
      </c>
      <c r="AR51" s="15">
        <v>12</v>
      </c>
      <c r="AS51" s="14">
        <f t="shared" si="7"/>
        <v>1.5</v>
      </c>
      <c r="AT51" s="21">
        <v>7</v>
      </c>
      <c r="AU51" s="15">
        <v>10</v>
      </c>
      <c r="AV51" s="14">
        <f t="shared" si="8"/>
        <v>1.4285714285714286</v>
      </c>
      <c r="AW51" s="21">
        <v>8</v>
      </c>
      <c r="AX51" s="15">
        <v>11</v>
      </c>
      <c r="AY51" s="14">
        <f t="shared" si="9"/>
        <v>1.375</v>
      </c>
      <c r="AZ51" s="21">
        <v>0</v>
      </c>
      <c r="BA51" s="15">
        <v>27</v>
      </c>
      <c r="BB51" s="14">
        <f t="shared" si="10"/>
        <v>0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0</v>
      </c>
      <c r="E52" s="39">
        <f t="shared" si="28"/>
        <v>0</v>
      </c>
      <c r="F52" s="39">
        <f t="shared" si="28"/>
        <v>6.1946902654867256E-2</v>
      </c>
      <c r="G52" s="39">
        <f t="shared" si="28"/>
        <v>8.5365853658536592E-2</v>
      </c>
      <c r="H52" s="39">
        <f t="shared" si="28"/>
        <v>7.7348066298342538E-2</v>
      </c>
      <c r="I52" s="39">
        <f t="shared" si="28"/>
        <v>4.3918918918918921E-2</v>
      </c>
      <c r="J52" s="39">
        <f t="shared" si="28"/>
        <v>4.3209876543209874E-2</v>
      </c>
      <c r="K52" s="39">
        <f t="shared" si="28"/>
        <v>0</v>
      </c>
      <c r="L52" s="39">
        <f t="shared" si="28"/>
        <v>0</v>
      </c>
      <c r="M52" s="39">
        <f t="shared" si="28"/>
        <v>4.9861495844875349E-2</v>
      </c>
      <c r="W52" s="10">
        <v>47</v>
      </c>
      <c r="X52" s="12" t="s">
        <v>31</v>
      </c>
      <c r="Y52" s="15">
        <v>0</v>
      </c>
      <c r="Z52" s="15">
        <v>119</v>
      </c>
      <c r="AA52" s="14">
        <f t="shared" si="1"/>
        <v>0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27</v>
      </c>
      <c r="AG52" s="14">
        <f t="shared" si="3"/>
        <v>0</v>
      </c>
      <c r="AH52" s="21">
        <v>0</v>
      </c>
      <c r="AI52" s="15">
        <v>27</v>
      </c>
      <c r="AJ52" s="14">
        <f t="shared" si="4"/>
        <v>0</v>
      </c>
      <c r="AK52" s="21">
        <v>0</v>
      </c>
      <c r="AL52" s="15">
        <v>27</v>
      </c>
      <c r="AM52" s="14">
        <f t="shared" si="5"/>
        <v>0</v>
      </c>
      <c r="AN52" s="21">
        <v>0</v>
      </c>
      <c r="AO52" s="15">
        <v>26</v>
      </c>
      <c r="AP52" s="14">
        <f t="shared" si="6"/>
        <v>0</v>
      </c>
      <c r="AQ52" s="21">
        <v>0</v>
      </c>
      <c r="AR52" s="15">
        <v>26</v>
      </c>
      <c r="AS52" s="14">
        <f t="shared" si="7"/>
        <v>0</v>
      </c>
      <c r="AT52" s="21">
        <v>0</v>
      </c>
      <c r="AU52" s="15">
        <v>27</v>
      </c>
      <c r="AV52" s="14">
        <f t="shared" si="8"/>
        <v>0</v>
      </c>
      <c r="AW52" s="21">
        <v>0</v>
      </c>
      <c r="AX52" s="15">
        <v>27</v>
      </c>
      <c r="AY52" s="14">
        <f t="shared" si="9"/>
        <v>0</v>
      </c>
      <c r="AZ52" s="21">
        <v>0</v>
      </c>
      <c r="BA52" s="15">
        <v>27</v>
      </c>
      <c r="BB52" s="14">
        <f t="shared" si="10"/>
        <v>0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0</v>
      </c>
      <c r="E53" s="39">
        <f t="shared" si="28"/>
        <v>0</v>
      </c>
      <c r="F53" s="39">
        <f t="shared" si="28"/>
        <v>0</v>
      </c>
      <c r="G53" s="39">
        <f t="shared" si="28"/>
        <v>0</v>
      </c>
      <c r="H53" s="39">
        <f t="shared" si="28"/>
        <v>0</v>
      </c>
      <c r="I53" s="39">
        <f t="shared" si="28"/>
        <v>0</v>
      </c>
      <c r="J53" s="39">
        <f t="shared" si="28"/>
        <v>0</v>
      </c>
      <c r="K53" s="39">
        <f t="shared" si="28"/>
        <v>5.9171597633136092E-2</v>
      </c>
      <c r="L53" s="39">
        <f t="shared" si="28"/>
        <v>4.4378698224852069E-2</v>
      </c>
      <c r="M53" s="39">
        <f t="shared" si="28"/>
        <v>0</v>
      </c>
      <c r="W53" s="10">
        <v>48</v>
      </c>
      <c r="X53" s="12" t="s">
        <v>32</v>
      </c>
      <c r="Y53" s="15">
        <v>65</v>
      </c>
      <c r="Z53" s="15">
        <v>46</v>
      </c>
      <c r="AA53" s="14">
        <f t="shared" si="1"/>
        <v>0.70769230769230773</v>
      </c>
      <c r="AB53" s="21">
        <v>100</v>
      </c>
      <c r="AC53" s="15">
        <v>77</v>
      </c>
      <c r="AD53" s="14">
        <f t="shared" si="2"/>
        <v>0.77</v>
      </c>
      <c r="AE53" s="21">
        <v>109</v>
      </c>
      <c r="AF53" s="15">
        <v>77</v>
      </c>
      <c r="AG53" s="14">
        <f t="shared" si="3"/>
        <v>0.70642201834862384</v>
      </c>
      <c r="AH53" s="21">
        <v>109</v>
      </c>
      <c r="AI53" s="15">
        <v>99</v>
      </c>
      <c r="AJ53" s="14">
        <f t="shared" si="4"/>
        <v>0.90825688073394495</v>
      </c>
      <c r="AK53" s="21">
        <v>87</v>
      </c>
      <c r="AL53" s="15">
        <v>75</v>
      </c>
      <c r="AM53" s="14">
        <f t="shared" si="5"/>
        <v>0.86206896551724133</v>
      </c>
      <c r="AN53" s="21">
        <v>92</v>
      </c>
      <c r="AO53" s="15">
        <v>79</v>
      </c>
      <c r="AP53" s="14">
        <f t="shared" si="6"/>
        <v>0.85869565217391308</v>
      </c>
      <c r="AQ53" s="21">
        <v>89</v>
      </c>
      <c r="AR53" s="15">
        <v>59</v>
      </c>
      <c r="AS53" s="14">
        <f t="shared" si="7"/>
        <v>0.6629213483146067</v>
      </c>
      <c r="AT53" s="21">
        <v>98</v>
      </c>
      <c r="AU53" s="15">
        <v>75</v>
      </c>
      <c r="AV53" s="14">
        <f t="shared" si="8"/>
        <v>0.76530612244897955</v>
      </c>
      <c r="AW53" s="21">
        <v>78</v>
      </c>
      <c r="AX53" s="15">
        <v>64</v>
      </c>
      <c r="AY53" s="14">
        <f t="shared" si="9"/>
        <v>0.82051282051282048</v>
      </c>
      <c r="AZ53" s="21">
        <v>79</v>
      </c>
      <c r="BA53" s="15">
        <v>54</v>
      </c>
      <c r="BB53" s="14">
        <f t="shared" si="10"/>
        <v>0.68354430379746833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6.5292096219931275E-2</v>
      </c>
      <c r="E54" s="39">
        <f t="shared" si="28"/>
        <v>8.6757990867579904E-2</v>
      </c>
      <c r="F54" s="39">
        <f t="shared" si="28"/>
        <v>4.8672566371681415E-2</v>
      </c>
      <c r="G54" s="39">
        <f t="shared" si="28"/>
        <v>0</v>
      </c>
      <c r="H54" s="39">
        <f t="shared" si="28"/>
        <v>8.2872928176795577E-2</v>
      </c>
      <c r="I54" s="39">
        <f t="shared" si="28"/>
        <v>5.0675675675675678E-2</v>
      </c>
      <c r="J54" s="39">
        <f t="shared" si="28"/>
        <v>5.2469135802469133E-2</v>
      </c>
      <c r="K54" s="39">
        <f t="shared" si="28"/>
        <v>5.9171597633136092E-2</v>
      </c>
      <c r="L54" s="39">
        <f t="shared" si="28"/>
        <v>6.2130177514792898E-2</v>
      </c>
      <c r="M54" s="39">
        <f t="shared" si="28"/>
        <v>0</v>
      </c>
      <c r="W54" s="10">
        <v>49</v>
      </c>
      <c r="X54" s="12" t="s">
        <v>33</v>
      </c>
      <c r="Y54" s="15">
        <v>453</v>
      </c>
      <c r="Z54" s="15">
        <v>164</v>
      </c>
      <c r="AA54" s="14">
        <f t="shared" si="1"/>
        <v>0.36203090507726271</v>
      </c>
      <c r="AB54" s="21">
        <v>625</v>
      </c>
      <c r="AC54" s="15">
        <v>211</v>
      </c>
      <c r="AD54" s="14">
        <f t="shared" si="2"/>
        <v>0.33760000000000001</v>
      </c>
      <c r="AE54" s="21">
        <v>556</v>
      </c>
      <c r="AF54" s="15">
        <v>192</v>
      </c>
      <c r="AG54" s="14">
        <f t="shared" si="3"/>
        <v>0.34532374100719426</v>
      </c>
      <c r="AH54" s="21">
        <v>586</v>
      </c>
      <c r="AI54" s="15">
        <v>174</v>
      </c>
      <c r="AJ54" s="14">
        <f t="shared" si="4"/>
        <v>0.29692832764505117</v>
      </c>
      <c r="AK54" s="21">
        <v>691</v>
      </c>
      <c r="AL54" s="15">
        <v>223</v>
      </c>
      <c r="AM54" s="14">
        <f t="shared" si="5"/>
        <v>0.3227206946454414</v>
      </c>
      <c r="AN54" s="21">
        <v>542</v>
      </c>
      <c r="AO54" s="15">
        <v>187</v>
      </c>
      <c r="AP54" s="14">
        <f t="shared" si="6"/>
        <v>0.34501845018450183</v>
      </c>
      <c r="AQ54" s="21">
        <v>574</v>
      </c>
      <c r="AR54" s="15">
        <v>193</v>
      </c>
      <c r="AS54" s="14">
        <f t="shared" si="7"/>
        <v>0.33623693379790942</v>
      </c>
      <c r="AT54" s="21">
        <v>523</v>
      </c>
      <c r="AU54" s="15">
        <v>185</v>
      </c>
      <c r="AV54" s="14">
        <f t="shared" si="8"/>
        <v>0.35372848948374763</v>
      </c>
      <c r="AW54" s="21">
        <v>424</v>
      </c>
      <c r="AX54" s="15">
        <v>161</v>
      </c>
      <c r="AY54" s="14">
        <f t="shared" si="9"/>
        <v>0.37971698113207547</v>
      </c>
      <c r="AZ54" s="21">
        <v>352</v>
      </c>
      <c r="BA54" s="15">
        <v>142</v>
      </c>
      <c r="BB54" s="14">
        <f t="shared" si="10"/>
        <v>0.40340909090909088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0</v>
      </c>
      <c r="E55" s="39">
        <f t="shared" si="28"/>
        <v>0</v>
      </c>
      <c r="F55" s="39">
        <f t="shared" si="28"/>
        <v>0</v>
      </c>
      <c r="G55" s="39">
        <f t="shared" si="28"/>
        <v>0</v>
      </c>
      <c r="H55" s="39">
        <f t="shared" si="28"/>
        <v>0</v>
      </c>
      <c r="I55" s="39">
        <f t="shared" si="28"/>
        <v>0</v>
      </c>
      <c r="J55" s="39">
        <f t="shared" si="28"/>
        <v>0</v>
      </c>
      <c r="K55" s="39">
        <f t="shared" si="28"/>
        <v>0</v>
      </c>
      <c r="L55" s="39">
        <f t="shared" si="28"/>
        <v>0</v>
      </c>
      <c r="M55" s="39">
        <f t="shared" si="28"/>
        <v>0</v>
      </c>
      <c r="W55" s="10">
        <v>50</v>
      </c>
      <c r="X55" s="12" t="s">
        <v>34</v>
      </c>
      <c r="Y55" s="15">
        <v>144</v>
      </c>
      <c r="Z55" s="15">
        <v>76</v>
      </c>
      <c r="AA55" s="14">
        <f t="shared" si="1"/>
        <v>0.52777777777777779</v>
      </c>
      <c r="AB55" s="21">
        <v>192</v>
      </c>
      <c r="AC55" s="15">
        <v>85</v>
      </c>
      <c r="AD55" s="14">
        <f t="shared" si="2"/>
        <v>0.44270833333333331</v>
      </c>
      <c r="AE55" s="21">
        <v>182</v>
      </c>
      <c r="AF55" s="15">
        <v>108</v>
      </c>
      <c r="AG55" s="14">
        <f t="shared" si="3"/>
        <v>0.59340659340659341</v>
      </c>
      <c r="AH55" s="21">
        <v>138</v>
      </c>
      <c r="AI55" s="15">
        <v>72</v>
      </c>
      <c r="AJ55" s="14">
        <f t="shared" si="4"/>
        <v>0.52173913043478259</v>
      </c>
      <c r="AK55" s="21">
        <v>158</v>
      </c>
      <c r="AL55" s="15">
        <v>80</v>
      </c>
      <c r="AM55" s="14">
        <f t="shared" si="5"/>
        <v>0.50632911392405067</v>
      </c>
      <c r="AN55" s="21">
        <v>150</v>
      </c>
      <c r="AO55" s="15">
        <v>78</v>
      </c>
      <c r="AP55" s="14">
        <f t="shared" si="6"/>
        <v>0.52</v>
      </c>
      <c r="AQ55" s="21">
        <v>71</v>
      </c>
      <c r="AR55" s="15">
        <v>50</v>
      </c>
      <c r="AS55" s="14">
        <f t="shared" si="7"/>
        <v>0.70422535211267601</v>
      </c>
      <c r="AT55" s="21">
        <v>133</v>
      </c>
      <c r="AU55" s="15">
        <v>104</v>
      </c>
      <c r="AV55" s="14">
        <f t="shared" si="8"/>
        <v>0.78195488721804507</v>
      </c>
      <c r="AW55" s="21">
        <v>168</v>
      </c>
      <c r="AX55" s="15">
        <v>117</v>
      </c>
      <c r="AY55" s="14">
        <f t="shared" si="9"/>
        <v>0.6964285714285714</v>
      </c>
      <c r="AZ55" s="21">
        <v>219</v>
      </c>
      <c r="BA55" s="15">
        <v>135</v>
      </c>
      <c r="BB55" s="14">
        <f t="shared" si="10"/>
        <v>0.61643835616438358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1377</v>
      </c>
      <c r="Z56" s="15">
        <v>240</v>
      </c>
      <c r="AA56" s="14">
        <f t="shared" si="1"/>
        <v>0.17429193899782136</v>
      </c>
      <c r="AB56" s="21">
        <v>1510</v>
      </c>
      <c r="AC56" s="15">
        <v>268</v>
      </c>
      <c r="AD56" s="14">
        <f t="shared" si="2"/>
        <v>0.17748344370860927</v>
      </c>
      <c r="AE56" s="21">
        <v>1438</v>
      </c>
      <c r="AF56" s="15">
        <v>271</v>
      </c>
      <c r="AG56" s="14">
        <f t="shared" si="3"/>
        <v>0.18845618915159945</v>
      </c>
      <c r="AH56" s="21">
        <v>1431</v>
      </c>
      <c r="AI56" s="15">
        <v>269</v>
      </c>
      <c r="AJ56" s="14">
        <f t="shared" si="4"/>
        <v>0.18798043326345212</v>
      </c>
      <c r="AK56" s="21">
        <v>1402</v>
      </c>
      <c r="AL56" s="15">
        <v>252</v>
      </c>
      <c r="AM56" s="14">
        <f t="shared" si="5"/>
        <v>0.1797432239657632</v>
      </c>
      <c r="AN56" s="21">
        <v>1521</v>
      </c>
      <c r="AO56" s="15">
        <v>326</v>
      </c>
      <c r="AP56" s="14">
        <f t="shared" si="6"/>
        <v>0.21433267587113741</v>
      </c>
      <c r="AQ56" s="21">
        <v>1493</v>
      </c>
      <c r="AR56" s="15">
        <v>267</v>
      </c>
      <c r="AS56" s="14">
        <f t="shared" si="7"/>
        <v>0.17883456128600134</v>
      </c>
      <c r="AT56" s="21">
        <v>1791</v>
      </c>
      <c r="AU56" s="15">
        <v>295</v>
      </c>
      <c r="AV56" s="14">
        <f t="shared" si="8"/>
        <v>0.16471245114461194</v>
      </c>
      <c r="AW56" s="21">
        <v>2539</v>
      </c>
      <c r="AX56" s="15">
        <v>409</v>
      </c>
      <c r="AY56" s="14">
        <f t="shared" si="9"/>
        <v>0.16108704214257583</v>
      </c>
      <c r="AZ56" s="21">
        <v>3389</v>
      </c>
      <c r="BA56" s="15">
        <v>501</v>
      </c>
      <c r="BB56" s="14">
        <f t="shared" si="10"/>
        <v>0.14783121864856891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738</v>
      </c>
      <c r="E57" s="49">
        <f t="shared" si="29"/>
        <v>936</v>
      </c>
      <c r="F57" s="49">
        <f t="shared" si="29"/>
        <v>1068</v>
      </c>
      <c r="G57" s="49">
        <f t="shared" si="29"/>
        <v>1148</v>
      </c>
      <c r="H57" s="49">
        <f t="shared" si="29"/>
        <v>1126</v>
      </c>
      <c r="I57" s="49">
        <f t="shared" si="29"/>
        <v>1203</v>
      </c>
      <c r="J57" s="49">
        <f t="shared" si="29"/>
        <v>1140</v>
      </c>
      <c r="K57" s="49">
        <f t="shared" si="29"/>
        <v>1237</v>
      </c>
      <c r="L57" s="49">
        <f t="shared" si="29"/>
        <v>1129</v>
      </c>
      <c r="M57" s="49">
        <f t="shared" si="29"/>
        <v>1372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0.23577235772357724</v>
      </c>
      <c r="E58" s="50">
        <f t="shared" si="30"/>
        <v>0.2745726495726496</v>
      </c>
      <c r="F58" s="50">
        <f t="shared" si="30"/>
        <v>0.29681647940074907</v>
      </c>
      <c r="G58" s="50">
        <f t="shared" si="30"/>
        <v>0.31794425087108014</v>
      </c>
      <c r="H58" s="50">
        <f t="shared" si="30"/>
        <v>0.32682060390763767</v>
      </c>
      <c r="I58" s="50">
        <f t="shared" si="30"/>
        <v>0.28595178719866998</v>
      </c>
      <c r="J58" s="50">
        <f t="shared" si="30"/>
        <v>0.31140350877192985</v>
      </c>
      <c r="K58" s="50">
        <f t="shared" si="30"/>
        <v>0.2950687146321746</v>
      </c>
      <c r="L58" s="50">
        <f t="shared" si="30"/>
        <v>0.27989371124889284</v>
      </c>
      <c r="M58" s="50">
        <f t="shared" si="30"/>
        <v>0.2434402332361516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0.76422764227642281</v>
      </c>
      <c r="E59" s="50">
        <f t="shared" si="31"/>
        <v>0.7254273504273504</v>
      </c>
      <c r="F59" s="50">
        <f t="shared" si="31"/>
        <v>0.70318352059925093</v>
      </c>
      <c r="G59" s="50">
        <f t="shared" si="31"/>
        <v>0.68205574912891986</v>
      </c>
      <c r="H59" s="50">
        <f t="shared" si="31"/>
        <v>0.67317939609236233</v>
      </c>
      <c r="I59" s="50">
        <f t="shared" si="31"/>
        <v>0.71404821280133002</v>
      </c>
      <c r="J59" s="50">
        <f t="shared" si="31"/>
        <v>0.68859649122807021</v>
      </c>
      <c r="K59" s="50">
        <f t="shared" si="31"/>
        <v>0.70493128536782534</v>
      </c>
      <c r="L59" s="50">
        <f t="shared" si="31"/>
        <v>0.72010628875110716</v>
      </c>
      <c r="M59" s="50">
        <f t="shared" si="31"/>
        <v>0.7565597667638484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0.30587443515046631</v>
      </c>
      <c r="E64" s="59">
        <f>(M6/D6)^(1/(M$5-D$5)) - 1</f>
        <v>3.0096556892266424E-2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0.30521917534027221</v>
      </c>
      <c r="E67" s="39">
        <f>(M7/D7)^(1/(M$5-D$5)) - 1</f>
        <v>3.0039112927002121E-2</v>
      </c>
    </row>
    <row r="68" spans="2:13" x14ac:dyDescent="0.25">
      <c r="C68" s="60" t="s">
        <v>54</v>
      </c>
      <c r="D68" s="39">
        <f>(M9-D9) / D9</f>
        <v>0.24054982817869416</v>
      </c>
      <c r="E68" s="39">
        <f>(M9/D9)^(1/(M$5-D$5)) - 1</f>
        <v>2.4239638529756524E-2</v>
      </c>
    </row>
    <row r="69" spans="2:13" x14ac:dyDescent="0.25">
      <c r="C69" s="60" t="s">
        <v>55</v>
      </c>
      <c r="D69" s="39">
        <f>(M10-D10) / D10</f>
        <v>0.91954022988505746</v>
      </c>
      <c r="E69" s="39">
        <f>(M10/D10)^(1/(M$5-D$5)) - 1</f>
        <v>7.5143311775327071E-2</v>
      </c>
    </row>
    <row r="70" spans="2:13" x14ac:dyDescent="0.25">
      <c r="C70" s="60" t="s">
        <v>56</v>
      </c>
      <c r="D70" s="39">
        <f>(M11-D11) / D11</f>
        <v>-0.28949545078577338</v>
      </c>
      <c r="E70" s="39">
        <f>(M11/D11)^(1/(M$5-D$5)) - 1</f>
        <v>-3.7263518203730417E-2</v>
      </c>
    </row>
    <row r="71" spans="2:13" x14ac:dyDescent="0.25">
      <c r="C71" s="60" t="s">
        <v>57</v>
      </c>
      <c r="D71" s="39">
        <f>(M12-D12) / D12</f>
        <v>0.84042553191489366</v>
      </c>
      <c r="E71" s="39">
        <f>(M12/D12)^(1/(M$5-D$5)) - 1</f>
        <v>7.0127096912367737E-2</v>
      </c>
    </row>
    <row r="72" spans="2:13" x14ac:dyDescent="0.25">
      <c r="C72" s="60" t="s">
        <v>42</v>
      </c>
      <c r="D72" s="59">
        <f>(M13-D13) / D13</f>
        <v>1.5019230769230769</v>
      </c>
      <c r="E72" s="59">
        <f>(M13/D13)^(1/(M$5-D$5)) - 1</f>
        <v>0.10726777673960108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1.6633016056148447E-2</v>
      </c>
      <c r="E79" s="66">
        <f t="shared" si="35"/>
        <v>1.9843302411169921E-2</v>
      </c>
      <c r="F79" s="66">
        <f t="shared" si="35"/>
        <v>2.0453978548266402E-2</v>
      </c>
      <c r="G79" s="66">
        <f t="shared" si="35"/>
        <v>2.0570430954323777E-2</v>
      </c>
      <c r="H79" s="66">
        <f t="shared" si="35"/>
        <v>1.8294596540456717E-2</v>
      </c>
      <c r="I79" s="66">
        <f t="shared" si="35"/>
        <v>2.33482276893732E-2</v>
      </c>
      <c r="J79" s="66">
        <f t="shared" si="35"/>
        <v>2.3088292757513465E-2</v>
      </c>
      <c r="K79" s="66">
        <f t="shared" si="35"/>
        <v>1.79080310880829E-2</v>
      </c>
      <c r="L79" s="66">
        <f t="shared" si="35"/>
        <v>1.7979665668662676E-2</v>
      </c>
      <c r="M79" s="66">
        <f t="shared" si="35"/>
        <v>2.163093415007657E-2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2.8798038430744594E-2</v>
      </c>
      <c r="E80" s="66">
        <f t="shared" si="35"/>
        <v>2.8004781304125096E-2</v>
      </c>
      <c r="F80" s="66">
        <f t="shared" si="35"/>
        <v>2.5548342677289268E-2</v>
      </c>
      <c r="G80" s="66">
        <f t="shared" si="35"/>
        <v>2.6106131739934556E-2</v>
      </c>
      <c r="H80" s="66">
        <f t="shared" si="35"/>
        <v>2.6235936697633164E-2</v>
      </c>
      <c r="I80" s="66">
        <f t="shared" si="35"/>
        <v>3.087939641735752E-2</v>
      </c>
      <c r="J80" s="66">
        <f t="shared" si="35"/>
        <v>2.5839963179696234E-2</v>
      </c>
      <c r="K80" s="66">
        <f t="shared" si="35"/>
        <v>2.5290172546251117E-2</v>
      </c>
      <c r="L80" s="66">
        <f t="shared" si="35"/>
        <v>2.4719191593864487E-2</v>
      </c>
      <c r="M80" s="66">
        <f t="shared" si="35"/>
        <v>2.8945501945674468E-2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0.11265453535213224</v>
      </c>
      <c r="E81" s="66">
        <f t="shared" si="35"/>
        <v>9.4859241126070998E-2</v>
      </c>
      <c r="F81" s="66">
        <f t="shared" si="35"/>
        <v>0.11165364583333333</v>
      </c>
      <c r="G81" s="66">
        <f t="shared" si="35"/>
        <v>0.1084706784208509</v>
      </c>
      <c r="H81" s="66">
        <f t="shared" si="35"/>
        <v>0.10098645711419495</v>
      </c>
      <c r="I81" s="66">
        <f t="shared" si="35"/>
        <v>0.1052790346907994</v>
      </c>
      <c r="J81" s="66">
        <f t="shared" si="35"/>
        <v>9.5171252105558671E-2</v>
      </c>
      <c r="K81" s="66">
        <f t="shared" si="35"/>
        <v>0.10355113636363636</v>
      </c>
      <c r="L81" s="66">
        <f t="shared" si="35"/>
        <v>0.11158295504466247</v>
      </c>
      <c r="M81" s="66">
        <f t="shared" si="35"/>
        <v>0.11311672683513839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0.39175257731958762</v>
      </c>
      <c r="E82" s="66">
        <f t="shared" si="36"/>
        <v>0.52054794520547942</v>
      </c>
      <c r="F82" s="66">
        <f t="shared" si="36"/>
        <v>0.45575221238938052</v>
      </c>
      <c r="G82" s="66">
        <f t="shared" si="36"/>
        <v>0.52439024390243905</v>
      </c>
      <c r="H82" s="66">
        <f t="shared" si="36"/>
        <v>0.54696132596685088</v>
      </c>
      <c r="I82" s="66">
        <f t="shared" si="36"/>
        <v>0.45945945945945948</v>
      </c>
      <c r="J82" s="66">
        <f t="shared" si="36"/>
        <v>0.45987654320987653</v>
      </c>
      <c r="K82" s="66">
        <f t="shared" si="36"/>
        <v>0.44970414201183434</v>
      </c>
      <c r="L82" s="66">
        <f t="shared" si="36"/>
        <v>0.44970414201183434</v>
      </c>
      <c r="M82" s="66">
        <f t="shared" si="36"/>
        <v>0.50969529085872578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0.44252873563218392</v>
      </c>
      <c r="E83" s="66">
        <f t="shared" si="37"/>
        <v>0.48249027237354086</v>
      </c>
      <c r="F83" s="66">
        <f t="shared" si="37"/>
        <v>0.47003154574132494</v>
      </c>
      <c r="G83" s="66">
        <f t="shared" si="37"/>
        <v>0.44931506849315067</v>
      </c>
      <c r="H83" s="66">
        <f t="shared" si="37"/>
        <v>0.40489130434782611</v>
      </c>
      <c r="I83" s="66">
        <f t="shared" si="37"/>
        <v>0.39534883720930231</v>
      </c>
      <c r="J83" s="66">
        <f t="shared" si="37"/>
        <v>0.41690140845070423</v>
      </c>
      <c r="K83" s="66">
        <f t="shared" si="37"/>
        <v>0.45205479452054792</v>
      </c>
      <c r="L83" s="66">
        <f t="shared" si="37"/>
        <v>0.44303797468354428</v>
      </c>
      <c r="M83" s="66">
        <f t="shared" si="37"/>
        <v>0.52095808383233533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0.22663358147229115</v>
      </c>
      <c r="E84" s="66">
        <f t="shared" si="38"/>
        <v>0.20806794055201699</v>
      </c>
      <c r="F84" s="66">
        <f t="shared" si="38"/>
        <v>0.21546546546546547</v>
      </c>
      <c r="G84" s="66">
        <f t="shared" si="38"/>
        <v>0.21559322033898304</v>
      </c>
      <c r="H84" s="66">
        <f t="shared" si="38"/>
        <v>0.24159231297185998</v>
      </c>
      <c r="I84" s="66">
        <f t="shared" si="38"/>
        <v>0.26503164556962028</v>
      </c>
      <c r="J84" s="66">
        <f t="shared" si="38"/>
        <v>0.2335063009636768</v>
      </c>
      <c r="K84" s="66">
        <f t="shared" si="38"/>
        <v>0.28720836685438456</v>
      </c>
      <c r="L84" s="66">
        <f t="shared" si="38"/>
        <v>0.31976166832174774</v>
      </c>
      <c r="M84" s="66">
        <f t="shared" si="38"/>
        <v>0.33061699650756693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0.26418439716312059</v>
      </c>
      <c r="E85" s="66">
        <f t="shared" si="39"/>
        <v>0.23711340206185566</v>
      </c>
      <c r="F85" s="66">
        <f t="shared" si="39"/>
        <v>0.2796271637816245</v>
      </c>
      <c r="G85" s="66">
        <f t="shared" si="39"/>
        <v>0.26947637292464877</v>
      </c>
      <c r="H85" s="66">
        <f t="shared" si="39"/>
        <v>0.24406332453825857</v>
      </c>
      <c r="I85" s="66">
        <f t="shared" si="39"/>
        <v>0.26775320139697323</v>
      </c>
      <c r="J85" s="66">
        <f t="shared" si="39"/>
        <v>0.2445859872611465</v>
      </c>
      <c r="K85" s="66">
        <f t="shared" si="39"/>
        <v>0.28784403669724773</v>
      </c>
      <c r="L85" s="66">
        <f t="shared" si="39"/>
        <v>0.30504305043050428</v>
      </c>
      <c r="M85" s="66">
        <f t="shared" si="39"/>
        <v>0.31406551059730248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0.15346153846153845</v>
      </c>
      <c r="E86" s="66">
        <f t="shared" si="40"/>
        <v>0.13417431192660551</v>
      </c>
      <c r="F86" s="66">
        <f t="shared" si="40"/>
        <v>0.13213885778275475</v>
      </c>
      <c r="G86" s="66">
        <f t="shared" si="40"/>
        <v>0.1425734710087371</v>
      </c>
      <c r="H86" s="66">
        <f t="shared" si="40"/>
        <v>0.14872192099147946</v>
      </c>
      <c r="I86" s="66">
        <f t="shared" si="40"/>
        <v>0.1591753970936127</v>
      </c>
      <c r="J86" s="66">
        <f t="shared" si="40"/>
        <v>0.14103730664240219</v>
      </c>
      <c r="K86" s="66">
        <f t="shared" si="40"/>
        <v>0.11708099438652766</v>
      </c>
      <c r="L86" s="66">
        <f t="shared" si="40"/>
        <v>0.11035554692053623</v>
      </c>
      <c r="M86" s="66">
        <f t="shared" si="40"/>
        <v>0.12482705611068409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2.1095257277333728E-2</v>
      </c>
      <c r="E88" s="66">
        <f t="shared" si="41"/>
        <v>2.0829388373414127E-2</v>
      </c>
      <c r="F88" s="66">
        <f t="shared" si="41"/>
        <v>2.4929505255062805E-2</v>
      </c>
      <c r="G88" s="66">
        <f t="shared" si="41"/>
        <v>2.3611580013504389E-2</v>
      </c>
      <c r="H88" s="66">
        <f t="shared" si="41"/>
        <v>2.0400221207217909E-2</v>
      </c>
      <c r="I88" s="66">
        <f t="shared" si="41"/>
        <v>2.5973005363563135E-2</v>
      </c>
      <c r="J88" s="66">
        <f t="shared" si="41"/>
        <v>2.4189114898295765E-2</v>
      </c>
      <c r="K88" s="66">
        <f t="shared" si="41"/>
        <v>2.0398181192369705E-2</v>
      </c>
      <c r="L88" s="66">
        <f t="shared" si="41"/>
        <v>2.0793883943582211E-2</v>
      </c>
      <c r="M88" s="66">
        <f t="shared" si="41"/>
        <v>2.5860749808722265E-2</v>
      </c>
    </row>
    <row r="89" spans="2:13" x14ac:dyDescent="0.25">
      <c r="B89" s="36"/>
      <c r="C89" s="69" t="str">
        <f>C16</f>
        <v>Drove alone</v>
      </c>
      <c r="D89" s="39">
        <f>D80</f>
        <v>2.8798038430744594E-2</v>
      </c>
      <c r="E89" s="39">
        <f t="shared" ref="E89:M89" si="42">E80</f>
        <v>2.8004781304125096E-2</v>
      </c>
      <c r="F89" s="39">
        <f t="shared" si="42"/>
        <v>2.5548342677289268E-2</v>
      </c>
      <c r="G89" s="39">
        <f t="shared" si="42"/>
        <v>2.6106131739934556E-2</v>
      </c>
      <c r="H89" s="39">
        <f t="shared" si="42"/>
        <v>2.6235936697633164E-2</v>
      </c>
      <c r="I89" s="39">
        <f t="shared" si="42"/>
        <v>3.087939641735752E-2</v>
      </c>
      <c r="J89" s="39">
        <f t="shared" si="42"/>
        <v>2.5839963179696234E-2</v>
      </c>
      <c r="K89" s="39">
        <f t="shared" si="42"/>
        <v>2.5290172546251117E-2</v>
      </c>
      <c r="L89" s="39">
        <f t="shared" si="42"/>
        <v>2.4719191593864487E-2</v>
      </c>
      <c r="M89" s="39">
        <f t="shared" si="42"/>
        <v>2.8945501945674468E-2</v>
      </c>
    </row>
    <row r="90" spans="2:13" x14ac:dyDescent="0.25">
      <c r="B90" s="36"/>
      <c r="C90" s="69" t="str">
        <f>C17</f>
        <v>Carpooled:</v>
      </c>
      <c r="D90" s="39">
        <f>D81</f>
        <v>0.11265453535213224</v>
      </c>
      <c r="E90" s="39">
        <f t="shared" ref="E90:M90" si="43">E81</f>
        <v>9.4859241126070998E-2</v>
      </c>
      <c r="F90" s="39">
        <f t="shared" si="43"/>
        <v>0.11165364583333333</v>
      </c>
      <c r="G90" s="39">
        <f t="shared" si="43"/>
        <v>0.1084706784208509</v>
      </c>
      <c r="H90" s="39">
        <f t="shared" si="43"/>
        <v>0.10098645711419495</v>
      </c>
      <c r="I90" s="39">
        <f t="shared" si="43"/>
        <v>0.1052790346907994</v>
      </c>
      <c r="J90" s="39">
        <f t="shared" si="43"/>
        <v>9.5171252105558671E-2</v>
      </c>
      <c r="K90" s="39">
        <f t="shared" si="43"/>
        <v>0.10355113636363636</v>
      </c>
      <c r="L90" s="39">
        <f t="shared" si="43"/>
        <v>0.11158295504466247</v>
      </c>
      <c r="M90" s="39">
        <f t="shared" si="43"/>
        <v>0.11311672683513839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0.11265453535213224</v>
      </c>
      <c r="E92" s="39">
        <f t="shared" ref="E92:M92" si="44">E90</f>
        <v>9.4859241126070998E-2</v>
      </c>
      <c r="F92" s="39">
        <f t="shared" si="44"/>
        <v>0.11165364583333333</v>
      </c>
      <c r="G92" s="39">
        <f t="shared" si="44"/>
        <v>0.1084706784208509</v>
      </c>
      <c r="H92" s="39">
        <f t="shared" si="44"/>
        <v>0.10098645711419495</v>
      </c>
      <c r="I92" s="39">
        <f t="shared" si="44"/>
        <v>0.1052790346907994</v>
      </c>
      <c r="J92" s="39">
        <f t="shared" si="44"/>
        <v>9.5171252105558671E-2</v>
      </c>
      <c r="K92" s="39">
        <f t="shared" si="44"/>
        <v>0.10355113636363636</v>
      </c>
      <c r="L92" s="39">
        <f t="shared" si="44"/>
        <v>0.11158295504466247</v>
      </c>
      <c r="M92" s="39">
        <f t="shared" si="44"/>
        <v>0.11311672683513839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0.11831527437958755</v>
      </c>
      <c r="E93" s="66">
        <f t="shared" si="45"/>
        <v>9.9830795262267347E-2</v>
      </c>
      <c r="F93" s="66">
        <f t="shared" si="45"/>
        <v>0.12330407023144453</v>
      </c>
      <c r="G93" s="66">
        <f t="shared" si="45"/>
        <v>0.12628624883068287</v>
      </c>
      <c r="H93" s="66">
        <f t="shared" si="45"/>
        <v>0.11528094546962471</v>
      </c>
      <c r="I93" s="66">
        <f t="shared" si="45"/>
        <v>0.11958914159941306</v>
      </c>
      <c r="J93" s="66">
        <f t="shared" si="45"/>
        <v>0.11510791366906475</v>
      </c>
      <c r="K93" s="66">
        <f t="shared" si="45"/>
        <v>0.12742081447963802</v>
      </c>
      <c r="L93" s="66">
        <f t="shared" si="45"/>
        <v>0.13198666405177487</v>
      </c>
      <c r="M93" s="66">
        <f t="shared" si="45"/>
        <v>0.11448692152917506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0.26887871853546913</v>
      </c>
      <c r="E94" s="66">
        <f t="shared" si="46"/>
        <v>0.26455026455026454</v>
      </c>
      <c r="F94" s="66">
        <f t="shared" si="46"/>
        <v>0.32970027247956402</v>
      </c>
      <c r="G94" s="66">
        <f t="shared" si="46"/>
        <v>0.32371794871794873</v>
      </c>
      <c r="H94" s="66">
        <f t="shared" si="46"/>
        <v>0.30091984231274638</v>
      </c>
      <c r="I94" s="66">
        <f t="shared" si="46"/>
        <v>0.30256410256410254</v>
      </c>
      <c r="J94" s="66">
        <f t="shared" si="46"/>
        <v>0.22379912663755458</v>
      </c>
      <c r="K94" s="66">
        <f t="shared" si="46"/>
        <v>0.25646794150731156</v>
      </c>
      <c r="L94" s="66">
        <f t="shared" si="46"/>
        <v>0.26798029556650244</v>
      </c>
      <c r="M94" s="66">
        <f t="shared" si="46"/>
        <v>0.28189300411522633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0.28524046434494194</v>
      </c>
      <c r="E95" s="66">
        <f t="shared" si="47"/>
        <v>0.36442516268980479</v>
      </c>
      <c r="F95" s="66">
        <f t="shared" si="47"/>
        <v>0.36432160804020103</v>
      </c>
      <c r="G95" s="66">
        <f t="shared" si="47"/>
        <v>0.38050314465408808</v>
      </c>
      <c r="H95" s="66">
        <f t="shared" si="47"/>
        <v>0.41561712846347609</v>
      </c>
      <c r="I95" s="66">
        <f t="shared" si="47"/>
        <v>0.43216080402010049</v>
      </c>
      <c r="J95" s="66">
        <f t="shared" si="47"/>
        <v>0.38117283950617287</v>
      </c>
      <c r="K95" s="66">
        <f t="shared" si="47"/>
        <v>0.43929712460063897</v>
      </c>
      <c r="L95" s="66">
        <f t="shared" si="47"/>
        <v>0.35804195804195804</v>
      </c>
      <c r="M95" s="66">
        <f t="shared" si="47"/>
        <v>0.42776203966005666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0.39175257731958762</v>
      </c>
      <c r="E97" s="39">
        <f t="shared" ref="E97:M97" si="50">E82</f>
        <v>0.52054794520547942</v>
      </c>
      <c r="F97" s="39">
        <f t="shared" si="50"/>
        <v>0.45575221238938052</v>
      </c>
      <c r="G97" s="39">
        <f t="shared" si="50"/>
        <v>0.52439024390243905</v>
      </c>
      <c r="H97" s="39">
        <f t="shared" si="50"/>
        <v>0.54696132596685088</v>
      </c>
      <c r="I97" s="39">
        <f t="shared" si="50"/>
        <v>0.45945945945945948</v>
      </c>
      <c r="J97" s="39">
        <f t="shared" si="50"/>
        <v>0.45987654320987653</v>
      </c>
      <c r="K97" s="39">
        <f t="shared" si="50"/>
        <v>0.44970414201183434</v>
      </c>
      <c r="L97" s="39">
        <f t="shared" si="50"/>
        <v>0.44970414201183434</v>
      </c>
      <c r="M97" s="39">
        <f t="shared" si="50"/>
        <v>0.50969529085872578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0.41176470588235292</v>
      </c>
      <c r="E98" s="66">
        <f t="shared" si="51"/>
        <v>0.55000000000000004</v>
      </c>
      <c r="F98" s="66">
        <f t="shared" si="51"/>
        <v>0.51741293532338306</v>
      </c>
      <c r="G98" s="66">
        <f t="shared" si="51"/>
        <v>0.57333333333333336</v>
      </c>
      <c r="H98" s="66">
        <f t="shared" si="51"/>
        <v>0.61184210526315785</v>
      </c>
      <c r="I98" s="66">
        <f t="shared" si="51"/>
        <v>0.4962686567164179</v>
      </c>
      <c r="J98" s="66">
        <f t="shared" si="51"/>
        <v>0.48464163822525597</v>
      </c>
      <c r="K98" s="66">
        <f t="shared" si="51"/>
        <v>0.49328859060402686</v>
      </c>
      <c r="L98" s="66">
        <f t="shared" si="51"/>
        <v>0.49668874172185429</v>
      </c>
      <c r="M98" s="66">
        <f t="shared" si="51"/>
        <v>0.52186588921282795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</v>
      </c>
      <c r="E99" s="66">
        <f t="shared" si="52"/>
        <v>0</v>
      </c>
      <c r="F99" s="66">
        <f t="shared" si="52"/>
        <v>1.5714285714285714</v>
      </c>
      <c r="G99" s="66">
        <f t="shared" si="52"/>
        <v>1.5714285714285714</v>
      </c>
      <c r="H99" s="66">
        <f t="shared" si="52"/>
        <v>1.5714285714285714</v>
      </c>
      <c r="I99" s="66">
        <f t="shared" si="52"/>
        <v>1.6923076923076923</v>
      </c>
      <c r="J99" s="66">
        <f t="shared" si="52"/>
        <v>1.5714285714285714</v>
      </c>
      <c r="K99" s="66">
        <f t="shared" si="52"/>
        <v>0</v>
      </c>
      <c r="L99" s="66">
        <f t="shared" si="52"/>
        <v>0</v>
      </c>
      <c r="M99" s="66">
        <f t="shared" si="52"/>
        <v>1.7222222222222223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0</v>
      </c>
      <c r="E100" s="66">
        <f t="shared" si="53"/>
        <v>0</v>
      </c>
      <c r="F100" s="66">
        <f t="shared" si="53"/>
        <v>0</v>
      </c>
      <c r="G100" s="66">
        <f t="shared" si="53"/>
        <v>0</v>
      </c>
      <c r="H100" s="66">
        <f t="shared" si="53"/>
        <v>0</v>
      </c>
      <c r="I100" s="66">
        <f t="shared" si="53"/>
        <v>0</v>
      </c>
      <c r="J100" s="66">
        <f t="shared" si="53"/>
        <v>0</v>
      </c>
      <c r="K100" s="66">
        <f t="shared" si="53"/>
        <v>1.6</v>
      </c>
      <c r="L100" s="66">
        <f t="shared" si="53"/>
        <v>1.6666666666666667</v>
      </c>
      <c r="M100" s="66">
        <f t="shared" si="53"/>
        <v>0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1.2105263157894737</v>
      </c>
      <c r="E101" s="66">
        <f t="shared" si="54"/>
        <v>1.1578947368421053</v>
      </c>
      <c r="F101" s="66">
        <f t="shared" si="54"/>
        <v>1.6363636363636365</v>
      </c>
      <c r="G101" s="66">
        <f t="shared" si="54"/>
        <v>0</v>
      </c>
      <c r="H101" s="66">
        <f t="shared" si="54"/>
        <v>1.1333333333333333</v>
      </c>
      <c r="I101" s="66">
        <f t="shared" si="54"/>
        <v>1</v>
      </c>
      <c r="J101" s="66">
        <f t="shared" si="54"/>
        <v>1.0588235294117647</v>
      </c>
      <c r="K101" s="66">
        <f t="shared" si="54"/>
        <v>1.1000000000000001</v>
      </c>
      <c r="L101" s="66">
        <f t="shared" si="54"/>
        <v>1.0952380952380953</v>
      </c>
      <c r="M101" s="66">
        <f t="shared" si="54"/>
        <v>0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0</v>
      </c>
      <c r="E102" s="66">
        <f t="shared" si="55"/>
        <v>0</v>
      </c>
      <c r="F102" s="66">
        <f t="shared" si="55"/>
        <v>0</v>
      </c>
      <c r="G102" s="66">
        <f t="shared" si="55"/>
        <v>0</v>
      </c>
      <c r="H102" s="66">
        <f t="shared" si="55"/>
        <v>0</v>
      </c>
      <c r="I102" s="66">
        <f t="shared" si="55"/>
        <v>0</v>
      </c>
      <c r="J102" s="66">
        <f t="shared" si="55"/>
        <v>0</v>
      </c>
      <c r="K102" s="66">
        <f t="shared" si="55"/>
        <v>0</v>
      </c>
      <c r="L102" s="66">
        <f t="shared" si="55"/>
        <v>0</v>
      </c>
      <c r="M102" s="66">
        <f t="shared" si="55"/>
        <v>0</v>
      </c>
    </row>
  </sheetData>
  <mergeCells count="1">
    <mergeCell ref="D62:E62"/>
  </mergeCells>
  <hyperlinks>
    <hyperlink ref="W3" r:id="rId1" xr:uid="{9B810FE9-B1A4-4996-8BF7-DB3F1FEF4567}"/>
  </hyperlinks>
  <pageMargins left="0.7" right="0.7" top="0.75" bottom="0.75" header="0.3" footer="0.3"/>
  <pageSetup orientation="portrait" horizontalDpi="300" verticalDpi="300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1263-7C18-496D-9864-612DC20B2A67}">
  <sheetPr codeName="Sheet19">
    <tabColor rgb="FF0070C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66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29314</v>
      </c>
      <c r="E6" s="34">
        <f t="shared" si="0"/>
        <v>29435</v>
      </c>
      <c r="F6" s="34">
        <f t="shared" si="0"/>
        <v>30065</v>
      </c>
      <c r="G6" s="34">
        <f t="shared" si="0"/>
        <v>30320</v>
      </c>
      <c r="H6" s="34">
        <f t="shared" si="0"/>
        <v>31164</v>
      </c>
      <c r="I6" s="34">
        <f t="shared" si="0"/>
        <v>32819</v>
      </c>
      <c r="J6" s="34">
        <f t="shared" si="0"/>
        <v>33677</v>
      </c>
      <c r="K6" s="34">
        <f t="shared" si="0"/>
        <v>35477</v>
      </c>
      <c r="L6" s="34">
        <f t="shared" si="0"/>
        <v>36733</v>
      </c>
      <c r="M6" s="34">
        <f t="shared" si="0"/>
        <v>37863</v>
      </c>
      <c r="W6" s="10">
        <v>1</v>
      </c>
      <c r="X6" s="12" t="s">
        <v>2</v>
      </c>
      <c r="Y6" s="25">
        <f>Summit!Y6 + Wasatch!Y6</f>
        <v>29314</v>
      </c>
      <c r="Z6" s="25">
        <f>Summit!Z6 + Wasatch!Z6</f>
        <v>894</v>
      </c>
      <c r="AA6" s="14">
        <f>IFERROR(Z6/Y6, 0)</f>
        <v>3.0497373268745308E-2</v>
      </c>
      <c r="AB6" s="27">
        <f>Summit!AB6 + Wasatch!AB6</f>
        <v>29435</v>
      </c>
      <c r="AC6" s="25">
        <f>Summit!AC6 + Wasatch!AC6</f>
        <v>910</v>
      </c>
      <c r="AD6" s="14">
        <f>IFERROR(AC6/AB6, 0)</f>
        <v>3.0915576694411414E-2</v>
      </c>
      <c r="AE6" s="27">
        <f>Summit!AE6 + Wasatch!AE6</f>
        <v>30065</v>
      </c>
      <c r="AF6" s="25">
        <f>Summit!AF6 + Wasatch!AF6</f>
        <v>964</v>
      </c>
      <c r="AG6" s="14">
        <f>IFERROR(AF6/AE6, 0)</f>
        <v>3.2063861633128223E-2</v>
      </c>
      <c r="AH6" s="27">
        <f>Summit!AH6 + Wasatch!AH6</f>
        <v>30320</v>
      </c>
      <c r="AI6" s="25">
        <f>Summit!AI6 + Wasatch!AI6</f>
        <v>933</v>
      </c>
      <c r="AJ6" s="14">
        <f>IFERROR(AI6/AH6, 0)</f>
        <v>3.0771767810026385E-2</v>
      </c>
      <c r="AK6" s="27">
        <f>Summit!AK6 + Wasatch!AK6</f>
        <v>31164</v>
      </c>
      <c r="AL6" s="25">
        <f>Summit!AL6 + Wasatch!AL6</f>
        <v>844</v>
      </c>
      <c r="AM6" s="14">
        <f>IFERROR(AL6/AK6, 0)</f>
        <v>2.7082531125657811E-2</v>
      </c>
      <c r="AN6" s="27">
        <f>Summit!AN6 + Wasatch!AN6</f>
        <v>32819</v>
      </c>
      <c r="AO6" s="25">
        <f>Summit!AO6 + Wasatch!AO6</f>
        <v>885</v>
      </c>
      <c r="AP6" s="14">
        <f>IFERROR(AO6/AN6, 0)</f>
        <v>2.6966086718059661E-2</v>
      </c>
      <c r="AQ6" s="27">
        <f>Summit!AQ6 + Wasatch!AQ6</f>
        <v>33677</v>
      </c>
      <c r="AR6" s="25">
        <f>Summit!AR6 + Wasatch!AR6</f>
        <v>856</v>
      </c>
      <c r="AS6" s="14">
        <f>IFERROR(AR6/AQ6, 0)</f>
        <v>2.5417941028001306E-2</v>
      </c>
      <c r="AT6" s="27">
        <f>Summit!AT6 + Wasatch!AT6</f>
        <v>35477</v>
      </c>
      <c r="AU6" s="25">
        <f>Summit!AU6 + Wasatch!AU6</f>
        <v>998</v>
      </c>
      <c r="AV6" s="14">
        <f>IFERROR(AU6/AT6, 0)</f>
        <v>2.813090171096767E-2</v>
      </c>
      <c r="AW6" s="27">
        <f>Summit!AW6 + Wasatch!AW6</f>
        <v>36733</v>
      </c>
      <c r="AX6" s="25">
        <f>Summit!AX6 + Wasatch!AX6</f>
        <v>840</v>
      </c>
      <c r="AY6" s="14">
        <f>IFERROR(AX6/AW6, 0)</f>
        <v>2.2867721122696215E-2</v>
      </c>
      <c r="AZ6" s="27">
        <f>Summit!AZ6 + Wasatch!AZ6</f>
        <v>37863</v>
      </c>
      <c r="BA6" s="25">
        <f>Summit!BA6 + Wasatch!BA6</f>
        <v>961</v>
      </c>
      <c r="BB6" s="14">
        <f>IFERROR(BA6/AZ6, 0)</f>
        <v>2.5380978791960489E-2</v>
      </c>
    </row>
    <row r="7" spans="1:54" x14ac:dyDescent="0.25">
      <c r="B7" s="74">
        <v>3</v>
      </c>
      <c r="C7" s="76" t="s">
        <v>43</v>
      </c>
      <c r="D7" s="34">
        <f t="shared" si="0"/>
        <v>21558</v>
      </c>
      <c r="E7" s="34">
        <f t="shared" si="0"/>
        <v>21893</v>
      </c>
      <c r="F7" s="34">
        <f t="shared" si="0"/>
        <v>22471</v>
      </c>
      <c r="G7" s="34">
        <f t="shared" si="0"/>
        <v>23149</v>
      </c>
      <c r="H7" s="34">
        <f t="shared" si="0"/>
        <v>23789</v>
      </c>
      <c r="I7" s="34">
        <f t="shared" si="0"/>
        <v>25419</v>
      </c>
      <c r="J7" s="34">
        <f t="shared" si="0"/>
        <v>25702</v>
      </c>
      <c r="K7" s="34">
        <f t="shared" si="0"/>
        <v>26711</v>
      </c>
      <c r="L7" s="34">
        <f t="shared" si="0"/>
        <v>27558</v>
      </c>
      <c r="M7" s="34">
        <f t="shared" si="0"/>
        <v>27926</v>
      </c>
      <c r="W7" s="10">
        <v>2</v>
      </c>
      <c r="X7" s="12" t="s">
        <v>3</v>
      </c>
      <c r="Y7" s="25">
        <f>Summit!Y7 + Wasatch!Y7</f>
        <v>24562</v>
      </c>
      <c r="Z7" s="25">
        <f>Summit!Z7 + Wasatch!Z7</f>
        <v>1010</v>
      </c>
      <c r="AA7" s="14">
        <f t="shared" ref="AA7:AA56" si="1">IFERROR(Z7/Y7, 0)</f>
        <v>4.1120429932415929E-2</v>
      </c>
      <c r="AB7" s="27">
        <f>Summit!AB7 + Wasatch!AB7</f>
        <v>24865</v>
      </c>
      <c r="AC7" s="25">
        <f>Summit!AC7 + Wasatch!AC7</f>
        <v>960</v>
      </c>
      <c r="AD7" s="14">
        <f t="shared" ref="AD7:AD56" si="2">IFERROR(AC7/AB7, 0)</f>
        <v>3.8608485823446614E-2</v>
      </c>
      <c r="AE7" s="27">
        <f>Summit!AE7 + Wasatch!AE7</f>
        <v>25395</v>
      </c>
      <c r="AF7" s="25">
        <f>Summit!AF7 + Wasatch!AF7</f>
        <v>1037</v>
      </c>
      <c r="AG7" s="14">
        <f t="shared" ref="AG7:AG56" si="3">IFERROR(AF7/AE7, 0)</f>
        <v>4.0834810001968889E-2</v>
      </c>
      <c r="AH7" s="27">
        <f>Summit!AH7 + Wasatch!AH7</f>
        <v>25668</v>
      </c>
      <c r="AI7" s="25">
        <f>Summit!AI7 + Wasatch!AI7</f>
        <v>994</v>
      </c>
      <c r="AJ7" s="14">
        <f t="shared" ref="AJ7:AJ56" si="4">IFERROR(AI7/AH7, 0)</f>
        <v>3.8725261025401275E-2</v>
      </c>
      <c r="AK7" s="27">
        <f>Summit!AK7 + Wasatch!AK7</f>
        <v>26396</v>
      </c>
      <c r="AL7" s="25">
        <f>Summit!AL7 + Wasatch!AL7</f>
        <v>942</v>
      </c>
      <c r="AM7" s="14">
        <f t="shared" ref="AM7:AM56" si="5">IFERROR(AL7/AK7, 0)</f>
        <v>3.56872253371723E-2</v>
      </c>
      <c r="AN7" s="27">
        <f>Summit!AN7 + Wasatch!AN7</f>
        <v>27895</v>
      </c>
      <c r="AO7" s="25">
        <f>Summit!AO7 + Wasatch!AO7</f>
        <v>969</v>
      </c>
      <c r="AP7" s="14">
        <f t="shared" ref="AP7:AP56" si="6">IFERROR(AO7/AN7, 0)</f>
        <v>3.4737408137659076E-2</v>
      </c>
      <c r="AQ7" s="27">
        <f>Summit!AQ7 + Wasatch!AQ7</f>
        <v>28486</v>
      </c>
      <c r="AR7" s="25">
        <f>Summit!AR7 + Wasatch!AR7</f>
        <v>968</v>
      </c>
      <c r="AS7" s="14">
        <f t="shared" ref="AS7:AS56" si="7">IFERROR(AR7/AQ7, 0)</f>
        <v>3.3981604998946854E-2</v>
      </c>
      <c r="AT7" s="27">
        <f>Summit!AT7 + Wasatch!AT7</f>
        <v>29823</v>
      </c>
      <c r="AU7" s="25">
        <f>Summit!AU7 + Wasatch!AU7</f>
        <v>968</v>
      </c>
      <c r="AV7" s="14">
        <f t="shared" ref="AV7:AV56" si="8">IFERROR(AU7/AT7, 0)</f>
        <v>3.2458169868893133E-2</v>
      </c>
      <c r="AW7" s="27">
        <f>Summit!AW7 + Wasatch!AW7</f>
        <v>30918</v>
      </c>
      <c r="AX7" s="25">
        <f>Summit!AX7 + Wasatch!AX7</f>
        <v>1024</v>
      </c>
      <c r="AY7" s="14">
        <f t="shared" ref="AY7:AY56" si="9">IFERROR(AX7/AW7, 0)</f>
        <v>3.3119865450546605E-2</v>
      </c>
      <c r="AZ7" s="27">
        <f>Summit!AZ7 + Wasatch!AZ7</f>
        <v>31417</v>
      </c>
      <c r="BA7" s="25">
        <f>Summit!BA7 + Wasatch!BA7</f>
        <v>1092</v>
      </c>
      <c r="BB7" s="14">
        <f t="shared" ref="BB7:BB56" si="10">IFERROR(BA7/AZ7, 0)</f>
        <v>3.4758251901836588E-2</v>
      </c>
    </row>
    <row r="8" spans="1:54" x14ac:dyDescent="0.25">
      <c r="B8" s="74">
        <v>4</v>
      </c>
      <c r="C8" s="76" t="s">
        <v>44</v>
      </c>
      <c r="D8" s="34">
        <f t="shared" si="0"/>
        <v>3004</v>
      </c>
      <c r="E8" s="34">
        <f t="shared" si="0"/>
        <v>2972</v>
      </c>
      <c r="F8" s="34">
        <f t="shared" si="0"/>
        <v>2924</v>
      </c>
      <c r="G8" s="34">
        <f t="shared" si="0"/>
        <v>2519</v>
      </c>
      <c r="H8" s="34">
        <f t="shared" si="0"/>
        <v>2607</v>
      </c>
      <c r="I8" s="34">
        <f t="shared" si="0"/>
        <v>2476</v>
      </c>
      <c r="J8" s="34">
        <f t="shared" si="0"/>
        <v>2784</v>
      </c>
      <c r="K8" s="34">
        <f t="shared" si="0"/>
        <v>3112</v>
      </c>
      <c r="L8" s="34">
        <f t="shared" si="0"/>
        <v>3360</v>
      </c>
      <c r="M8" s="34">
        <f t="shared" si="0"/>
        <v>3491</v>
      </c>
      <c r="W8" s="10">
        <v>3</v>
      </c>
      <c r="X8" s="12" t="s">
        <v>4</v>
      </c>
      <c r="Y8" s="25">
        <f>Summit!Y8 + Wasatch!Y8</f>
        <v>21558</v>
      </c>
      <c r="Z8" s="25">
        <f>Summit!Z8 + Wasatch!Z8</f>
        <v>1051</v>
      </c>
      <c r="AA8" s="14">
        <f t="shared" si="1"/>
        <v>4.875220335838204E-2</v>
      </c>
      <c r="AB8" s="27">
        <f>Summit!AB8 + Wasatch!AB8</f>
        <v>21893</v>
      </c>
      <c r="AC8" s="25">
        <f>Summit!AC8 + Wasatch!AC8</f>
        <v>1060</v>
      </c>
      <c r="AD8" s="14">
        <f t="shared" si="2"/>
        <v>4.8417302334079385E-2</v>
      </c>
      <c r="AE8" s="27">
        <f>Summit!AE8 + Wasatch!AE8</f>
        <v>22471</v>
      </c>
      <c r="AF8" s="25">
        <f>Summit!AF8 + Wasatch!AF8</f>
        <v>1256</v>
      </c>
      <c r="AG8" s="14">
        <f t="shared" si="3"/>
        <v>5.5894263717680567E-2</v>
      </c>
      <c r="AH8" s="27">
        <f>Summit!AH8 + Wasatch!AH8</f>
        <v>23149</v>
      </c>
      <c r="AI8" s="25">
        <f>Summit!AI8 + Wasatch!AI8</f>
        <v>981</v>
      </c>
      <c r="AJ8" s="14">
        <f t="shared" si="4"/>
        <v>4.2377640502829494E-2</v>
      </c>
      <c r="AK8" s="27">
        <f>Summit!AK8 + Wasatch!AK8</f>
        <v>23789</v>
      </c>
      <c r="AL8" s="25">
        <f>Summit!AL8 + Wasatch!AL8</f>
        <v>1100</v>
      </c>
      <c r="AM8" s="14">
        <f t="shared" si="5"/>
        <v>4.6239858758249611E-2</v>
      </c>
      <c r="AN8" s="27">
        <f>Summit!AN8 + Wasatch!AN8</f>
        <v>25419</v>
      </c>
      <c r="AO8" s="25">
        <f>Summit!AO8 + Wasatch!AO8</f>
        <v>1060</v>
      </c>
      <c r="AP8" s="14">
        <f t="shared" si="6"/>
        <v>4.1701089736024231E-2</v>
      </c>
      <c r="AQ8" s="27">
        <f>Summit!AQ8 + Wasatch!AQ8</f>
        <v>25702</v>
      </c>
      <c r="AR8" s="25">
        <f>Summit!AR8 + Wasatch!AR8</f>
        <v>1114</v>
      </c>
      <c r="AS8" s="14">
        <f t="shared" si="7"/>
        <v>4.3342930511244264E-2</v>
      </c>
      <c r="AT8" s="27">
        <f>Summit!AT8 + Wasatch!AT8</f>
        <v>26711</v>
      </c>
      <c r="AU8" s="25">
        <f>Summit!AU8 + Wasatch!AU8</f>
        <v>1046</v>
      </c>
      <c r="AV8" s="14">
        <f t="shared" si="8"/>
        <v>3.9159896671783163E-2</v>
      </c>
      <c r="AW8" s="27">
        <f>Summit!AW8 + Wasatch!AW8</f>
        <v>27558</v>
      </c>
      <c r="AX8" s="25">
        <f>Summit!AX8 + Wasatch!AX8</f>
        <v>1013</v>
      </c>
      <c r="AY8" s="14">
        <f t="shared" si="9"/>
        <v>3.6758835909717687E-2</v>
      </c>
      <c r="AZ8" s="27">
        <f>Summit!AZ8 + Wasatch!AZ8</f>
        <v>27926</v>
      </c>
      <c r="BA8" s="25">
        <f>Summit!BA8 + Wasatch!BA8</f>
        <v>1121</v>
      </c>
      <c r="BB8" s="14">
        <f t="shared" si="10"/>
        <v>4.0141803337391681E-2</v>
      </c>
    </row>
    <row r="9" spans="1:54" x14ac:dyDescent="0.25">
      <c r="B9" s="74">
        <v>8</v>
      </c>
      <c r="C9" s="76" t="s">
        <v>54</v>
      </c>
      <c r="D9" s="34">
        <f t="shared" si="0"/>
        <v>255</v>
      </c>
      <c r="E9" s="34">
        <f t="shared" si="0"/>
        <v>405</v>
      </c>
      <c r="F9" s="34">
        <f t="shared" si="0"/>
        <v>346</v>
      </c>
      <c r="G9" s="34">
        <f t="shared" si="0"/>
        <v>403</v>
      </c>
      <c r="H9" s="34">
        <f t="shared" si="0"/>
        <v>470</v>
      </c>
      <c r="I9" s="34">
        <f t="shared" si="0"/>
        <v>482</v>
      </c>
      <c r="J9" s="34">
        <f t="shared" si="0"/>
        <v>215</v>
      </c>
      <c r="K9" s="34">
        <f t="shared" si="0"/>
        <v>354</v>
      </c>
      <c r="L9" s="34">
        <f t="shared" si="0"/>
        <v>487</v>
      </c>
      <c r="M9" s="34">
        <f t="shared" si="0"/>
        <v>502</v>
      </c>
      <c r="W9" s="10">
        <v>4</v>
      </c>
      <c r="X9" s="12" t="s">
        <v>5</v>
      </c>
      <c r="Y9" s="25">
        <f>Summit!Y9 + Wasatch!Y9</f>
        <v>3004</v>
      </c>
      <c r="Z9" s="25">
        <f>Summit!Z9 + Wasatch!Z9</f>
        <v>581</v>
      </c>
      <c r="AA9" s="14">
        <f t="shared" si="1"/>
        <v>0.19340878828229027</v>
      </c>
      <c r="AB9" s="27">
        <f>Summit!AB9 + Wasatch!AB9</f>
        <v>2972</v>
      </c>
      <c r="AC9" s="25">
        <f>Summit!AC9 + Wasatch!AC9</f>
        <v>587</v>
      </c>
      <c r="AD9" s="14">
        <f t="shared" si="2"/>
        <v>0.19751009421265142</v>
      </c>
      <c r="AE9" s="27">
        <f>Summit!AE9 + Wasatch!AE9</f>
        <v>2924</v>
      </c>
      <c r="AF9" s="25">
        <f>Summit!AF9 + Wasatch!AF9</f>
        <v>609</v>
      </c>
      <c r="AG9" s="14">
        <f t="shared" si="3"/>
        <v>0.20827633378932969</v>
      </c>
      <c r="AH9" s="27">
        <f>Summit!AH9 + Wasatch!AH9</f>
        <v>2519</v>
      </c>
      <c r="AI9" s="25">
        <f>Summit!AI9 + Wasatch!AI9</f>
        <v>519</v>
      </c>
      <c r="AJ9" s="14">
        <f t="shared" si="4"/>
        <v>0.20603414053195712</v>
      </c>
      <c r="AK9" s="27">
        <f>Summit!AK9 + Wasatch!AK9</f>
        <v>2607</v>
      </c>
      <c r="AL9" s="25">
        <f>Summit!AL9 + Wasatch!AL9</f>
        <v>572</v>
      </c>
      <c r="AM9" s="14">
        <f t="shared" si="5"/>
        <v>0.21940928270042195</v>
      </c>
      <c r="AN9" s="27">
        <f>Summit!AN9 + Wasatch!AN9</f>
        <v>2476</v>
      </c>
      <c r="AO9" s="25">
        <f>Summit!AO9 + Wasatch!AO9</f>
        <v>577</v>
      </c>
      <c r="AP9" s="14">
        <f t="shared" si="6"/>
        <v>0.23303715670436187</v>
      </c>
      <c r="AQ9" s="27">
        <f>Summit!AQ9 + Wasatch!AQ9</f>
        <v>2784</v>
      </c>
      <c r="AR9" s="25">
        <f>Summit!AR9 + Wasatch!AR9</f>
        <v>617</v>
      </c>
      <c r="AS9" s="14">
        <f t="shared" si="7"/>
        <v>0.2216235632183908</v>
      </c>
      <c r="AT9" s="27">
        <f>Summit!AT9 + Wasatch!AT9</f>
        <v>3112</v>
      </c>
      <c r="AU9" s="25">
        <f>Summit!AU9 + Wasatch!AU9</f>
        <v>585</v>
      </c>
      <c r="AV9" s="14">
        <f t="shared" si="8"/>
        <v>0.18798200514138819</v>
      </c>
      <c r="AW9" s="27">
        <f>Summit!AW9 + Wasatch!AW9</f>
        <v>3360</v>
      </c>
      <c r="AX9" s="25">
        <f>Summit!AX9 + Wasatch!AX9</f>
        <v>672</v>
      </c>
      <c r="AY9" s="14">
        <f t="shared" si="9"/>
        <v>0.2</v>
      </c>
      <c r="AZ9" s="27">
        <f>Summit!AZ9 + Wasatch!AZ9</f>
        <v>3491</v>
      </c>
      <c r="BA9" s="25">
        <f>Summit!BA9 + Wasatch!BA9</f>
        <v>726</v>
      </c>
      <c r="BB9" s="14">
        <f t="shared" si="10"/>
        <v>0.20796333428816957</v>
      </c>
    </row>
    <row r="10" spans="1:54" x14ac:dyDescent="0.25">
      <c r="B10" s="74">
        <v>14</v>
      </c>
      <c r="C10" s="76" t="s">
        <v>55</v>
      </c>
      <c r="D10" s="34">
        <f t="shared" si="0"/>
        <v>402</v>
      </c>
      <c r="E10" s="34">
        <f t="shared" si="0"/>
        <v>293</v>
      </c>
      <c r="F10" s="34">
        <f t="shared" si="0"/>
        <v>294</v>
      </c>
      <c r="G10" s="34">
        <f t="shared" si="0"/>
        <v>199</v>
      </c>
      <c r="H10" s="34">
        <f t="shared" si="0"/>
        <v>160</v>
      </c>
      <c r="I10" s="34">
        <f t="shared" si="0"/>
        <v>164</v>
      </c>
      <c r="J10" s="34">
        <f t="shared" si="0"/>
        <v>236</v>
      </c>
      <c r="K10" s="34">
        <f t="shared" si="0"/>
        <v>219</v>
      </c>
      <c r="L10" s="34">
        <f t="shared" si="0"/>
        <v>200</v>
      </c>
      <c r="M10" s="34">
        <f t="shared" si="0"/>
        <v>154</v>
      </c>
      <c r="W10" s="10">
        <v>5</v>
      </c>
      <c r="X10" s="12" t="s">
        <v>6</v>
      </c>
      <c r="Y10" s="25">
        <f>Summit!Y10 + Wasatch!Y10</f>
        <v>2182</v>
      </c>
      <c r="Z10" s="25">
        <f>Summit!Z10 + Wasatch!Z10</f>
        <v>488</v>
      </c>
      <c r="AA10" s="14">
        <f t="shared" si="1"/>
        <v>0.22364802933088909</v>
      </c>
      <c r="AB10" s="27">
        <f>Summit!AB10 + Wasatch!AB10</f>
        <v>2175</v>
      </c>
      <c r="AC10" s="25">
        <f>Summit!AC10 + Wasatch!AC10</f>
        <v>519</v>
      </c>
      <c r="AD10" s="14">
        <f t="shared" si="2"/>
        <v>0.23862068965517241</v>
      </c>
      <c r="AE10" s="27">
        <f>Summit!AE10 + Wasatch!AE10</f>
        <v>2235</v>
      </c>
      <c r="AF10" s="25">
        <f>Summit!AF10 + Wasatch!AF10</f>
        <v>510</v>
      </c>
      <c r="AG10" s="14">
        <f t="shared" si="3"/>
        <v>0.22818791946308725</v>
      </c>
      <c r="AH10" s="27">
        <f>Summit!AH10 + Wasatch!AH10</f>
        <v>2136</v>
      </c>
      <c r="AI10" s="25">
        <f>Summit!AI10 + Wasatch!AI10</f>
        <v>490</v>
      </c>
      <c r="AJ10" s="14">
        <f t="shared" si="4"/>
        <v>0.22940074906367042</v>
      </c>
      <c r="AK10" s="27">
        <f>Summit!AK10 + Wasatch!AK10</f>
        <v>2173</v>
      </c>
      <c r="AL10" s="25">
        <f>Summit!AL10 + Wasatch!AL10</f>
        <v>534</v>
      </c>
      <c r="AM10" s="14">
        <f t="shared" si="5"/>
        <v>0.24574321214910264</v>
      </c>
      <c r="AN10" s="27">
        <f>Summit!AN10 + Wasatch!AN10</f>
        <v>1964</v>
      </c>
      <c r="AO10" s="25">
        <f>Summit!AO10 + Wasatch!AO10</f>
        <v>522</v>
      </c>
      <c r="AP10" s="14">
        <f t="shared" si="6"/>
        <v>0.26578411405295316</v>
      </c>
      <c r="AQ10" s="27">
        <f>Summit!AQ10 + Wasatch!AQ10</f>
        <v>2272</v>
      </c>
      <c r="AR10" s="25">
        <f>Summit!AR10 + Wasatch!AR10</f>
        <v>578</v>
      </c>
      <c r="AS10" s="14">
        <f t="shared" si="7"/>
        <v>0.25440140845070425</v>
      </c>
      <c r="AT10" s="27">
        <f>Summit!AT10 + Wasatch!AT10</f>
        <v>2308</v>
      </c>
      <c r="AU10" s="25">
        <f>Summit!AU10 + Wasatch!AU10</f>
        <v>532</v>
      </c>
      <c r="AV10" s="14">
        <f t="shared" si="8"/>
        <v>0.23050259965337955</v>
      </c>
      <c r="AW10" s="27">
        <f>Summit!AW10 + Wasatch!AW10</f>
        <v>2441</v>
      </c>
      <c r="AX10" s="25">
        <f>Summit!AX10 + Wasatch!AX10</f>
        <v>570</v>
      </c>
      <c r="AY10" s="14">
        <f t="shared" si="9"/>
        <v>0.23351085620647274</v>
      </c>
      <c r="AZ10" s="27">
        <f>Summit!AZ10 + Wasatch!AZ10</f>
        <v>2453</v>
      </c>
      <c r="BA10" s="25">
        <f>Summit!BA10 + Wasatch!BA10</f>
        <v>526</v>
      </c>
      <c r="BB10" s="14">
        <f t="shared" si="10"/>
        <v>0.21443130860171219</v>
      </c>
    </row>
    <row r="11" spans="1:54" x14ac:dyDescent="0.25">
      <c r="B11" s="74">
        <v>15</v>
      </c>
      <c r="C11" s="76" t="s">
        <v>56</v>
      </c>
      <c r="D11" s="34">
        <f t="shared" si="0"/>
        <v>611</v>
      </c>
      <c r="E11" s="34">
        <f t="shared" si="0"/>
        <v>470</v>
      </c>
      <c r="F11" s="34">
        <f t="shared" si="0"/>
        <v>471</v>
      </c>
      <c r="G11" s="34">
        <f t="shared" si="0"/>
        <v>419</v>
      </c>
      <c r="H11" s="34">
        <f t="shared" si="0"/>
        <v>438</v>
      </c>
      <c r="I11" s="34">
        <f t="shared" si="0"/>
        <v>562</v>
      </c>
      <c r="J11" s="34">
        <f t="shared" si="0"/>
        <v>709</v>
      </c>
      <c r="K11" s="34">
        <f t="shared" si="0"/>
        <v>683</v>
      </c>
      <c r="L11" s="34">
        <f t="shared" si="0"/>
        <v>790</v>
      </c>
      <c r="M11" s="34">
        <f t="shared" si="0"/>
        <v>938</v>
      </c>
      <c r="W11" s="10">
        <v>6</v>
      </c>
      <c r="X11" s="12" t="s">
        <v>7</v>
      </c>
      <c r="Y11" s="25">
        <f>Summit!Y11 + Wasatch!Y11</f>
        <v>578</v>
      </c>
      <c r="Z11" s="25">
        <f>Summit!Z11 + Wasatch!Z11</f>
        <v>271</v>
      </c>
      <c r="AA11" s="14">
        <f t="shared" si="1"/>
        <v>0.4688581314878893</v>
      </c>
      <c r="AB11" s="27">
        <f>Summit!AB11 + Wasatch!AB11</f>
        <v>630</v>
      </c>
      <c r="AC11" s="25">
        <f>Summit!AC11 + Wasatch!AC11</f>
        <v>296</v>
      </c>
      <c r="AD11" s="14">
        <f t="shared" si="2"/>
        <v>0.46984126984126984</v>
      </c>
      <c r="AE11" s="27">
        <f>Summit!AE11 + Wasatch!AE11</f>
        <v>565</v>
      </c>
      <c r="AF11" s="25">
        <f>Summit!AF11 + Wasatch!AF11</f>
        <v>317</v>
      </c>
      <c r="AG11" s="14">
        <f t="shared" si="3"/>
        <v>0.56106194690265487</v>
      </c>
      <c r="AH11" s="27">
        <f>Summit!AH11 + Wasatch!AH11</f>
        <v>313</v>
      </c>
      <c r="AI11" s="25">
        <f>Summit!AI11 + Wasatch!AI11</f>
        <v>199</v>
      </c>
      <c r="AJ11" s="14">
        <f t="shared" si="4"/>
        <v>0.63578274760383391</v>
      </c>
      <c r="AK11" s="27">
        <f>Summit!AK11 + Wasatch!AK11</f>
        <v>322</v>
      </c>
      <c r="AL11" s="25">
        <f>Summit!AL11 + Wasatch!AL11</f>
        <v>183</v>
      </c>
      <c r="AM11" s="14">
        <f t="shared" si="5"/>
        <v>0.56832298136645965</v>
      </c>
      <c r="AN11" s="27">
        <f>Summit!AN11 + Wasatch!AN11</f>
        <v>373</v>
      </c>
      <c r="AO11" s="25">
        <f>Summit!AO11 + Wasatch!AO11</f>
        <v>240</v>
      </c>
      <c r="AP11" s="14">
        <f t="shared" si="6"/>
        <v>0.64343163538873993</v>
      </c>
      <c r="AQ11" s="27">
        <f>Summit!AQ11 + Wasatch!AQ11</f>
        <v>334</v>
      </c>
      <c r="AR11" s="25">
        <f>Summit!AR11 + Wasatch!AR11</f>
        <v>200</v>
      </c>
      <c r="AS11" s="14">
        <f t="shared" si="7"/>
        <v>0.59880239520958078</v>
      </c>
      <c r="AT11" s="27">
        <f>Summit!AT11 + Wasatch!AT11</f>
        <v>533</v>
      </c>
      <c r="AU11" s="25">
        <f>Summit!AU11 + Wasatch!AU11</f>
        <v>264</v>
      </c>
      <c r="AV11" s="14">
        <f t="shared" si="8"/>
        <v>0.49530956848030017</v>
      </c>
      <c r="AW11" s="27">
        <f>Summit!AW11 + Wasatch!AW11</f>
        <v>581</v>
      </c>
      <c r="AX11" s="25">
        <f>Summit!AX11 + Wasatch!AX11</f>
        <v>350</v>
      </c>
      <c r="AY11" s="14">
        <f t="shared" si="9"/>
        <v>0.60240963855421692</v>
      </c>
      <c r="AZ11" s="27">
        <f>Summit!AZ11 + Wasatch!AZ11</f>
        <v>702</v>
      </c>
      <c r="BA11" s="25">
        <f>Summit!BA11 + Wasatch!BA11</f>
        <v>403</v>
      </c>
      <c r="BB11" s="14">
        <f t="shared" si="10"/>
        <v>0.57407407407407407</v>
      </c>
    </row>
    <row r="12" spans="1:54" x14ac:dyDescent="0.25">
      <c r="B12" s="74">
        <v>16</v>
      </c>
      <c r="C12" s="76" t="s">
        <v>57</v>
      </c>
      <c r="D12" s="34">
        <f t="shared" si="0"/>
        <v>539</v>
      </c>
      <c r="E12" s="34">
        <f t="shared" si="0"/>
        <v>508</v>
      </c>
      <c r="F12" s="34">
        <f t="shared" si="0"/>
        <v>427</v>
      </c>
      <c r="G12" s="34">
        <f t="shared" si="0"/>
        <v>465</v>
      </c>
      <c r="H12" s="34">
        <f t="shared" si="0"/>
        <v>476</v>
      </c>
      <c r="I12" s="34">
        <f t="shared" si="0"/>
        <v>448</v>
      </c>
      <c r="J12" s="34">
        <f t="shared" si="0"/>
        <v>423</v>
      </c>
      <c r="K12" s="34">
        <f t="shared" si="0"/>
        <v>487</v>
      </c>
      <c r="L12" s="34">
        <f t="shared" si="0"/>
        <v>664</v>
      </c>
      <c r="M12" s="34">
        <f t="shared" si="0"/>
        <v>629</v>
      </c>
      <c r="W12" s="10">
        <v>7</v>
      </c>
      <c r="X12" s="12" t="s">
        <v>8</v>
      </c>
      <c r="Y12" s="25">
        <f>Summit!Y12 + Wasatch!Y12</f>
        <v>244</v>
      </c>
      <c r="Z12" s="25">
        <f>Summit!Z12 + Wasatch!Z12</f>
        <v>166</v>
      </c>
      <c r="AA12" s="14">
        <f t="shared" si="1"/>
        <v>0.68032786885245899</v>
      </c>
      <c r="AB12" s="27">
        <f>Summit!AB12 + Wasatch!AB12</f>
        <v>167</v>
      </c>
      <c r="AC12" s="25">
        <f>Summit!AC12 + Wasatch!AC12</f>
        <v>118</v>
      </c>
      <c r="AD12" s="14">
        <f t="shared" si="2"/>
        <v>0.70658682634730541</v>
      </c>
      <c r="AE12" s="27">
        <f>Summit!AE12 + Wasatch!AE12</f>
        <v>124</v>
      </c>
      <c r="AF12" s="25">
        <f>Summit!AF12 + Wasatch!AF12</f>
        <v>105</v>
      </c>
      <c r="AG12" s="14">
        <f t="shared" si="3"/>
        <v>0.84677419354838712</v>
      </c>
      <c r="AH12" s="27">
        <f>Summit!AH12 + Wasatch!AH12</f>
        <v>70</v>
      </c>
      <c r="AI12" s="25">
        <f>Summit!AI12 + Wasatch!AI12</f>
        <v>45</v>
      </c>
      <c r="AJ12" s="14">
        <f t="shared" si="4"/>
        <v>0.6428571428571429</v>
      </c>
      <c r="AK12" s="27">
        <f>Summit!AK12 + Wasatch!AK12</f>
        <v>112</v>
      </c>
      <c r="AL12" s="25">
        <f>Summit!AL12 + Wasatch!AL12</f>
        <v>77</v>
      </c>
      <c r="AM12" s="14">
        <f t="shared" si="5"/>
        <v>0.6875</v>
      </c>
      <c r="AN12" s="27">
        <f>Summit!AN12 + Wasatch!AN12</f>
        <v>139</v>
      </c>
      <c r="AO12" s="25">
        <f>Summit!AO12 + Wasatch!AO12</f>
        <v>106</v>
      </c>
      <c r="AP12" s="14">
        <f t="shared" si="6"/>
        <v>0.76258992805755399</v>
      </c>
      <c r="AQ12" s="27">
        <f>Summit!AQ12 + Wasatch!AQ12</f>
        <v>178</v>
      </c>
      <c r="AR12" s="25">
        <f>Summit!AR12 + Wasatch!AR12</f>
        <v>124</v>
      </c>
      <c r="AS12" s="14">
        <f t="shared" si="7"/>
        <v>0.6966292134831461</v>
      </c>
      <c r="AT12" s="27">
        <f>Summit!AT12 + Wasatch!AT12</f>
        <v>271</v>
      </c>
      <c r="AU12" s="25">
        <f>Summit!AU12 + Wasatch!AU12</f>
        <v>173</v>
      </c>
      <c r="AV12" s="14">
        <f t="shared" si="8"/>
        <v>0.63837638376383765</v>
      </c>
      <c r="AW12" s="27">
        <f>Summit!AW12 + Wasatch!AW12</f>
        <v>338</v>
      </c>
      <c r="AX12" s="25">
        <f>Summit!AX12 + Wasatch!AX12</f>
        <v>203</v>
      </c>
      <c r="AY12" s="14">
        <f t="shared" si="9"/>
        <v>0.60059171597633132</v>
      </c>
      <c r="AZ12" s="27">
        <f>Summit!AZ12 + Wasatch!AZ12</f>
        <v>336</v>
      </c>
      <c r="BA12" s="25">
        <f>Summit!BA12 + Wasatch!BA12</f>
        <v>220</v>
      </c>
      <c r="BB12" s="14">
        <f t="shared" si="10"/>
        <v>0.65476190476190477</v>
      </c>
    </row>
    <row r="13" spans="1:54" x14ac:dyDescent="0.25">
      <c r="B13" s="74">
        <v>17</v>
      </c>
      <c r="C13" s="76" t="s">
        <v>42</v>
      </c>
      <c r="D13" s="34">
        <f t="shared" si="0"/>
        <v>2945</v>
      </c>
      <c r="E13" s="34">
        <f t="shared" si="0"/>
        <v>2894</v>
      </c>
      <c r="F13" s="34">
        <f t="shared" si="0"/>
        <v>3132</v>
      </c>
      <c r="G13" s="34">
        <f t="shared" si="0"/>
        <v>3166</v>
      </c>
      <c r="H13" s="34">
        <f t="shared" si="0"/>
        <v>3224</v>
      </c>
      <c r="I13" s="34">
        <f t="shared" si="0"/>
        <v>3268</v>
      </c>
      <c r="J13" s="34">
        <f t="shared" si="0"/>
        <v>3608</v>
      </c>
      <c r="K13" s="34">
        <f t="shared" si="0"/>
        <v>3911</v>
      </c>
      <c r="L13" s="34">
        <f t="shared" si="0"/>
        <v>3674</v>
      </c>
      <c r="M13" s="34">
        <f t="shared" si="0"/>
        <v>4223</v>
      </c>
      <c r="W13" s="10">
        <v>8</v>
      </c>
      <c r="X13" s="12" t="s">
        <v>9</v>
      </c>
      <c r="Y13" s="25">
        <f>Summit!Y13 + Wasatch!Y13</f>
        <v>255</v>
      </c>
      <c r="Z13" s="25">
        <f>Summit!Z13 + Wasatch!Z13</f>
        <v>155</v>
      </c>
      <c r="AA13" s="14">
        <f t="shared" si="1"/>
        <v>0.60784313725490191</v>
      </c>
      <c r="AB13" s="27">
        <f>Summit!AB13 + Wasatch!AB13</f>
        <v>405</v>
      </c>
      <c r="AC13" s="25">
        <f>Summit!AC13 + Wasatch!AC13</f>
        <v>232</v>
      </c>
      <c r="AD13" s="14">
        <f t="shared" si="2"/>
        <v>0.57283950617283952</v>
      </c>
      <c r="AE13" s="27">
        <f>Summit!AE13 + Wasatch!AE13</f>
        <v>346</v>
      </c>
      <c r="AF13" s="25">
        <f>Summit!AF13 + Wasatch!AF13</f>
        <v>215</v>
      </c>
      <c r="AG13" s="14">
        <f t="shared" si="3"/>
        <v>0.62138728323699421</v>
      </c>
      <c r="AH13" s="27">
        <f>Summit!AH13 + Wasatch!AH13</f>
        <v>403</v>
      </c>
      <c r="AI13" s="25">
        <f>Summit!AI13 + Wasatch!AI13</f>
        <v>266</v>
      </c>
      <c r="AJ13" s="14">
        <f t="shared" si="4"/>
        <v>0.66004962779156329</v>
      </c>
      <c r="AK13" s="27">
        <f>Summit!AK13 + Wasatch!AK13</f>
        <v>470</v>
      </c>
      <c r="AL13" s="25">
        <f>Summit!AL13 + Wasatch!AL13</f>
        <v>252</v>
      </c>
      <c r="AM13" s="14">
        <f t="shared" si="5"/>
        <v>0.53617021276595744</v>
      </c>
      <c r="AN13" s="27">
        <f>Summit!AN13 + Wasatch!AN13</f>
        <v>482</v>
      </c>
      <c r="AO13" s="25">
        <f>Summit!AO13 + Wasatch!AO13</f>
        <v>312</v>
      </c>
      <c r="AP13" s="14">
        <f t="shared" si="6"/>
        <v>0.64730290456431538</v>
      </c>
      <c r="AQ13" s="27">
        <f>Summit!AQ13 + Wasatch!AQ13</f>
        <v>215</v>
      </c>
      <c r="AR13" s="25">
        <f>Summit!AR13 + Wasatch!AR13</f>
        <v>110</v>
      </c>
      <c r="AS13" s="14">
        <f t="shared" si="7"/>
        <v>0.51162790697674421</v>
      </c>
      <c r="AT13" s="27">
        <f>Summit!AT13 + Wasatch!AT13</f>
        <v>354</v>
      </c>
      <c r="AU13" s="25">
        <f>Summit!AU13 + Wasatch!AU13</f>
        <v>140</v>
      </c>
      <c r="AV13" s="14">
        <f t="shared" si="8"/>
        <v>0.39548022598870058</v>
      </c>
      <c r="AW13" s="27">
        <f>Summit!AW13 + Wasatch!AW13</f>
        <v>487</v>
      </c>
      <c r="AX13" s="25">
        <f>Summit!AX13 + Wasatch!AX13</f>
        <v>226</v>
      </c>
      <c r="AY13" s="14">
        <f t="shared" si="9"/>
        <v>0.46406570841889117</v>
      </c>
      <c r="AZ13" s="27">
        <f>Summit!AZ13 + Wasatch!AZ13</f>
        <v>502</v>
      </c>
      <c r="BA13" s="25">
        <f>Summit!BA13 + Wasatch!BA13</f>
        <v>271</v>
      </c>
      <c r="BB13" s="14">
        <f t="shared" si="10"/>
        <v>0.53984063745019917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25">
        <f>Summit!Y14 + Wasatch!Y14</f>
        <v>223</v>
      </c>
      <c r="Z14" s="25">
        <f>Summit!Z14 + Wasatch!Z14</f>
        <v>147</v>
      </c>
      <c r="AA14" s="14">
        <f t="shared" si="1"/>
        <v>0.65919282511210764</v>
      </c>
      <c r="AB14" s="27">
        <f>Summit!AB14 + Wasatch!AB14</f>
        <v>348</v>
      </c>
      <c r="AC14" s="25">
        <f>Summit!AC14 + Wasatch!AC14</f>
        <v>209</v>
      </c>
      <c r="AD14" s="14">
        <f t="shared" si="2"/>
        <v>0.60057471264367812</v>
      </c>
      <c r="AE14" s="27">
        <f>Summit!AE14 + Wasatch!AE14</f>
        <v>346</v>
      </c>
      <c r="AF14" s="25">
        <f>Summit!AF14 + Wasatch!AF14</f>
        <v>215</v>
      </c>
      <c r="AG14" s="14">
        <f t="shared" si="3"/>
        <v>0.62138728323699421</v>
      </c>
      <c r="AH14" s="27">
        <f>Summit!AH14 + Wasatch!AH14</f>
        <v>403</v>
      </c>
      <c r="AI14" s="25">
        <f>Summit!AI14 + Wasatch!AI14</f>
        <v>266</v>
      </c>
      <c r="AJ14" s="14">
        <f t="shared" si="4"/>
        <v>0.66004962779156329</v>
      </c>
      <c r="AK14" s="27">
        <f>Summit!AK14 + Wasatch!AK14</f>
        <v>465</v>
      </c>
      <c r="AL14" s="25">
        <f>Summit!AL14 + Wasatch!AL14</f>
        <v>252</v>
      </c>
      <c r="AM14" s="14">
        <f t="shared" si="5"/>
        <v>0.54193548387096779</v>
      </c>
      <c r="AN14" s="27">
        <f>Summit!AN14 + Wasatch!AN14</f>
        <v>476</v>
      </c>
      <c r="AO14" s="25">
        <f>Summit!AO14 + Wasatch!AO14</f>
        <v>312</v>
      </c>
      <c r="AP14" s="14">
        <f t="shared" si="6"/>
        <v>0.65546218487394958</v>
      </c>
      <c r="AQ14" s="27">
        <f>Summit!AQ14 + Wasatch!AQ14</f>
        <v>206</v>
      </c>
      <c r="AR14" s="25">
        <f>Summit!AR14 + Wasatch!AR14</f>
        <v>125</v>
      </c>
      <c r="AS14" s="14">
        <f t="shared" si="7"/>
        <v>0.60679611650485432</v>
      </c>
      <c r="AT14" s="27">
        <f>Summit!AT14 + Wasatch!AT14</f>
        <v>336</v>
      </c>
      <c r="AU14" s="25">
        <f>Summit!AU14 + Wasatch!AU14</f>
        <v>151</v>
      </c>
      <c r="AV14" s="14">
        <f t="shared" si="8"/>
        <v>0.44940476190476192</v>
      </c>
      <c r="AW14" s="27">
        <f>Summit!AW14 + Wasatch!AW14</f>
        <v>466</v>
      </c>
      <c r="AX14" s="25">
        <f>Summit!AX14 + Wasatch!AX14</f>
        <v>226</v>
      </c>
      <c r="AY14" s="14">
        <f t="shared" si="9"/>
        <v>0.48497854077253216</v>
      </c>
      <c r="AZ14" s="27">
        <f>Summit!AZ14 + Wasatch!AZ14</f>
        <v>484</v>
      </c>
      <c r="BA14" s="25">
        <f>Summit!BA14 + Wasatch!BA14</f>
        <v>270</v>
      </c>
      <c r="BB14" s="14">
        <f t="shared" si="10"/>
        <v>0.55785123966942152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24562</v>
      </c>
      <c r="E15" s="34">
        <f t="shared" si="11"/>
        <v>24865</v>
      </c>
      <c r="F15" s="34">
        <f t="shared" si="11"/>
        <v>25395</v>
      </c>
      <c r="G15" s="34">
        <f t="shared" si="11"/>
        <v>25668</v>
      </c>
      <c r="H15" s="34">
        <f t="shared" si="11"/>
        <v>26396</v>
      </c>
      <c r="I15" s="34">
        <f t="shared" si="11"/>
        <v>27895</v>
      </c>
      <c r="J15" s="34">
        <f t="shared" si="11"/>
        <v>28486</v>
      </c>
      <c r="K15" s="34">
        <f t="shared" si="11"/>
        <v>29823</v>
      </c>
      <c r="L15" s="34">
        <f t="shared" si="11"/>
        <v>30918</v>
      </c>
      <c r="M15" s="34">
        <f t="shared" si="11"/>
        <v>31417</v>
      </c>
      <c r="W15" s="10">
        <v>10</v>
      </c>
      <c r="X15" s="12" t="s">
        <v>11</v>
      </c>
      <c r="Y15" s="25">
        <f>Summit!Y15 + Wasatch!Y15</f>
        <v>0</v>
      </c>
      <c r="Z15" s="25">
        <f>Summit!Z15 + Wasatch!Z15</f>
        <v>238</v>
      </c>
      <c r="AA15" s="14">
        <f t="shared" si="1"/>
        <v>0</v>
      </c>
      <c r="AB15" s="27">
        <f>Summit!AB15 + Wasatch!AB15</f>
        <v>0</v>
      </c>
      <c r="AC15" s="25">
        <f>Summit!AC15 + Wasatch!AC15</f>
        <v>178</v>
      </c>
      <c r="AD15" s="14">
        <f t="shared" si="2"/>
        <v>0</v>
      </c>
      <c r="AE15" s="27">
        <f>Summit!AE15 + Wasatch!AE15</f>
        <v>0</v>
      </c>
      <c r="AF15" s="25">
        <f>Summit!AF15 + Wasatch!AF15</f>
        <v>45</v>
      </c>
      <c r="AG15" s="14">
        <f t="shared" si="3"/>
        <v>0</v>
      </c>
      <c r="AH15" s="27">
        <f>Summit!AH15 + Wasatch!AH15</f>
        <v>0</v>
      </c>
      <c r="AI15" s="25">
        <f>Summit!AI15 + Wasatch!AI15</f>
        <v>45</v>
      </c>
      <c r="AJ15" s="14">
        <f t="shared" si="4"/>
        <v>0</v>
      </c>
      <c r="AK15" s="27">
        <f>Summit!AK15 + Wasatch!AK15</f>
        <v>0</v>
      </c>
      <c r="AL15" s="25">
        <f>Summit!AL15 + Wasatch!AL15</f>
        <v>45</v>
      </c>
      <c r="AM15" s="14">
        <f t="shared" si="5"/>
        <v>0</v>
      </c>
      <c r="AN15" s="27">
        <f>Summit!AN15 + Wasatch!AN15</f>
        <v>0</v>
      </c>
      <c r="AO15" s="25">
        <f>Summit!AO15 + Wasatch!AO15</f>
        <v>43</v>
      </c>
      <c r="AP15" s="14">
        <f t="shared" si="6"/>
        <v>0</v>
      </c>
      <c r="AQ15" s="27">
        <f>Summit!AQ15 + Wasatch!AQ15</f>
        <v>0</v>
      </c>
      <c r="AR15" s="25">
        <f>Summit!AR15 + Wasatch!AR15</f>
        <v>43</v>
      </c>
      <c r="AS15" s="14">
        <f t="shared" si="7"/>
        <v>0</v>
      </c>
      <c r="AT15" s="27">
        <f>Summit!AT15 + Wasatch!AT15</f>
        <v>0</v>
      </c>
      <c r="AU15" s="25">
        <f>Summit!AU15 + Wasatch!AU15</f>
        <v>45</v>
      </c>
      <c r="AV15" s="14">
        <f t="shared" si="8"/>
        <v>0</v>
      </c>
      <c r="AW15" s="27">
        <f>Summit!AW15 + Wasatch!AW15</f>
        <v>0</v>
      </c>
      <c r="AX15" s="25">
        <f>Summit!AX15 + Wasatch!AX15</f>
        <v>48</v>
      </c>
      <c r="AY15" s="14">
        <f t="shared" si="9"/>
        <v>0</v>
      </c>
      <c r="AZ15" s="27">
        <f>Summit!AZ15 + Wasatch!AZ15</f>
        <v>10</v>
      </c>
      <c r="BA15" s="25">
        <f>Summit!BA15 + Wasatch!BA15</f>
        <v>39</v>
      </c>
      <c r="BB15" s="14">
        <f t="shared" si="10"/>
        <v>3.9</v>
      </c>
    </row>
    <row r="16" spans="1:54" x14ac:dyDescent="0.25">
      <c r="B16" s="74"/>
      <c r="C16" s="76" t="s">
        <v>43</v>
      </c>
      <c r="D16" s="37">
        <f>D7</f>
        <v>21558</v>
      </c>
      <c r="E16" s="37">
        <f t="shared" ref="E16:M16" si="12">E7</f>
        <v>21893</v>
      </c>
      <c r="F16" s="37">
        <f t="shared" si="12"/>
        <v>22471</v>
      </c>
      <c r="G16" s="37">
        <f t="shared" si="12"/>
        <v>23149</v>
      </c>
      <c r="H16" s="37">
        <f t="shared" si="12"/>
        <v>23789</v>
      </c>
      <c r="I16" s="37">
        <f t="shared" si="12"/>
        <v>25419</v>
      </c>
      <c r="J16" s="37">
        <f t="shared" si="12"/>
        <v>25702</v>
      </c>
      <c r="K16" s="37">
        <f t="shared" si="12"/>
        <v>26711</v>
      </c>
      <c r="L16" s="37">
        <f t="shared" si="12"/>
        <v>27558</v>
      </c>
      <c r="M16" s="37">
        <f t="shared" si="12"/>
        <v>27926</v>
      </c>
      <c r="W16" s="10">
        <v>11</v>
      </c>
      <c r="X16" s="12" t="s">
        <v>12</v>
      </c>
      <c r="Y16" s="25">
        <f>Summit!Y16 + Wasatch!Y16</f>
        <v>32</v>
      </c>
      <c r="Z16" s="25">
        <f>Summit!Z16 + Wasatch!Z16</f>
        <v>164</v>
      </c>
      <c r="AA16" s="14">
        <f t="shared" si="1"/>
        <v>5.125</v>
      </c>
      <c r="AB16" s="27">
        <f>Summit!AB16 + Wasatch!AB16</f>
        <v>57</v>
      </c>
      <c r="AC16" s="25">
        <f>Summit!AC16 + Wasatch!AC16</f>
        <v>160</v>
      </c>
      <c r="AD16" s="14">
        <f t="shared" si="2"/>
        <v>2.807017543859649</v>
      </c>
      <c r="AE16" s="27">
        <f>Summit!AE16 + Wasatch!AE16</f>
        <v>0</v>
      </c>
      <c r="AF16" s="25">
        <f>Summit!AF16 + Wasatch!AF16</f>
        <v>45</v>
      </c>
      <c r="AG16" s="14">
        <f t="shared" si="3"/>
        <v>0</v>
      </c>
      <c r="AH16" s="27">
        <f>Summit!AH16 + Wasatch!AH16</f>
        <v>0</v>
      </c>
      <c r="AI16" s="25">
        <f>Summit!AI16 + Wasatch!AI16</f>
        <v>45</v>
      </c>
      <c r="AJ16" s="14">
        <f t="shared" si="4"/>
        <v>0</v>
      </c>
      <c r="AK16" s="27">
        <f>Summit!AK16 + Wasatch!AK16</f>
        <v>5</v>
      </c>
      <c r="AL16" s="25">
        <f>Summit!AL16 + Wasatch!AL16</f>
        <v>35</v>
      </c>
      <c r="AM16" s="14">
        <f t="shared" si="5"/>
        <v>7</v>
      </c>
      <c r="AN16" s="27">
        <f>Summit!AN16 + Wasatch!AN16</f>
        <v>6</v>
      </c>
      <c r="AO16" s="25">
        <f>Summit!AO16 + Wasatch!AO16</f>
        <v>33</v>
      </c>
      <c r="AP16" s="14">
        <f t="shared" si="6"/>
        <v>5.5</v>
      </c>
      <c r="AQ16" s="27">
        <f>Summit!AQ16 + Wasatch!AQ16</f>
        <v>2</v>
      </c>
      <c r="AR16" s="25">
        <f>Summit!AR16 + Wasatch!AR16</f>
        <v>28</v>
      </c>
      <c r="AS16" s="14">
        <f t="shared" si="7"/>
        <v>14</v>
      </c>
      <c r="AT16" s="27">
        <f>Summit!AT16 + Wasatch!AT16</f>
        <v>13</v>
      </c>
      <c r="AU16" s="25">
        <f>Summit!AU16 + Wasatch!AU16</f>
        <v>22</v>
      </c>
      <c r="AV16" s="14">
        <f t="shared" si="8"/>
        <v>1.6923076923076923</v>
      </c>
      <c r="AW16" s="27">
        <f>Summit!AW16 + Wasatch!AW16</f>
        <v>14</v>
      </c>
      <c r="AX16" s="25">
        <f>Summit!AX16 + Wasatch!AX16</f>
        <v>23</v>
      </c>
      <c r="AY16" s="14">
        <f t="shared" si="9"/>
        <v>1.6428571428571428</v>
      </c>
      <c r="AZ16" s="27">
        <f>Summit!AZ16 + Wasatch!AZ16</f>
        <v>1</v>
      </c>
      <c r="BA16" s="25">
        <f>Summit!BA16 + Wasatch!BA16</f>
        <v>27</v>
      </c>
      <c r="BB16" s="14">
        <f t="shared" si="10"/>
        <v>27</v>
      </c>
    </row>
    <row r="17" spans="2:54" x14ac:dyDescent="0.25">
      <c r="B17" s="74"/>
      <c r="C17" s="76" t="s">
        <v>44</v>
      </c>
      <c r="D17" s="37">
        <f>D8</f>
        <v>3004</v>
      </c>
      <c r="E17" s="37">
        <f t="shared" ref="E17:M17" si="13">E8</f>
        <v>2972</v>
      </c>
      <c r="F17" s="37">
        <f t="shared" si="13"/>
        <v>2924</v>
      </c>
      <c r="G17" s="37">
        <f t="shared" si="13"/>
        <v>2519</v>
      </c>
      <c r="H17" s="37">
        <f t="shared" si="13"/>
        <v>2607</v>
      </c>
      <c r="I17" s="37">
        <f t="shared" si="13"/>
        <v>2476</v>
      </c>
      <c r="J17" s="37">
        <f t="shared" si="13"/>
        <v>2784</v>
      </c>
      <c r="K17" s="37">
        <f t="shared" si="13"/>
        <v>3112</v>
      </c>
      <c r="L17" s="37">
        <f t="shared" si="13"/>
        <v>3360</v>
      </c>
      <c r="M17" s="37">
        <f t="shared" si="13"/>
        <v>3491</v>
      </c>
      <c r="W17" s="10">
        <v>12</v>
      </c>
      <c r="X17" s="12" t="s">
        <v>13</v>
      </c>
      <c r="Y17" s="25">
        <f>Summit!Y17 + Wasatch!Y17</f>
        <v>0</v>
      </c>
      <c r="Z17" s="25">
        <f>Summit!Z17 + Wasatch!Z17</f>
        <v>238</v>
      </c>
      <c r="AA17" s="14">
        <f t="shared" si="1"/>
        <v>0</v>
      </c>
      <c r="AB17" s="27">
        <f>Summit!AB17 + Wasatch!AB17</f>
        <v>0</v>
      </c>
      <c r="AC17" s="25">
        <f>Summit!AC17 + Wasatch!AC17</f>
        <v>178</v>
      </c>
      <c r="AD17" s="14">
        <f t="shared" si="2"/>
        <v>0</v>
      </c>
      <c r="AE17" s="27">
        <f>Summit!AE17 + Wasatch!AE17</f>
        <v>0</v>
      </c>
      <c r="AF17" s="25">
        <f>Summit!AF17 + Wasatch!AF17</f>
        <v>45</v>
      </c>
      <c r="AG17" s="14">
        <f t="shared" si="3"/>
        <v>0</v>
      </c>
      <c r="AH17" s="27">
        <f>Summit!AH17 + Wasatch!AH17</f>
        <v>0</v>
      </c>
      <c r="AI17" s="25">
        <f>Summit!AI17 + Wasatch!AI17</f>
        <v>45</v>
      </c>
      <c r="AJ17" s="14">
        <f t="shared" si="4"/>
        <v>0</v>
      </c>
      <c r="AK17" s="27">
        <f>Summit!AK17 + Wasatch!AK17</f>
        <v>0</v>
      </c>
      <c r="AL17" s="25">
        <f>Summit!AL17 + Wasatch!AL17</f>
        <v>45</v>
      </c>
      <c r="AM17" s="14">
        <f t="shared" si="5"/>
        <v>0</v>
      </c>
      <c r="AN17" s="27">
        <f>Summit!AN17 + Wasatch!AN17</f>
        <v>0</v>
      </c>
      <c r="AO17" s="25">
        <f>Summit!AO17 + Wasatch!AO17</f>
        <v>43</v>
      </c>
      <c r="AP17" s="14">
        <f t="shared" si="6"/>
        <v>0</v>
      </c>
      <c r="AQ17" s="27">
        <f>Summit!AQ17 + Wasatch!AQ17</f>
        <v>0</v>
      </c>
      <c r="AR17" s="25">
        <f>Summit!AR17 + Wasatch!AR17</f>
        <v>43</v>
      </c>
      <c r="AS17" s="14">
        <f t="shared" si="7"/>
        <v>0</v>
      </c>
      <c r="AT17" s="27">
        <f>Summit!AT17 + Wasatch!AT17</f>
        <v>0</v>
      </c>
      <c r="AU17" s="25">
        <f>Summit!AU17 + Wasatch!AU17</f>
        <v>45</v>
      </c>
      <c r="AV17" s="14">
        <f t="shared" si="8"/>
        <v>0</v>
      </c>
      <c r="AW17" s="27">
        <f>Summit!AW17 + Wasatch!AW17</f>
        <v>1</v>
      </c>
      <c r="AX17" s="25">
        <f>Summit!AX17 + Wasatch!AX17</f>
        <v>27</v>
      </c>
      <c r="AY17" s="14">
        <f t="shared" si="9"/>
        <v>27</v>
      </c>
      <c r="AZ17" s="27">
        <f>Summit!AZ17 + Wasatch!AZ17</f>
        <v>0</v>
      </c>
      <c r="BA17" s="25">
        <f>Summit!BA17 + Wasatch!BA17</f>
        <v>48</v>
      </c>
      <c r="BB17" s="14">
        <f t="shared" si="10"/>
        <v>0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25">
        <f>Summit!Y18 + Wasatch!Y18</f>
        <v>0</v>
      </c>
      <c r="Z18" s="25">
        <f>Summit!Z18 + Wasatch!Z18</f>
        <v>238</v>
      </c>
      <c r="AA18" s="14">
        <f t="shared" si="1"/>
        <v>0</v>
      </c>
      <c r="AB18" s="27">
        <f>Summit!AB18 + Wasatch!AB18</f>
        <v>0</v>
      </c>
      <c r="AC18" s="25">
        <f>Summit!AC18 + Wasatch!AC18</f>
        <v>178</v>
      </c>
      <c r="AD18" s="14">
        <f t="shared" si="2"/>
        <v>0</v>
      </c>
      <c r="AE18" s="27">
        <f>Summit!AE18 + Wasatch!AE18</f>
        <v>0</v>
      </c>
      <c r="AF18" s="25">
        <f>Summit!AF18 + Wasatch!AF18</f>
        <v>45</v>
      </c>
      <c r="AG18" s="14">
        <f t="shared" si="3"/>
        <v>0</v>
      </c>
      <c r="AH18" s="27">
        <f>Summit!AH18 + Wasatch!AH18</f>
        <v>0</v>
      </c>
      <c r="AI18" s="25">
        <f>Summit!AI18 + Wasatch!AI18</f>
        <v>45</v>
      </c>
      <c r="AJ18" s="14">
        <f t="shared" si="4"/>
        <v>0</v>
      </c>
      <c r="AK18" s="27">
        <f>Summit!AK18 + Wasatch!AK18</f>
        <v>0</v>
      </c>
      <c r="AL18" s="25">
        <f>Summit!AL18 + Wasatch!AL18</f>
        <v>45</v>
      </c>
      <c r="AM18" s="14">
        <f t="shared" si="5"/>
        <v>0</v>
      </c>
      <c r="AN18" s="27">
        <f>Summit!AN18 + Wasatch!AN18</f>
        <v>0</v>
      </c>
      <c r="AO18" s="25">
        <f>Summit!AO18 + Wasatch!AO18</f>
        <v>43</v>
      </c>
      <c r="AP18" s="14">
        <f t="shared" si="6"/>
        <v>0</v>
      </c>
      <c r="AQ18" s="27">
        <f>Summit!AQ18 + Wasatch!AQ18</f>
        <v>7</v>
      </c>
      <c r="AR18" s="25">
        <f>Summit!AR18 + Wasatch!AR18</f>
        <v>30</v>
      </c>
      <c r="AS18" s="14">
        <f t="shared" si="7"/>
        <v>4.2857142857142856</v>
      </c>
      <c r="AT18" s="27">
        <f>Summit!AT18 + Wasatch!AT18</f>
        <v>5</v>
      </c>
      <c r="AU18" s="25">
        <f>Summit!AU18 + Wasatch!AU18</f>
        <v>30</v>
      </c>
      <c r="AV18" s="14">
        <f t="shared" si="8"/>
        <v>6</v>
      </c>
      <c r="AW18" s="27">
        <f>Summit!AW18 + Wasatch!AW18</f>
        <v>6</v>
      </c>
      <c r="AX18" s="25">
        <f>Summit!AX18 + Wasatch!AX18</f>
        <v>33</v>
      </c>
      <c r="AY18" s="14">
        <f t="shared" si="9"/>
        <v>5.5</v>
      </c>
      <c r="AZ18" s="27">
        <f>Summit!AZ18 + Wasatch!AZ18</f>
        <v>7</v>
      </c>
      <c r="BA18" s="25">
        <f>Summit!BA18 + Wasatch!BA18</f>
        <v>36</v>
      </c>
      <c r="BB18" s="14">
        <f t="shared" si="10"/>
        <v>5.1428571428571432</v>
      </c>
    </row>
    <row r="19" spans="2:54" x14ac:dyDescent="0.25">
      <c r="B19" s="74"/>
      <c r="C19" s="77" t="s">
        <v>44</v>
      </c>
      <c r="D19" s="37">
        <f>SUM(D20:D22)</f>
        <v>3004</v>
      </c>
      <c r="E19" s="37">
        <f t="shared" ref="E19:M19" si="14">SUM(E20:E22)</f>
        <v>2972</v>
      </c>
      <c r="F19" s="37">
        <f t="shared" si="14"/>
        <v>2924</v>
      </c>
      <c r="G19" s="37">
        <f t="shared" si="14"/>
        <v>2519</v>
      </c>
      <c r="H19" s="37">
        <f t="shared" si="14"/>
        <v>2607</v>
      </c>
      <c r="I19" s="37">
        <f t="shared" si="14"/>
        <v>2476</v>
      </c>
      <c r="J19" s="37">
        <f t="shared" si="14"/>
        <v>2784</v>
      </c>
      <c r="K19" s="37">
        <f t="shared" si="14"/>
        <v>3112</v>
      </c>
      <c r="L19" s="37">
        <f t="shared" si="14"/>
        <v>3360</v>
      </c>
      <c r="M19" s="37">
        <f t="shared" si="14"/>
        <v>3491</v>
      </c>
      <c r="W19" s="10">
        <v>14</v>
      </c>
      <c r="X19" s="12" t="s">
        <v>15</v>
      </c>
      <c r="Y19" s="25">
        <f>Summit!Y19 + Wasatch!Y19</f>
        <v>402</v>
      </c>
      <c r="Z19" s="25">
        <f>Summit!Z19 + Wasatch!Z19</f>
        <v>304</v>
      </c>
      <c r="AA19" s="14">
        <f t="shared" si="1"/>
        <v>0.75621890547263682</v>
      </c>
      <c r="AB19" s="27">
        <f>Summit!AB19 + Wasatch!AB19</f>
        <v>293</v>
      </c>
      <c r="AC19" s="25">
        <f>Summit!AC19 + Wasatch!AC19</f>
        <v>295</v>
      </c>
      <c r="AD19" s="14">
        <f t="shared" si="2"/>
        <v>1.006825938566553</v>
      </c>
      <c r="AE19" s="27">
        <f>Summit!AE19 + Wasatch!AE19</f>
        <v>294</v>
      </c>
      <c r="AF19" s="25">
        <f>Summit!AF19 + Wasatch!AF19</f>
        <v>279</v>
      </c>
      <c r="AG19" s="14">
        <f t="shared" si="3"/>
        <v>0.94897959183673475</v>
      </c>
      <c r="AH19" s="27">
        <f>Summit!AH19 + Wasatch!AH19</f>
        <v>199</v>
      </c>
      <c r="AI19" s="25">
        <f>Summit!AI19 + Wasatch!AI19</f>
        <v>133</v>
      </c>
      <c r="AJ19" s="14">
        <f t="shared" si="4"/>
        <v>0.66834170854271358</v>
      </c>
      <c r="AK19" s="27">
        <f>Summit!AK19 + Wasatch!AK19</f>
        <v>160</v>
      </c>
      <c r="AL19" s="25">
        <f>Summit!AL19 + Wasatch!AL19</f>
        <v>156</v>
      </c>
      <c r="AM19" s="14">
        <f t="shared" si="5"/>
        <v>0.97499999999999998</v>
      </c>
      <c r="AN19" s="27">
        <f>Summit!AN19 + Wasatch!AN19</f>
        <v>164</v>
      </c>
      <c r="AO19" s="25">
        <f>Summit!AO19 + Wasatch!AO19</f>
        <v>108</v>
      </c>
      <c r="AP19" s="14">
        <f t="shared" si="6"/>
        <v>0.65853658536585369</v>
      </c>
      <c r="AQ19" s="27">
        <f>Summit!AQ19 + Wasatch!AQ19</f>
        <v>236</v>
      </c>
      <c r="AR19" s="25">
        <f>Summit!AR19 + Wasatch!AR19</f>
        <v>138</v>
      </c>
      <c r="AS19" s="14">
        <f t="shared" si="7"/>
        <v>0.5847457627118644</v>
      </c>
      <c r="AT19" s="27">
        <f>Summit!AT19 + Wasatch!AT19</f>
        <v>219</v>
      </c>
      <c r="AU19" s="25">
        <f>Summit!AU19 + Wasatch!AU19</f>
        <v>132</v>
      </c>
      <c r="AV19" s="14">
        <f t="shared" si="8"/>
        <v>0.60273972602739723</v>
      </c>
      <c r="AW19" s="27">
        <f>Summit!AW19 + Wasatch!AW19</f>
        <v>200</v>
      </c>
      <c r="AX19" s="25">
        <f>Summit!AX19 + Wasatch!AX19</f>
        <v>127</v>
      </c>
      <c r="AY19" s="14">
        <f t="shared" si="9"/>
        <v>0.63500000000000001</v>
      </c>
      <c r="AZ19" s="27">
        <f>Summit!AZ19 + Wasatch!AZ19</f>
        <v>154</v>
      </c>
      <c r="BA19" s="25">
        <f>Summit!BA19 + Wasatch!BA19</f>
        <v>100</v>
      </c>
      <c r="BB19" s="14">
        <f t="shared" si="10"/>
        <v>0.64935064935064934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2182</v>
      </c>
      <c r="E20" s="34">
        <f t="shared" si="15"/>
        <v>2175</v>
      </c>
      <c r="F20" s="34">
        <f t="shared" si="15"/>
        <v>2235</v>
      </c>
      <c r="G20" s="34">
        <f t="shared" si="15"/>
        <v>2136</v>
      </c>
      <c r="H20" s="34">
        <f t="shared" si="15"/>
        <v>2173</v>
      </c>
      <c r="I20" s="34">
        <f t="shared" si="15"/>
        <v>1964</v>
      </c>
      <c r="J20" s="34">
        <f t="shared" si="15"/>
        <v>2272</v>
      </c>
      <c r="K20" s="34">
        <f t="shared" si="15"/>
        <v>2308</v>
      </c>
      <c r="L20" s="34">
        <f t="shared" si="15"/>
        <v>2441</v>
      </c>
      <c r="M20" s="34">
        <f t="shared" si="15"/>
        <v>2453</v>
      </c>
      <c r="W20" s="10">
        <v>15</v>
      </c>
      <c r="X20" s="12" t="s">
        <v>16</v>
      </c>
      <c r="Y20" s="25">
        <f>Summit!Y20 + Wasatch!Y20</f>
        <v>611</v>
      </c>
      <c r="Z20" s="25">
        <f>Summit!Z20 + Wasatch!Z20</f>
        <v>257</v>
      </c>
      <c r="AA20" s="14">
        <f t="shared" si="1"/>
        <v>0.42062193126022912</v>
      </c>
      <c r="AB20" s="27">
        <f>Summit!AB20 + Wasatch!AB20</f>
        <v>470</v>
      </c>
      <c r="AC20" s="25">
        <f>Summit!AC20 + Wasatch!AC20</f>
        <v>222</v>
      </c>
      <c r="AD20" s="14">
        <f t="shared" si="2"/>
        <v>0.47234042553191491</v>
      </c>
      <c r="AE20" s="27">
        <f>Summit!AE20 + Wasatch!AE20</f>
        <v>471</v>
      </c>
      <c r="AF20" s="25">
        <f>Summit!AF20 + Wasatch!AF20</f>
        <v>217</v>
      </c>
      <c r="AG20" s="14">
        <f t="shared" si="3"/>
        <v>0.46072186836518048</v>
      </c>
      <c r="AH20" s="27">
        <f>Summit!AH20 + Wasatch!AH20</f>
        <v>419</v>
      </c>
      <c r="AI20" s="25">
        <f>Summit!AI20 + Wasatch!AI20</f>
        <v>184</v>
      </c>
      <c r="AJ20" s="14">
        <f t="shared" si="4"/>
        <v>0.43914081145584727</v>
      </c>
      <c r="AK20" s="27">
        <f>Summit!AK20 + Wasatch!AK20</f>
        <v>438</v>
      </c>
      <c r="AL20" s="25">
        <f>Summit!AL20 + Wasatch!AL20</f>
        <v>183</v>
      </c>
      <c r="AM20" s="14">
        <f t="shared" si="5"/>
        <v>0.4178082191780822</v>
      </c>
      <c r="AN20" s="27">
        <f>Summit!AN20 + Wasatch!AN20</f>
        <v>562</v>
      </c>
      <c r="AO20" s="25">
        <f>Summit!AO20 + Wasatch!AO20</f>
        <v>212</v>
      </c>
      <c r="AP20" s="14">
        <f t="shared" si="6"/>
        <v>0.37722419928825623</v>
      </c>
      <c r="AQ20" s="27">
        <f>Summit!AQ20 + Wasatch!AQ20</f>
        <v>709</v>
      </c>
      <c r="AR20" s="25">
        <f>Summit!AR20 + Wasatch!AR20</f>
        <v>245</v>
      </c>
      <c r="AS20" s="14">
        <f t="shared" si="7"/>
        <v>0.34555712270803951</v>
      </c>
      <c r="AT20" s="27">
        <f>Summit!AT20 + Wasatch!AT20</f>
        <v>683</v>
      </c>
      <c r="AU20" s="25">
        <f>Summit!AU20 + Wasatch!AU20</f>
        <v>241</v>
      </c>
      <c r="AV20" s="14">
        <f t="shared" si="8"/>
        <v>0.3528550512445095</v>
      </c>
      <c r="AW20" s="27">
        <f>Summit!AW20 + Wasatch!AW20</f>
        <v>790</v>
      </c>
      <c r="AX20" s="25">
        <f>Summit!AX20 + Wasatch!AX20</f>
        <v>271</v>
      </c>
      <c r="AY20" s="14">
        <f t="shared" si="9"/>
        <v>0.3430379746835443</v>
      </c>
      <c r="AZ20" s="27">
        <f>Summit!AZ20 + Wasatch!AZ20</f>
        <v>938</v>
      </c>
      <c r="BA20" s="25">
        <f>Summit!BA20 + Wasatch!BA20</f>
        <v>363</v>
      </c>
      <c r="BB20" s="14">
        <f t="shared" si="10"/>
        <v>0.38699360341151384</v>
      </c>
    </row>
    <row r="21" spans="2:54" x14ac:dyDescent="0.25">
      <c r="B21" s="74">
        <v>6</v>
      </c>
      <c r="C21" s="76" t="s">
        <v>52</v>
      </c>
      <c r="D21" s="34">
        <f t="shared" si="15"/>
        <v>578</v>
      </c>
      <c r="E21" s="34">
        <f t="shared" si="15"/>
        <v>630</v>
      </c>
      <c r="F21" s="34">
        <f t="shared" si="15"/>
        <v>565</v>
      </c>
      <c r="G21" s="34">
        <f t="shared" si="15"/>
        <v>313</v>
      </c>
      <c r="H21" s="34">
        <f t="shared" si="15"/>
        <v>322</v>
      </c>
      <c r="I21" s="34">
        <f t="shared" si="15"/>
        <v>373</v>
      </c>
      <c r="J21" s="34">
        <f t="shared" si="15"/>
        <v>334</v>
      </c>
      <c r="K21" s="34">
        <f t="shared" si="15"/>
        <v>533</v>
      </c>
      <c r="L21" s="34">
        <f t="shared" si="15"/>
        <v>581</v>
      </c>
      <c r="M21" s="34">
        <f t="shared" si="15"/>
        <v>702</v>
      </c>
      <c r="W21" s="10">
        <v>16</v>
      </c>
      <c r="X21" s="12" t="s">
        <v>17</v>
      </c>
      <c r="Y21" s="25">
        <f>Summit!Y21 + Wasatch!Y21</f>
        <v>539</v>
      </c>
      <c r="Z21" s="25">
        <f>Summit!Z21 + Wasatch!Z21</f>
        <v>214</v>
      </c>
      <c r="AA21" s="14">
        <f t="shared" si="1"/>
        <v>0.39703153988868273</v>
      </c>
      <c r="AB21" s="27">
        <f>Summit!AB21 + Wasatch!AB21</f>
        <v>508</v>
      </c>
      <c r="AC21" s="25">
        <f>Summit!AC21 + Wasatch!AC21</f>
        <v>248</v>
      </c>
      <c r="AD21" s="14">
        <f t="shared" si="2"/>
        <v>0.48818897637795278</v>
      </c>
      <c r="AE21" s="27">
        <f>Summit!AE21 + Wasatch!AE21</f>
        <v>427</v>
      </c>
      <c r="AF21" s="25">
        <f>Summit!AF21 + Wasatch!AF21</f>
        <v>208</v>
      </c>
      <c r="AG21" s="14">
        <f t="shared" si="3"/>
        <v>0.48711943793911006</v>
      </c>
      <c r="AH21" s="27">
        <f>Summit!AH21 + Wasatch!AH21</f>
        <v>465</v>
      </c>
      <c r="AI21" s="25">
        <f>Summit!AI21 + Wasatch!AI21</f>
        <v>193</v>
      </c>
      <c r="AJ21" s="14">
        <f t="shared" si="4"/>
        <v>0.4150537634408602</v>
      </c>
      <c r="AK21" s="27">
        <f>Summit!AK21 + Wasatch!AK21</f>
        <v>476</v>
      </c>
      <c r="AL21" s="25">
        <f>Summit!AL21 + Wasatch!AL21</f>
        <v>186</v>
      </c>
      <c r="AM21" s="14">
        <f t="shared" si="5"/>
        <v>0.3907563025210084</v>
      </c>
      <c r="AN21" s="27">
        <f>Summit!AN21 + Wasatch!AN21</f>
        <v>448</v>
      </c>
      <c r="AO21" s="25">
        <f>Summit!AO21 + Wasatch!AO21</f>
        <v>193</v>
      </c>
      <c r="AP21" s="14">
        <f t="shared" si="6"/>
        <v>0.43080357142857145</v>
      </c>
      <c r="AQ21" s="27">
        <f>Summit!AQ21 + Wasatch!AQ21</f>
        <v>423</v>
      </c>
      <c r="AR21" s="25">
        <f>Summit!AR21 + Wasatch!AR21</f>
        <v>171</v>
      </c>
      <c r="AS21" s="14">
        <f t="shared" si="7"/>
        <v>0.40425531914893614</v>
      </c>
      <c r="AT21" s="27">
        <f>Summit!AT21 + Wasatch!AT21</f>
        <v>487</v>
      </c>
      <c r="AU21" s="25">
        <f>Summit!AU21 + Wasatch!AU21</f>
        <v>188</v>
      </c>
      <c r="AV21" s="14">
        <f t="shared" si="8"/>
        <v>0.38603696098562629</v>
      </c>
      <c r="AW21" s="27">
        <f>Summit!AW21 + Wasatch!AW21</f>
        <v>664</v>
      </c>
      <c r="AX21" s="25">
        <f>Summit!AX21 + Wasatch!AX21</f>
        <v>269</v>
      </c>
      <c r="AY21" s="14">
        <f t="shared" si="9"/>
        <v>0.40512048192771083</v>
      </c>
      <c r="AZ21" s="27">
        <f>Summit!AZ21 + Wasatch!AZ21</f>
        <v>629</v>
      </c>
      <c r="BA21" s="25">
        <f>Summit!BA21 + Wasatch!BA21</f>
        <v>253</v>
      </c>
      <c r="BB21" s="14">
        <f t="shared" si="10"/>
        <v>0.40222575516693165</v>
      </c>
    </row>
    <row r="22" spans="2:54" x14ac:dyDescent="0.25">
      <c r="B22" s="74">
        <v>7</v>
      </c>
      <c r="C22" s="76" t="s">
        <v>53</v>
      </c>
      <c r="D22" s="34">
        <f t="shared" si="15"/>
        <v>244</v>
      </c>
      <c r="E22" s="34">
        <f t="shared" si="15"/>
        <v>167</v>
      </c>
      <c r="F22" s="34">
        <f t="shared" si="15"/>
        <v>124</v>
      </c>
      <c r="G22" s="34">
        <f t="shared" si="15"/>
        <v>70</v>
      </c>
      <c r="H22" s="34">
        <f t="shared" si="15"/>
        <v>112</v>
      </c>
      <c r="I22" s="34">
        <f t="shared" si="15"/>
        <v>139</v>
      </c>
      <c r="J22" s="34">
        <f t="shared" si="15"/>
        <v>178</v>
      </c>
      <c r="K22" s="34">
        <f t="shared" si="15"/>
        <v>271</v>
      </c>
      <c r="L22" s="34">
        <f t="shared" si="15"/>
        <v>338</v>
      </c>
      <c r="M22" s="34">
        <f t="shared" si="15"/>
        <v>336</v>
      </c>
      <c r="W22" s="16">
        <v>17</v>
      </c>
      <c r="X22" s="17" t="s">
        <v>18</v>
      </c>
      <c r="Y22" s="26">
        <f>Summit!Y22 + Wasatch!Y22</f>
        <v>2945</v>
      </c>
      <c r="Z22" s="26">
        <f>Summit!Z22 + Wasatch!Z22</f>
        <v>584</v>
      </c>
      <c r="AA22" s="19">
        <f t="shared" si="1"/>
        <v>0.19830220713073005</v>
      </c>
      <c r="AB22" s="28">
        <f>Summit!AB22 + Wasatch!AB22</f>
        <v>2894</v>
      </c>
      <c r="AC22" s="26">
        <f>Summit!AC22 + Wasatch!AC22</f>
        <v>528</v>
      </c>
      <c r="AD22" s="19">
        <f t="shared" si="2"/>
        <v>0.18244644091223219</v>
      </c>
      <c r="AE22" s="28">
        <f>Summit!AE22 + Wasatch!AE22</f>
        <v>3132</v>
      </c>
      <c r="AF22" s="26">
        <f>Summit!AF22 + Wasatch!AF22</f>
        <v>609</v>
      </c>
      <c r="AG22" s="19">
        <f t="shared" si="3"/>
        <v>0.19444444444444445</v>
      </c>
      <c r="AH22" s="28">
        <f>Summit!AH22 + Wasatch!AH22</f>
        <v>3166</v>
      </c>
      <c r="AI22" s="26">
        <f>Summit!AI22 + Wasatch!AI22</f>
        <v>542</v>
      </c>
      <c r="AJ22" s="19">
        <f t="shared" si="4"/>
        <v>0.17119393556538218</v>
      </c>
      <c r="AK22" s="28">
        <f>Summit!AK22 + Wasatch!AK22</f>
        <v>3224</v>
      </c>
      <c r="AL22" s="26">
        <f>Summit!AL22 + Wasatch!AL22</f>
        <v>532</v>
      </c>
      <c r="AM22" s="19">
        <f t="shared" si="5"/>
        <v>0.16501240694789082</v>
      </c>
      <c r="AN22" s="28">
        <f>Summit!AN22 + Wasatch!AN22</f>
        <v>3268</v>
      </c>
      <c r="AO22" s="26">
        <f>Summit!AO22 + Wasatch!AO22</f>
        <v>428</v>
      </c>
      <c r="AP22" s="19">
        <f t="shared" si="6"/>
        <v>0.13096695226438188</v>
      </c>
      <c r="AQ22" s="28">
        <f>Summit!AQ22 + Wasatch!AQ22</f>
        <v>3608</v>
      </c>
      <c r="AR22" s="26">
        <f>Summit!AR22 + Wasatch!AR22</f>
        <v>502</v>
      </c>
      <c r="AS22" s="19">
        <f t="shared" si="7"/>
        <v>0.13913525498891352</v>
      </c>
      <c r="AT22" s="28">
        <f>Summit!AT22 + Wasatch!AT22</f>
        <v>3911</v>
      </c>
      <c r="AU22" s="26">
        <f>Summit!AU22 + Wasatch!AU22</f>
        <v>574</v>
      </c>
      <c r="AV22" s="19">
        <f t="shared" si="8"/>
        <v>0.14676553311173612</v>
      </c>
      <c r="AW22" s="28">
        <f>Summit!AW22 + Wasatch!AW22</f>
        <v>3674</v>
      </c>
      <c r="AX22" s="26">
        <f>Summit!AX22 + Wasatch!AX22</f>
        <v>501</v>
      </c>
      <c r="AY22" s="19">
        <f t="shared" si="9"/>
        <v>0.13636363636363635</v>
      </c>
      <c r="AZ22" s="28">
        <f>Summit!AZ22 + Wasatch!AZ22</f>
        <v>4223</v>
      </c>
      <c r="BA22" s="26">
        <f>Summit!BA22 + Wasatch!BA22</f>
        <v>561</v>
      </c>
      <c r="BB22" s="19">
        <f t="shared" si="10"/>
        <v>0.1328439497987213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25">
        <f>Summit!Y23 + Wasatch!Y23</f>
        <v>16721</v>
      </c>
      <c r="Z23" s="25">
        <f>Summit!Z23 + Wasatch!Z23</f>
        <v>534</v>
      </c>
      <c r="AA23" s="14">
        <f t="shared" si="1"/>
        <v>3.1935889001853957E-2</v>
      </c>
      <c r="AB23" s="27">
        <f>Summit!AB23 + Wasatch!AB23</f>
        <v>16736</v>
      </c>
      <c r="AC23" s="25">
        <f>Summit!AC23 + Wasatch!AC23</f>
        <v>502</v>
      </c>
      <c r="AD23" s="14">
        <f t="shared" si="2"/>
        <v>2.9995219885277247E-2</v>
      </c>
      <c r="AE23" s="27">
        <f>Summit!AE23 + Wasatch!AE23</f>
        <v>17132</v>
      </c>
      <c r="AF23" s="25">
        <f>Summit!AF23 + Wasatch!AF23</f>
        <v>587</v>
      </c>
      <c r="AG23" s="14">
        <f t="shared" si="3"/>
        <v>3.4263366798972683E-2</v>
      </c>
      <c r="AH23" s="27">
        <f>Summit!AH23 + Wasatch!AH23</f>
        <v>17351</v>
      </c>
      <c r="AI23" s="25">
        <f>Summit!AI23 + Wasatch!AI23</f>
        <v>597</v>
      </c>
      <c r="AJ23" s="14">
        <f t="shared" si="4"/>
        <v>3.4407238775863061E-2</v>
      </c>
      <c r="AK23" s="27">
        <f>Summit!AK23 + Wasatch!AK23</f>
        <v>17681</v>
      </c>
      <c r="AL23" s="25">
        <f>Summit!AL23 + Wasatch!AL23</f>
        <v>573</v>
      </c>
      <c r="AM23" s="14">
        <f t="shared" si="5"/>
        <v>3.2407669249476842E-2</v>
      </c>
      <c r="AN23" s="27">
        <f>Summit!AN23 + Wasatch!AN23</f>
        <v>18500</v>
      </c>
      <c r="AO23" s="25">
        <f>Summit!AO23 + Wasatch!AO23</f>
        <v>553</v>
      </c>
      <c r="AP23" s="14">
        <f t="shared" si="6"/>
        <v>2.989189189189189E-2</v>
      </c>
      <c r="AQ23" s="27">
        <f>Summit!AQ23 + Wasatch!AQ23</f>
        <v>19022</v>
      </c>
      <c r="AR23" s="25">
        <f>Summit!AR23 + Wasatch!AR23</f>
        <v>620</v>
      </c>
      <c r="AS23" s="14">
        <f t="shared" si="7"/>
        <v>3.2593838713069076E-2</v>
      </c>
      <c r="AT23" s="27">
        <f>Summit!AT23 + Wasatch!AT23</f>
        <v>19679</v>
      </c>
      <c r="AU23" s="25">
        <f>Summit!AU23 + Wasatch!AU23</f>
        <v>586</v>
      </c>
      <c r="AV23" s="14">
        <f t="shared" si="8"/>
        <v>2.977793587072514E-2</v>
      </c>
      <c r="AW23" s="27">
        <f>Summit!AW23 + Wasatch!AW23</f>
        <v>20385</v>
      </c>
      <c r="AX23" s="25">
        <f>Summit!AX23 + Wasatch!AX23</f>
        <v>561</v>
      </c>
      <c r="AY23" s="14">
        <f t="shared" si="9"/>
        <v>2.7520235467255336E-2</v>
      </c>
      <c r="AZ23" s="27">
        <f>Summit!AZ23 + Wasatch!AZ23</f>
        <v>20949</v>
      </c>
      <c r="BA23" s="25">
        <f>Summit!BA23 + Wasatch!BA23</f>
        <v>558</v>
      </c>
      <c r="BB23" s="14">
        <f t="shared" si="10"/>
        <v>2.6636116282400115E-2</v>
      </c>
    </row>
    <row r="24" spans="2:54" x14ac:dyDescent="0.25">
      <c r="B24" s="74"/>
      <c r="C24" s="77" t="s">
        <v>54</v>
      </c>
      <c r="D24" s="37">
        <f>SUM(D25:D29)</f>
        <v>255</v>
      </c>
      <c r="E24" s="37">
        <f t="shared" ref="E24:M24" si="16">SUM(E25:E29)</f>
        <v>405</v>
      </c>
      <c r="F24" s="37">
        <f t="shared" si="16"/>
        <v>346</v>
      </c>
      <c r="G24" s="37">
        <f t="shared" si="16"/>
        <v>403</v>
      </c>
      <c r="H24" s="37">
        <f t="shared" si="16"/>
        <v>470</v>
      </c>
      <c r="I24" s="37">
        <f t="shared" si="16"/>
        <v>482</v>
      </c>
      <c r="J24" s="37">
        <f t="shared" si="16"/>
        <v>215</v>
      </c>
      <c r="K24" s="37">
        <f t="shared" si="16"/>
        <v>354</v>
      </c>
      <c r="L24" s="37">
        <f t="shared" si="16"/>
        <v>487</v>
      </c>
      <c r="M24" s="37">
        <f t="shared" si="16"/>
        <v>502</v>
      </c>
      <c r="W24" s="10">
        <v>19</v>
      </c>
      <c r="X24" s="12" t="s">
        <v>20</v>
      </c>
      <c r="Y24" s="25">
        <f>Summit!Y24 + Wasatch!Y24</f>
        <v>14062</v>
      </c>
      <c r="Z24" s="25">
        <f>Summit!Z24 + Wasatch!Z24</f>
        <v>680</v>
      </c>
      <c r="AA24" s="14">
        <f t="shared" si="1"/>
        <v>4.8357274925330679E-2</v>
      </c>
      <c r="AB24" s="27">
        <f>Summit!AB24 + Wasatch!AB24</f>
        <v>14123</v>
      </c>
      <c r="AC24" s="25">
        <f>Summit!AC24 + Wasatch!AC24</f>
        <v>566</v>
      </c>
      <c r="AD24" s="14">
        <f t="shared" si="2"/>
        <v>4.0076471004744034E-2</v>
      </c>
      <c r="AE24" s="27">
        <f>Summit!AE24 + Wasatch!AE24</f>
        <v>14493</v>
      </c>
      <c r="AF24" s="25">
        <f>Summit!AF24 + Wasatch!AF24</f>
        <v>703</v>
      </c>
      <c r="AG24" s="14">
        <f t="shared" si="3"/>
        <v>4.8506175395018288E-2</v>
      </c>
      <c r="AH24" s="27">
        <f>Summit!AH24 + Wasatch!AH24</f>
        <v>14625</v>
      </c>
      <c r="AI24" s="25">
        <f>Summit!AI24 + Wasatch!AI24</f>
        <v>689</v>
      </c>
      <c r="AJ24" s="14">
        <f t="shared" si="4"/>
        <v>4.7111111111111111E-2</v>
      </c>
      <c r="AK24" s="27">
        <f>Summit!AK24 + Wasatch!AK24</f>
        <v>14882</v>
      </c>
      <c r="AL24" s="25">
        <f>Summit!AL24 + Wasatch!AL24</f>
        <v>680</v>
      </c>
      <c r="AM24" s="14">
        <f t="shared" si="5"/>
        <v>4.5692783228060745E-2</v>
      </c>
      <c r="AN24" s="27">
        <f>Summit!AN24 + Wasatch!AN24</f>
        <v>15602</v>
      </c>
      <c r="AO24" s="25">
        <f>Summit!AO24 + Wasatch!AO24</f>
        <v>606</v>
      </c>
      <c r="AP24" s="14">
        <f t="shared" si="6"/>
        <v>3.8841174208434817E-2</v>
      </c>
      <c r="AQ24" s="27">
        <f>Summit!AQ24 + Wasatch!AQ24</f>
        <v>16091</v>
      </c>
      <c r="AR24" s="25">
        <f>Summit!AR24 + Wasatch!AR24</f>
        <v>704</v>
      </c>
      <c r="AS24" s="14">
        <f t="shared" si="7"/>
        <v>4.3751165247653968E-2</v>
      </c>
      <c r="AT24" s="27">
        <f>Summit!AT24 + Wasatch!AT24</f>
        <v>16403</v>
      </c>
      <c r="AU24" s="25">
        <f>Summit!AU24 + Wasatch!AU24</f>
        <v>664</v>
      </c>
      <c r="AV24" s="14">
        <f t="shared" si="8"/>
        <v>4.0480399926842651E-2</v>
      </c>
      <c r="AW24" s="27">
        <f>Summit!AW24 + Wasatch!AW24</f>
        <v>17018</v>
      </c>
      <c r="AX24" s="25">
        <f>Summit!AX24 + Wasatch!AX24</f>
        <v>725</v>
      </c>
      <c r="AY24" s="14">
        <f t="shared" si="9"/>
        <v>4.260195087554354E-2</v>
      </c>
      <c r="AZ24" s="27">
        <f>Summit!AZ24 + Wasatch!AZ24</f>
        <v>17296</v>
      </c>
      <c r="BA24" s="25">
        <f>Summit!BA24 + Wasatch!BA24</f>
        <v>690</v>
      </c>
      <c r="BB24" s="14">
        <f t="shared" si="10"/>
        <v>3.9893617021276598E-2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223</v>
      </c>
      <c r="E25" s="34">
        <f t="shared" si="17"/>
        <v>348</v>
      </c>
      <c r="F25" s="34">
        <f t="shared" si="17"/>
        <v>346</v>
      </c>
      <c r="G25" s="34">
        <f t="shared" si="17"/>
        <v>403</v>
      </c>
      <c r="H25" s="34">
        <f t="shared" si="17"/>
        <v>465</v>
      </c>
      <c r="I25" s="34">
        <f t="shared" si="17"/>
        <v>476</v>
      </c>
      <c r="J25" s="34">
        <f t="shared" si="17"/>
        <v>206</v>
      </c>
      <c r="K25" s="34">
        <f t="shared" si="17"/>
        <v>336</v>
      </c>
      <c r="L25" s="34">
        <f t="shared" si="17"/>
        <v>466</v>
      </c>
      <c r="M25" s="34">
        <f t="shared" si="17"/>
        <v>484</v>
      </c>
      <c r="W25" s="10">
        <v>20</v>
      </c>
      <c r="X25" s="12" t="s">
        <v>21</v>
      </c>
      <c r="Y25" s="25">
        <f>Summit!Y25 + Wasatch!Y25</f>
        <v>12189</v>
      </c>
      <c r="Z25" s="25">
        <f>Summit!Z25 + Wasatch!Z25</f>
        <v>702</v>
      </c>
      <c r="AA25" s="14">
        <f t="shared" si="1"/>
        <v>5.7592911641644103E-2</v>
      </c>
      <c r="AB25" s="27">
        <f>Summit!AB25 + Wasatch!AB25</f>
        <v>12336</v>
      </c>
      <c r="AC25" s="25">
        <f>Summit!AC25 + Wasatch!AC25</f>
        <v>669</v>
      </c>
      <c r="AD25" s="14">
        <f t="shared" si="2"/>
        <v>5.4231517509727628E-2</v>
      </c>
      <c r="AE25" s="27">
        <f>Summit!AE25 + Wasatch!AE25</f>
        <v>12766</v>
      </c>
      <c r="AF25" s="25">
        <f>Summit!AF25 + Wasatch!AF25</f>
        <v>830</v>
      </c>
      <c r="AG25" s="14">
        <f t="shared" si="3"/>
        <v>6.5016449945166851E-2</v>
      </c>
      <c r="AH25" s="27">
        <f>Summit!AH25 + Wasatch!AH25</f>
        <v>13014</v>
      </c>
      <c r="AI25" s="25">
        <f>Summit!AI25 + Wasatch!AI25</f>
        <v>690</v>
      </c>
      <c r="AJ25" s="14">
        <f t="shared" si="4"/>
        <v>5.3019824804057168E-2</v>
      </c>
      <c r="AK25" s="27">
        <f>Summit!AK25 + Wasatch!AK25</f>
        <v>13223</v>
      </c>
      <c r="AL25" s="25">
        <f>Summit!AL25 + Wasatch!AL25</f>
        <v>737</v>
      </c>
      <c r="AM25" s="14">
        <f t="shared" si="5"/>
        <v>5.5736217197307723E-2</v>
      </c>
      <c r="AN25" s="27">
        <f>Summit!AN25 + Wasatch!AN25</f>
        <v>14173</v>
      </c>
      <c r="AO25" s="25">
        <f>Summit!AO25 + Wasatch!AO25</f>
        <v>661</v>
      </c>
      <c r="AP25" s="14">
        <f t="shared" si="6"/>
        <v>4.6637973611797078E-2</v>
      </c>
      <c r="AQ25" s="27">
        <f>Summit!AQ25 + Wasatch!AQ25</f>
        <v>14477</v>
      </c>
      <c r="AR25" s="25">
        <f>Summit!AR25 + Wasatch!AR25</f>
        <v>798</v>
      </c>
      <c r="AS25" s="14">
        <f t="shared" si="7"/>
        <v>5.5121917524348966E-2</v>
      </c>
      <c r="AT25" s="27">
        <f>Summit!AT25 + Wasatch!AT25</f>
        <v>14770</v>
      </c>
      <c r="AU25" s="25">
        <f>Summit!AU25 + Wasatch!AU25</f>
        <v>721</v>
      </c>
      <c r="AV25" s="14">
        <f t="shared" si="8"/>
        <v>4.8815165876777249E-2</v>
      </c>
      <c r="AW25" s="27">
        <f>Summit!AW25 + Wasatch!AW25</f>
        <v>15314</v>
      </c>
      <c r="AX25" s="25">
        <f>Summit!AX25 + Wasatch!AX25</f>
        <v>753</v>
      </c>
      <c r="AY25" s="14">
        <f t="shared" si="9"/>
        <v>4.917069348308737E-2</v>
      </c>
      <c r="AZ25" s="27">
        <f>Summit!AZ25 + Wasatch!AZ25</f>
        <v>15518</v>
      </c>
      <c r="BA25" s="25">
        <f>Summit!BA25 + Wasatch!BA25</f>
        <v>780</v>
      </c>
      <c r="BB25" s="14">
        <f t="shared" si="10"/>
        <v>5.0264209305322848E-2</v>
      </c>
    </row>
    <row r="26" spans="2:54" x14ac:dyDescent="0.25">
      <c r="B26" s="74">
        <v>10</v>
      </c>
      <c r="C26" s="76" t="s">
        <v>46</v>
      </c>
      <c r="D26" s="34">
        <f t="shared" si="17"/>
        <v>0</v>
      </c>
      <c r="E26" s="34">
        <f t="shared" si="17"/>
        <v>0</v>
      </c>
      <c r="F26" s="34">
        <f t="shared" si="17"/>
        <v>0</v>
      </c>
      <c r="G26" s="34">
        <f t="shared" si="17"/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si="17"/>
        <v>0</v>
      </c>
      <c r="M26" s="34">
        <f t="shared" si="17"/>
        <v>10</v>
      </c>
      <c r="W26" s="10">
        <v>21</v>
      </c>
      <c r="X26" s="12" t="s">
        <v>22</v>
      </c>
      <c r="Y26" s="25">
        <f>Summit!Y26 + Wasatch!Y26</f>
        <v>1873</v>
      </c>
      <c r="Z26" s="25">
        <f>Summit!Z26 + Wasatch!Z26</f>
        <v>428</v>
      </c>
      <c r="AA26" s="14">
        <f t="shared" si="1"/>
        <v>0.22851041110517886</v>
      </c>
      <c r="AB26" s="27">
        <f>Summit!AB26 + Wasatch!AB26</f>
        <v>1787</v>
      </c>
      <c r="AC26" s="25">
        <f>Summit!AC26 + Wasatch!AC26</f>
        <v>414</v>
      </c>
      <c r="AD26" s="14">
        <f t="shared" si="2"/>
        <v>0.23167319529938443</v>
      </c>
      <c r="AE26" s="27">
        <f>Summit!AE26 + Wasatch!AE26</f>
        <v>1727</v>
      </c>
      <c r="AF26" s="25">
        <f>Summit!AF26 + Wasatch!AF26</f>
        <v>426</v>
      </c>
      <c r="AG26" s="14">
        <f t="shared" si="3"/>
        <v>0.246670526925304</v>
      </c>
      <c r="AH26" s="27">
        <f>Summit!AH26 + Wasatch!AH26</f>
        <v>1611</v>
      </c>
      <c r="AI26" s="25">
        <f>Summit!AI26 + Wasatch!AI26</f>
        <v>408</v>
      </c>
      <c r="AJ26" s="14">
        <f t="shared" si="4"/>
        <v>0.2532588454376164</v>
      </c>
      <c r="AK26" s="27">
        <f>Summit!AK26 + Wasatch!AK26</f>
        <v>1659</v>
      </c>
      <c r="AL26" s="25">
        <f>Summit!AL26 + Wasatch!AL26</f>
        <v>383</v>
      </c>
      <c r="AM26" s="14">
        <f t="shared" si="5"/>
        <v>0.23086196503918022</v>
      </c>
      <c r="AN26" s="27">
        <f>Summit!AN26 + Wasatch!AN26</f>
        <v>1429</v>
      </c>
      <c r="AO26" s="25">
        <f>Summit!AO26 + Wasatch!AO26</f>
        <v>379</v>
      </c>
      <c r="AP26" s="14">
        <f t="shared" si="6"/>
        <v>0.26522043386983907</v>
      </c>
      <c r="AQ26" s="27">
        <f>Summit!AQ26 + Wasatch!AQ26</f>
        <v>1614</v>
      </c>
      <c r="AR26" s="25">
        <f>Summit!AR26 + Wasatch!AR26</f>
        <v>398</v>
      </c>
      <c r="AS26" s="14">
        <f t="shared" si="7"/>
        <v>0.24659231722428748</v>
      </c>
      <c r="AT26" s="27">
        <f>Summit!AT26 + Wasatch!AT26</f>
        <v>1633</v>
      </c>
      <c r="AU26" s="25">
        <f>Summit!AU26 + Wasatch!AU26</f>
        <v>364</v>
      </c>
      <c r="AV26" s="14">
        <f t="shared" si="8"/>
        <v>0.22290263319044704</v>
      </c>
      <c r="AW26" s="27">
        <f>Summit!AW26 + Wasatch!AW26</f>
        <v>1704</v>
      </c>
      <c r="AX26" s="25">
        <f>Summit!AX26 + Wasatch!AX26</f>
        <v>412</v>
      </c>
      <c r="AY26" s="14">
        <f t="shared" si="9"/>
        <v>0.24178403755868544</v>
      </c>
      <c r="AZ26" s="27">
        <f>Summit!AZ26 + Wasatch!AZ26</f>
        <v>1778</v>
      </c>
      <c r="BA26" s="25">
        <f>Summit!BA26 + Wasatch!BA26</f>
        <v>449</v>
      </c>
      <c r="BB26" s="14">
        <f t="shared" si="10"/>
        <v>0.25253093363329582</v>
      </c>
    </row>
    <row r="27" spans="2:54" x14ac:dyDescent="0.25">
      <c r="B27" s="74">
        <v>11</v>
      </c>
      <c r="C27" s="76" t="s">
        <v>47</v>
      </c>
      <c r="D27" s="34">
        <f t="shared" si="17"/>
        <v>32</v>
      </c>
      <c r="E27" s="34">
        <f t="shared" si="17"/>
        <v>57</v>
      </c>
      <c r="F27" s="34">
        <f t="shared" si="17"/>
        <v>0</v>
      </c>
      <c r="G27" s="34">
        <f t="shared" si="17"/>
        <v>0</v>
      </c>
      <c r="H27" s="34">
        <f t="shared" si="17"/>
        <v>5</v>
      </c>
      <c r="I27" s="34">
        <f t="shared" si="17"/>
        <v>6</v>
      </c>
      <c r="J27" s="34">
        <f t="shared" si="17"/>
        <v>2</v>
      </c>
      <c r="K27" s="34">
        <f t="shared" si="17"/>
        <v>13</v>
      </c>
      <c r="L27" s="34">
        <f t="shared" si="17"/>
        <v>14</v>
      </c>
      <c r="M27" s="34">
        <f t="shared" si="17"/>
        <v>1</v>
      </c>
      <c r="W27" s="10">
        <v>22</v>
      </c>
      <c r="X27" s="12" t="s">
        <v>23</v>
      </c>
      <c r="Y27" s="25">
        <f>Summit!Y27 + Wasatch!Y27</f>
        <v>1346</v>
      </c>
      <c r="Z27" s="25">
        <f>Summit!Z27 + Wasatch!Z27</f>
        <v>364</v>
      </c>
      <c r="AA27" s="14">
        <f t="shared" si="1"/>
        <v>0.27043090638930162</v>
      </c>
      <c r="AB27" s="27">
        <f>Summit!AB27 + Wasatch!AB27</f>
        <v>1362</v>
      </c>
      <c r="AC27" s="25">
        <f>Summit!AC27 + Wasatch!AC27</f>
        <v>368</v>
      </c>
      <c r="AD27" s="14">
        <f t="shared" si="2"/>
        <v>0.27019089574155652</v>
      </c>
      <c r="AE27" s="27">
        <f>Summit!AE27 + Wasatch!AE27</f>
        <v>1358</v>
      </c>
      <c r="AF27" s="25">
        <f>Summit!AF27 + Wasatch!AF27</f>
        <v>365</v>
      </c>
      <c r="AG27" s="14">
        <f t="shared" si="3"/>
        <v>0.26877761413843887</v>
      </c>
      <c r="AH27" s="27">
        <f>Summit!AH27 + Wasatch!AH27</f>
        <v>1366</v>
      </c>
      <c r="AI27" s="25">
        <f>Summit!AI27 + Wasatch!AI27</f>
        <v>387</v>
      </c>
      <c r="AJ27" s="14">
        <f t="shared" si="4"/>
        <v>0.28330893118594436</v>
      </c>
      <c r="AK27" s="27">
        <f>Summit!AK27 + Wasatch!AK27</f>
        <v>1352</v>
      </c>
      <c r="AL27" s="25">
        <f>Summit!AL27 + Wasatch!AL27</f>
        <v>369</v>
      </c>
      <c r="AM27" s="14">
        <f t="shared" si="5"/>
        <v>0.27292899408284022</v>
      </c>
      <c r="AN27" s="27">
        <f>Summit!AN27 + Wasatch!AN27</f>
        <v>1114</v>
      </c>
      <c r="AO27" s="25">
        <f>Summit!AO27 + Wasatch!AO27</f>
        <v>336</v>
      </c>
      <c r="AP27" s="14">
        <f t="shared" si="6"/>
        <v>0.30161579892280072</v>
      </c>
      <c r="AQ27" s="27">
        <f>Summit!AQ27 + Wasatch!AQ27</f>
        <v>1252</v>
      </c>
      <c r="AR27" s="25">
        <f>Summit!AR27 + Wasatch!AR27</f>
        <v>365</v>
      </c>
      <c r="AS27" s="14">
        <f t="shared" si="7"/>
        <v>0.29153354632587858</v>
      </c>
      <c r="AT27" s="27">
        <f>Summit!AT27 + Wasatch!AT27</f>
        <v>1110</v>
      </c>
      <c r="AU27" s="25">
        <f>Summit!AU27 + Wasatch!AU27</f>
        <v>300</v>
      </c>
      <c r="AV27" s="14">
        <f t="shared" si="8"/>
        <v>0.27027027027027029</v>
      </c>
      <c r="AW27" s="27">
        <f>Summit!AW27 + Wasatch!AW27</f>
        <v>1151</v>
      </c>
      <c r="AX27" s="25">
        <f>Summit!AX27 + Wasatch!AX27</f>
        <v>322</v>
      </c>
      <c r="AY27" s="14">
        <f t="shared" si="9"/>
        <v>0.27975673327541267</v>
      </c>
      <c r="AZ27" s="27">
        <f>Summit!AZ27 + Wasatch!AZ27</f>
        <v>1222</v>
      </c>
      <c r="BA27" s="25">
        <f>Summit!BA27 + Wasatch!BA27</f>
        <v>304</v>
      </c>
      <c r="BB27" s="14">
        <f t="shared" si="10"/>
        <v>0.24877250409165302</v>
      </c>
    </row>
    <row r="28" spans="2:54" x14ac:dyDescent="0.25">
      <c r="B28" s="74">
        <v>12</v>
      </c>
      <c r="C28" s="76" t="s">
        <v>48</v>
      </c>
      <c r="D28" s="34">
        <f t="shared" si="17"/>
        <v>0</v>
      </c>
      <c r="E28" s="34">
        <f t="shared" si="17"/>
        <v>0</v>
      </c>
      <c r="F28" s="34">
        <f t="shared" si="17"/>
        <v>0</v>
      </c>
      <c r="G28" s="34">
        <f t="shared" si="17"/>
        <v>0</v>
      </c>
      <c r="H28" s="34">
        <f t="shared" si="17"/>
        <v>0</v>
      </c>
      <c r="I28" s="34">
        <f t="shared" si="17"/>
        <v>0</v>
      </c>
      <c r="J28" s="34">
        <f t="shared" si="17"/>
        <v>0</v>
      </c>
      <c r="K28" s="34">
        <f t="shared" si="17"/>
        <v>0</v>
      </c>
      <c r="L28" s="34">
        <f t="shared" si="17"/>
        <v>1</v>
      </c>
      <c r="M28" s="34">
        <f t="shared" si="17"/>
        <v>0</v>
      </c>
      <c r="W28" s="10">
        <v>23</v>
      </c>
      <c r="X28" s="12" t="s">
        <v>24</v>
      </c>
      <c r="Y28" s="25">
        <f>Summit!Y28 + Wasatch!Y28</f>
        <v>412</v>
      </c>
      <c r="Z28" s="25">
        <f>Summit!Z28 + Wasatch!Z28</f>
        <v>216</v>
      </c>
      <c r="AA28" s="14">
        <f t="shared" si="1"/>
        <v>0.52427184466019416</v>
      </c>
      <c r="AB28" s="27">
        <f>Summit!AB28 + Wasatch!AB28</f>
        <v>369</v>
      </c>
      <c r="AC28" s="25">
        <f>Summit!AC28 + Wasatch!AC28</f>
        <v>200</v>
      </c>
      <c r="AD28" s="14">
        <f t="shared" si="2"/>
        <v>0.54200542005420049</v>
      </c>
      <c r="AE28" s="27">
        <f>Summit!AE28 + Wasatch!AE28</f>
        <v>334</v>
      </c>
      <c r="AF28" s="25">
        <f>Summit!AF28 + Wasatch!AF28</f>
        <v>202</v>
      </c>
      <c r="AG28" s="14">
        <f t="shared" si="3"/>
        <v>0.60479041916167664</v>
      </c>
      <c r="AH28" s="27">
        <f>Summit!AH28 + Wasatch!AH28</f>
        <v>185</v>
      </c>
      <c r="AI28" s="25">
        <f>Summit!AI28 + Wasatch!AI28</f>
        <v>117</v>
      </c>
      <c r="AJ28" s="14">
        <f t="shared" si="4"/>
        <v>0.63243243243243241</v>
      </c>
      <c r="AK28" s="27">
        <f>Summit!AK28 + Wasatch!AK28</f>
        <v>212</v>
      </c>
      <c r="AL28" s="25">
        <f>Summit!AL28 + Wasatch!AL28</f>
        <v>133</v>
      </c>
      <c r="AM28" s="14">
        <f t="shared" si="5"/>
        <v>0.62735849056603776</v>
      </c>
      <c r="AN28" s="27">
        <f>Summit!AN28 + Wasatch!AN28</f>
        <v>210</v>
      </c>
      <c r="AO28" s="25">
        <f>Summit!AO28 + Wasatch!AO28</f>
        <v>142</v>
      </c>
      <c r="AP28" s="14">
        <f t="shared" si="6"/>
        <v>0.67619047619047623</v>
      </c>
      <c r="AQ28" s="27">
        <f>Summit!AQ28 + Wasatch!AQ28</f>
        <v>245</v>
      </c>
      <c r="AR28" s="25">
        <f>Summit!AR28 + Wasatch!AR28</f>
        <v>169</v>
      </c>
      <c r="AS28" s="14">
        <f t="shared" si="7"/>
        <v>0.68979591836734699</v>
      </c>
      <c r="AT28" s="27">
        <f>Summit!AT28 + Wasatch!AT28</f>
        <v>334</v>
      </c>
      <c r="AU28" s="25">
        <f>Summit!AU28 + Wasatch!AU28</f>
        <v>200</v>
      </c>
      <c r="AV28" s="14">
        <f t="shared" si="8"/>
        <v>0.59880239520958078</v>
      </c>
      <c r="AW28" s="27">
        <f>Summit!AW28 + Wasatch!AW28</f>
        <v>378</v>
      </c>
      <c r="AX28" s="25">
        <f>Summit!AX28 + Wasatch!AX28</f>
        <v>278</v>
      </c>
      <c r="AY28" s="14">
        <f t="shared" si="9"/>
        <v>0.73544973544973546</v>
      </c>
      <c r="AZ28" s="27">
        <f>Summit!AZ28 + Wasatch!AZ28</f>
        <v>398</v>
      </c>
      <c r="BA28" s="25">
        <f>Summit!BA28 + Wasatch!BA28</f>
        <v>325</v>
      </c>
      <c r="BB28" s="14">
        <f t="shared" si="10"/>
        <v>0.81658291457286436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0</v>
      </c>
      <c r="J29" s="34">
        <f t="shared" si="17"/>
        <v>7</v>
      </c>
      <c r="K29" s="34">
        <f t="shared" si="17"/>
        <v>5</v>
      </c>
      <c r="L29" s="34">
        <f t="shared" si="17"/>
        <v>6</v>
      </c>
      <c r="M29" s="34">
        <f t="shared" si="17"/>
        <v>7</v>
      </c>
      <c r="W29" s="10">
        <v>24</v>
      </c>
      <c r="X29" s="12" t="s">
        <v>25</v>
      </c>
      <c r="Y29" s="25">
        <f>Summit!Y29 + Wasatch!Y29</f>
        <v>115</v>
      </c>
      <c r="Z29" s="25">
        <f>Summit!Z29 + Wasatch!Z29</f>
        <v>84</v>
      </c>
      <c r="AA29" s="14">
        <f t="shared" si="1"/>
        <v>0.73043478260869565</v>
      </c>
      <c r="AB29" s="27">
        <f>Summit!AB29 + Wasatch!AB29</f>
        <v>56</v>
      </c>
      <c r="AC29" s="25">
        <f>Summit!AC29 + Wasatch!AC29</f>
        <v>56</v>
      </c>
      <c r="AD29" s="14">
        <f t="shared" si="2"/>
        <v>1</v>
      </c>
      <c r="AE29" s="27">
        <f>Summit!AE29 + Wasatch!AE29</f>
        <v>35</v>
      </c>
      <c r="AF29" s="25">
        <f>Summit!AF29 + Wasatch!AF29</f>
        <v>36</v>
      </c>
      <c r="AG29" s="14">
        <f t="shared" si="3"/>
        <v>1.0285714285714285</v>
      </c>
      <c r="AH29" s="27">
        <f>Summit!AH29 + Wasatch!AH29</f>
        <v>60</v>
      </c>
      <c r="AI29" s="25">
        <f>Summit!AI29 + Wasatch!AI29</f>
        <v>43</v>
      </c>
      <c r="AJ29" s="14">
        <f t="shared" si="4"/>
        <v>0.71666666666666667</v>
      </c>
      <c r="AK29" s="27">
        <f>Summit!AK29 + Wasatch!AK29</f>
        <v>95</v>
      </c>
      <c r="AL29" s="25">
        <f>Summit!AL29 + Wasatch!AL29</f>
        <v>67</v>
      </c>
      <c r="AM29" s="14">
        <f t="shared" si="5"/>
        <v>0.70526315789473681</v>
      </c>
      <c r="AN29" s="27">
        <f>Summit!AN29 + Wasatch!AN29</f>
        <v>105</v>
      </c>
      <c r="AO29" s="25">
        <f>Summit!AO29 + Wasatch!AO29</f>
        <v>97</v>
      </c>
      <c r="AP29" s="14">
        <f t="shared" si="6"/>
        <v>0.92380952380952386</v>
      </c>
      <c r="AQ29" s="27">
        <f>Summit!AQ29 + Wasatch!AQ29</f>
        <v>117</v>
      </c>
      <c r="AR29" s="25">
        <f>Summit!AR29 + Wasatch!AR29</f>
        <v>110</v>
      </c>
      <c r="AS29" s="14">
        <f t="shared" si="7"/>
        <v>0.94017094017094016</v>
      </c>
      <c r="AT29" s="27">
        <f>Summit!AT29 + Wasatch!AT29</f>
        <v>189</v>
      </c>
      <c r="AU29" s="25">
        <f>Summit!AU29 + Wasatch!AU29</f>
        <v>160</v>
      </c>
      <c r="AV29" s="14">
        <f t="shared" si="8"/>
        <v>0.84656084656084651</v>
      </c>
      <c r="AW29" s="27">
        <f>Summit!AW29 + Wasatch!AW29</f>
        <v>175</v>
      </c>
      <c r="AX29" s="25">
        <f>Summit!AX29 + Wasatch!AX29</f>
        <v>123</v>
      </c>
      <c r="AY29" s="14">
        <f t="shared" si="9"/>
        <v>0.70285714285714285</v>
      </c>
      <c r="AZ29" s="27">
        <f>Summit!AZ29 + Wasatch!AZ29</f>
        <v>158</v>
      </c>
      <c r="BA29" s="25">
        <f>Summit!BA29 + Wasatch!BA29</f>
        <v>120</v>
      </c>
      <c r="BB29" s="14">
        <f t="shared" si="10"/>
        <v>0.759493670886076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25">
        <f>Summit!Y30 + Wasatch!Y30</f>
        <v>193</v>
      </c>
      <c r="Z30" s="25">
        <f>Summit!Z30 + Wasatch!Z30</f>
        <v>136</v>
      </c>
      <c r="AA30" s="14">
        <f t="shared" si="1"/>
        <v>0.70466321243523311</v>
      </c>
      <c r="AB30" s="27">
        <f>Summit!AB30 + Wasatch!AB30</f>
        <v>213</v>
      </c>
      <c r="AC30" s="25">
        <f>Summit!AC30 + Wasatch!AC30</f>
        <v>161</v>
      </c>
      <c r="AD30" s="14">
        <f t="shared" si="2"/>
        <v>0.755868544600939</v>
      </c>
      <c r="AE30" s="27">
        <f>Summit!AE30 + Wasatch!AE30</f>
        <v>196</v>
      </c>
      <c r="AF30" s="25">
        <f>Summit!AF30 + Wasatch!AF30</f>
        <v>152</v>
      </c>
      <c r="AG30" s="14">
        <f t="shared" si="3"/>
        <v>0.77551020408163263</v>
      </c>
      <c r="AH30" s="27">
        <f>Summit!AH30 + Wasatch!AH30</f>
        <v>219</v>
      </c>
      <c r="AI30" s="25">
        <f>Summit!AI30 + Wasatch!AI30</f>
        <v>192</v>
      </c>
      <c r="AJ30" s="14">
        <f t="shared" si="4"/>
        <v>0.87671232876712324</v>
      </c>
      <c r="AK30" s="27">
        <f>Summit!AK30 + Wasatch!AK30</f>
        <v>270</v>
      </c>
      <c r="AL30" s="25">
        <f>Summit!AL30 + Wasatch!AL30</f>
        <v>202</v>
      </c>
      <c r="AM30" s="14">
        <f t="shared" si="5"/>
        <v>0.74814814814814812</v>
      </c>
      <c r="AN30" s="27">
        <f>Summit!AN30 + Wasatch!AN30</f>
        <v>292</v>
      </c>
      <c r="AO30" s="25">
        <f>Summit!AO30 + Wasatch!AO30</f>
        <v>216</v>
      </c>
      <c r="AP30" s="14">
        <f t="shared" si="6"/>
        <v>0.73972602739726023</v>
      </c>
      <c r="AQ30" s="27">
        <f>Summit!AQ30 + Wasatch!AQ30</f>
        <v>148</v>
      </c>
      <c r="AR30" s="25">
        <f>Summit!AR30 + Wasatch!AR30</f>
        <v>93</v>
      </c>
      <c r="AS30" s="14">
        <f t="shared" si="7"/>
        <v>0.6283783783783784</v>
      </c>
      <c r="AT30" s="27">
        <f>Summit!AT30 + Wasatch!AT30</f>
        <v>189</v>
      </c>
      <c r="AU30" s="25">
        <f>Summit!AU30 + Wasatch!AU30</f>
        <v>105</v>
      </c>
      <c r="AV30" s="14">
        <f t="shared" si="8"/>
        <v>0.55555555555555558</v>
      </c>
      <c r="AW30" s="27">
        <f>Summit!AW30 + Wasatch!AW30</f>
        <v>259</v>
      </c>
      <c r="AX30" s="25">
        <f>Summit!AX30 + Wasatch!AX30</f>
        <v>120</v>
      </c>
      <c r="AY30" s="14">
        <f t="shared" si="9"/>
        <v>0.46332046332046334</v>
      </c>
      <c r="AZ30" s="27">
        <f>Summit!AZ30 + Wasatch!AZ30</f>
        <v>265</v>
      </c>
      <c r="BA30" s="25">
        <f>Summit!BA30 + Wasatch!BA30</f>
        <v>124</v>
      </c>
      <c r="BB30" s="14">
        <f t="shared" si="10"/>
        <v>0.4679245283018868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25">
        <f>Summit!Y31 + Wasatch!Y31</f>
        <v>161</v>
      </c>
      <c r="Z31" s="25">
        <f>Summit!Z31 + Wasatch!Z31</f>
        <v>126</v>
      </c>
      <c r="AA31" s="14">
        <f t="shared" si="1"/>
        <v>0.78260869565217395</v>
      </c>
      <c r="AB31" s="27">
        <f>Summit!AB31 + Wasatch!AB31</f>
        <v>156</v>
      </c>
      <c r="AC31" s="25">
        <f>Summit!AC31 + Wasatch!AC31</f>
        <v>130</v>
      </c>
      <c r="AD31" s="14">
        <f t="shared" si="2"/>
        <v>0.83333333333333337</v>
      </c>
      <c r="AE31" s="27">
        <f>Summit!AE31 + Wasatch!AE31</f>
        <v>196</v>
      </c>
      <c r="AF31" s="25">
        <f>Summit!AF31 + Wasatch!AF31</f>
        <v>152</v>
      </c>
      <c r="AG31" s="14">
        <f t="shared" si="3"/>
        <v>0.77551020408163263</v>
      </c>
      <c r="AH31" s="27">
        <f>Summit!AH31 + Wasatch!AH31</f>
        <v>219</v>
      </c>
      <c r="AI31" s="25">
        <f>Summit!AI31 + Wasatch!AI31</f>
        <v>192</v>
      </c>
      <c r="AJ31" s="14">
        <f t="shared" si="4"/>
        <v>0.87671232876712324</v>
      </c>
      <c r="AK31" s="27">
        <f>Summit!AK31 + Wasatch!AK31</f>
        <v>265</v>
      </c>
      <c r="AL31" s="25">
        <f>Summit!AL31 + Wasatch!AL31</f>
        <v>201</v>
      </c>
      <c r="AM31" s="14">
        <f t="shared" si="5"/>
        <v>0.7584905660377359</v>
      </c>
      <c r="AN31" s="27">
        <f>Summit!AN31 + Wasatch!AN31</f>
        <v>286</v>
      </c>
      <c r="AO31" s="25">
        <f>Summit!AO31 + Wasatch!AO31</f>
        <v>215</v>
      </c>
      <c r="AP31" s="14">
        <f t="shared" si="6"/>
        <v>0.75174825174825177</v>
      </c>
      <c r="AQ31" s="27">
        <f>Summit!AQ31 + Wasatch!AQ31</f>
        <v>139</v>
      </c>
      <c r="AR31" s="25">
        <f>Summit!AR31 + Wasatch!AR31</f>
        <v>107</v>
      </c>
      <c r="AS31" s="14">
        <f t="shared" si="7"/>
        <v>0.76978417266187049</v>
      </c>
      <c r="AT31" s="27">
        <f>Summit!AT31 + Wasatch!AT31</f>
        <v>171</v>
      </c>
      <c r="AU31" s="25">
        <f>Summit!AU31 + Wasatch!AU31</f>
        <v>115</v>
      </c>
      <c r="AV31" s="14">
        <f t="shared" si="8"/>
        <v>0.67251461988304095</v>
      </c>
      <c r="AW31" s="27">
        <f>Summit!AW31 + Wasatch!AW31</f>
        <v>239</v>
      </c>
      <c r="AX31" s="25">
        <f>Summit!AX31 + Wasatch!AX31</f>
        <v>133</v>
      </c>
      <c r="AY31" s="14">
        <f t="shared" si="9"/>
        <v>0.55648535564853552</v>
      </c>
      <c r="AZ31" s="27">
        <f>Summit!AZ31 + Wasatch!AZ31</f>
        <v>248</v>
      </c>
      <c r="BA31" s="25">
        <f>Summit!BA31 + Wasatch!BA31</f>
        <v>120</v>
      </c>
      <c r="BB31" s="14">
        <f t="shared" si="10"/>
        <v>0.4838709677419355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1</v>
      </c>
      <c r="G32" s="73">
        <f t="shared" si="20"/>
        <v>1</v>
      </c>
      <c r="H32" s="73">
        <f t="shared" si="20"/>
        <v>1</v>
      </c>
      <c r="I32" s="73">
        <f t="shared" si="20"/>
        <v>1</v>
      </c>
      <c r="J32" s="73">
        <f t="shared" si="20"/>
        <v>1</v>
      </c>
      <c r="K32" s="73">
        <f t="shared" si="20"/>
        <v>0.99999999999999989</v>
      </c>
      <c r="L32" s="73">
        <f t="shared" si="20"/>
        <v>1</v>
      </c>
      <c r="M32" s="73">
        <f t="shared" si="20"/>
        <v>1</v>
      </c>
      <c r="W32" s="10">
        <v>27</v>
      </c>
      <c r="X32" s="12" t="s">
        <v>28</v>
      </c>
      <c r="Y32" s="25">
        <f>Summit!Y32 + Wasatch!Y32</f>
        <v>0</v>
      </c>
      <c r="Z32" s="25">
        <f>Summit!Z32 + Wasatch!Z32</f>
        <v>238</v>
      </c>
      <c r="AA32" s="14">
        <f t="shared" si="1"/>
        <v>0</v>
      </c>
      <c r="AB32" s="27">
        <f>Summit!AB32 + Wasatch!AB32</f>
        <v>0</v>
      </c>
      <c r="AC32" s="25">
        <f>Summit!AC32 + Wasatch!AC32</f>
        <v>178</v>
      </c>
      <c r="AD32" s="14">
        <f t="shared" si="2"/>
        <v>0</v>
      </c>
      <c r="AE32" s="27">
        <f>Summit!AE32 + Wasatch!AE32</f>
        <v>0</v>
      </c>
      <c r="AF32" s="25">
        <f>Summit!AF32 + Wasatch!AF32</f>
        <v>45</v>
      </c>
      <c r="AG32" s="14">
        <f t="shared" si="3"/>
        <v>0</v>
      </c>
      <c r="AH32" s="27">
        <f>Summit!AH32 + Wasatch!AH32</f>
        <v>0</v>
      </c>
      <c r="AI32" s="25">
        <f>Summit!AI32 + Wasatch!AI32</f>
        <v>45</v>
      </c>
      <c r="AJ32" s="14">
        <f t="shared" si="4"/>
        <v>0</v>
      </c>
      <c r="AK32" s="27">
        <f>Summit!AK32 + Wasatch!AK32</f>
        <v>0</v>
      </c>
      <c r="AL32" s="25">
        <f>Summit!AL32 + Wasatch!AL32</f>
        <v>45</v>
      </c>
      <c r="AM32" s="14">
        <f t="shared" si="5"/>
        <v>0</v>
      </c>
      <c r="AN32" s="27">
        <f>Summit!AN32 + Wasatch!AN32</f>
        <v>0</v>
      </c>
      <c r="AO32" s="25">
        <f>Summit!AO32 + Wasatch!AO32</f>
        <v>43</v>
      </c>
      <c r="AP32" s="14">
        <f t="shared" si="6"/>
        <v>0</v>
      </c>
      <c r="AQ32" s="27">
        <f>Summit!AQ32 + Wasatch!AQ32</f>
        <v>0</v>
      </c>
      <c r="AR32" s="25">
        <f>Summit!AR32 + Wasatch!AR32</f>
        <v>43</v>
      </c>
      <c r="AS32" s="14">
        <f t="shared" si="7"/>
        <v>0</v>
      </c>
      <c r="AT32" s="27">
        <f>Summit!AT32 + Wasatch!AT32</f>
        <v>0</v>
      </c>
      <c r="AU32" s="25">
        <f>Summit!AU32 + Wasatch!AU32</f>
        <v>45</v>
      </c>
      <c r="AV32" s="14">
        <f t="shared" si="8"/>
        <v>0</v>
      </c>
      <c r="AW32" s="27">
        <f>Summit!AW32 + Wasatch!AW32</f>
        <v>0</v>
      </c>
      <c r="AX32" s="25">
        <f>Summit!AX32 + Wasatch!AX32</f>
        <v>48</v>
      </c>
      <c r="AY32" s="14">
        <f t="shared" si="9"/>
        <v>0</v>
      </c>
      <c r="AZ32" s="27">
        <f>Summit!AZ32 + Wasatch!AZ32</f>
        <v>10</v>
      </c>
      <c r="BA32" s="25">
        <f>Summit!BA32 + Wasatch!BA32</f>
        <v>39</v>
      </c>
      <c r="BB32" s="14">
        <f t="shared" si="10"/>
        <v>3.9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0.73541652452752948</v>
      </c>
      <c r="E33" s="39">
        <f t="shared" si="21"/>
        <v>0.74377441820961443</v>
      </c>
      <c r="F33" s="39">
        <f t="shared" si="21"/>
        <v>0.74741393647097953</v>
      </c>
      <c r="G33" s="39">
        <f t="shared" si="21"/>
        <v>0.76348944591029022</v>
      </c>
      <c r="H33" s="39">
        <f t="shared" si="21"/>
        <v>0.76334873572070339</v>
      </c>
      <c r="I33" s="39">
        <f t="shared" si="21"/>
        <v>0.77452085682074412</v>
      </c>
      <c r="J33" s="39">
        <f t="shared" si="21"/>
        <v>0.76319149567954392</v>
      </c>
      <c r="K33" s="39">
        <f t="shared" si="21"/>
        <v>0.75291033627420578</v>
      </c>
      <c r="L33" s="39">
        <f t="shared" si="21"/>
        <v>0.75022459368959793</v>
      </c>
      <c r="M33" s="39">
        <f t="shared" si="21"/>
        <v>0.73755381242902041</v>
      </c>
      <c r="W33" s="10">
        <v>28</v>
      </c>
      <c r="X33" s="12" t="s">
        <v>29</v>
      </c>
      <c r="Y33" s="25">
        <f>Summit!Y33 + Wasatch!Y33</f>
        <v>32</v>
      </c>
      <c r="Z33" s="25">
        <f>Summit!Z33 + Wasatch!Z33</f>
        <v>164</v>
      </c>
      <c r="AA33" s="14">
        <f t="shared" si="1"/>
        <v>5.125</v>
      </c>
      <c r="AB33" s="27">
        <f>Summit!AB33 + Wasatch!AB33</f>
        <v>57</v>
      </c>
      <c r="AC33" s="25">
        <f>Summit!AC33 + Wasatch!AC33</f>
        <v>160</v>
      </c>
      <c r="AD33" s="14">
        <f t="shared" si="2"/>
        <v>2.807017543859649</v>
      </c>
      <c r="AE33" s="27">
        <f>Summit!AE33 + Wasatch!AE33</f>
        <v>0</v>
      </c>
      <c r="AF33" s="25">
        <f>Summit!AF33 + Wasatch!AF33</f>
        <v>45</v>
      </c>
      <c r="AG33" s="14">
        <f t="shared" si="3"/>
        <v>0</v>
      </c>
      <c r="AH33" s="27">
        <f>Summit!AH33 + Wasatch!AH33</f>
        <v>0</v>
      </c>
      <c r="AI33" s="25">
        <f>Summit!AI33 + Wasatch!AI33</f>
        <v>45</v>
      </c>
      <c r="AJ33" s="14">
        <f t="shared" si="4"/>
        <v>0</v>
      </c>
      <c r="AK33" s="27">
        <f>Summit!AK33 + Wasatch!AK33</f>
        <v>5</v>
      </c>
      <c r="AL33" s="25">
        <f>Summit!AL33 + Wasatch!AL33</f>
        <v>35</v>
      </c>
      <c r="AM33" s="14">
        <f t="shared" si="5"/>
        <v>7</v>
      </c>
      <c r="AN33" s="27">
        <f>Summit!AN33 + Wasatch!AN33</f>
        <v>6</v>
      </c>
      <c r="AO33" s="25">
        <f>Summit!AO33 + Wasatch!AO33</f>
        <v>33</v>
      </c>
      <c r="AP33" s="14">
        <f t="shared" si="6"/>
        <v>5.5</v>
      </c>
      <c r="AQ33" s="27">
        <f>Summit!AQ33 + Wasatch!AQ33</f>
        <v>2</v>
      </c>
      <c r="AR33" s="25">
        <f>Summit!AR33 + Wasatch!AR33</f>
        <v>28</v>
      </c>
      <c r="AS33" s="14">
        <f t="shared" si="7"/>
        <v>14</v>
      </c>
      <c r="AT33" s="27">
        <f>Summit!AT33 + Wasatch!AT33</f>
        <v>13</v>
      </c>
      <c r="AU33" s="25">
        <f>Summit!AU33 + Wasatch!AU33</f>
        <v>22</v>
      </c>
      <c r="AV33" s="14">
        <f t="shared" si="8"/>
        <v>1.6923076923076923</v>
      </c>
      <c r="AW33" s="27">
        <f>Summit!AW33 + Wasatch!AW33</f>
        <v>14</v>
      </c>
      <c r="AX33" s="25">
        <f>Summit!AX33 + Wasatch!AX33</f>
        <v>23</v>
      </c>
      <c r="AY33" s="14">
        <f t="shared" si="9"/>
        <v>1.6428571428571428</v>
      </c>
      <c r="AZ33" s="27">
        <f>Summit!AZ33 + Wasatch!AZ33</f>
        <v>0</v>
      </c>
      <c r="BA33" s="25">
        <f>Summit!BA33 + Wasatch!BA33</f>
        <v>48</v>
      </c>
      <c r="BB33" s="14">
        <f t="shared" si="10"/>
        <v>0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0.10247663232585114</v>
      </c>
      <c r="E34" s="39">
        <f t="shared" si="21"/>
        <v>0.10096823509427552</v>
      </c>
      <c r="F34" s="39">
        <f t="shared" si="21"/>
        <v>9.7255945451521705E-2</v>
      </c>
      <c r="G34" s="39">
        <f t="shared" si="21"/>
        <v>8.3080474934036933E-2</v>
      </c>
      <c r="H34" s="39">
        <f t="shared" si="21"/>
        <v>8.365421640354255E-2</v>
      </c>
      <c r="I34" s="39">
        <f t="shared" si="21"/>
        <v>7.5444102501599677E-2</v>
      </c>
      <c r="J34" s="39">
        <f t="shared" si="21"/>
        <v>8.2667696053686499E-2</v>
      </c>
      <c r="K34" s="39">
        <f t="shared" si="21"/>
        <v>8.7718803731995379E-2</v>
      </c>
      <c r="L34" s="39">
        <f t="shared" si="21"/>
        <v>9.1470884490784859E-2</v>
      </c>
      <c r="M34" s="39">
        <f t="shared" si="21"/>
        <v>9.2200829305654597E-2</v>
      </c>
      <c r="W34" s="10">
        <v>29</v>
      </c>
      <c r="X34" s="12" t="s">
        <v>30</v>
      </c>
      <c r="Y34" s="25">
        <f>Summit!Y34 + Wasatch!Y34</f>
        <v>0</v>
      </c>
      <c r="Z34" s="25">
        <f>Summit!Z34 + Wasatch!Z34</f>
        <v>238</v>
      </c>
      <c r="AA34" s="14">
        <f t="shared" si="1"/>
        <v>0</v>
      </c>
      <c r="AB34" s="27">
        <f>Summit!AB34 + Wasatch!AB34</f>
        <v>0</v>
      </c>
      <c r="AC34" s="25">
        <f>Summit!AC34 + Wasatch!AC34</f>
        <v>178</v>
      </c>
      <c r="AD34" s="14">
        <f t="shared" si="2"/>
        <v>0</v>
      </c>
      <c r="AE34" s="27">
        <f>Summit!AE34 + Wasatch!AE34</f>
        <v>0</v>
      </c>
      <c r="AF34" s="25">
        <f>Summit!AF34 + Wasatch!AF34</f>
        <v>45</v>
      </c>
      <c r="AG34" s="14">
        <f t="shared" si="3"/>
        <v>0</v>
      </c>
      <c r="AH34" s="27">
        <f>Summit!AH34 + Wasatch!AH34</f>
        <v>0</v>
      </c>
      <c r="AI34" s="25">
        <f>Summit!AI34 + Wasatch!AI34</f>
        <v>45</v>
      </c>
      <c r="AJ34" s="14">
        <f t="shared" si="4"/>
        <v>0</v>
      </c>
      <c r="AK34" s="27">
        <f>Summit!AK34 + Wasatch!AK34</f>
        <v>0</v>
      </c>
      <c r="AL34" s="25">
        <f>Summit!AL34 + Wasatch!AL34</f>
        <v>45</v>
      </c>
      <c r="AM34" s="14">
        <f t="shared" si="5"/>
        <v>0</v>
      </c>
      <c r="AN34" s="27">
        <f>Summit!AN34 + Wasatch!AN34</f>
        <v>0</v>
      </c>
      <c r="AO34" s="25">
        <f>Summit!AO34 + Wasatch!AO34</f>
        <v>43</v>
      </c>
      <c r="AP34" s="14">
        <f t="shared" si="6"/>
        <v>0</v>
      </c>
      <c r="AQ34" s="27">
        <f>Summit!AQ34 + Wasatch!AQ34</f>
        <v>0</v>
      </c>
      <c r="AR34" s="25">
        <f>Summit!AR34 + Wasatch!AR34</f>
        <v>43</v>
      </c>
      <c r="AS34" s="14">
        <f t="shared" si="7"/>
        <v>0</v>
      </c>
      <c r="AT34" s="27">
        <f>Summit!AT34 + Wasatch!AT34</f>
        <v>0</v>
      </c>
      <c r="AU34" s="25">
        <f>Summit!AU34 + Wasatch!AU34</f>
        <v>45</v>
      </c>
      <c r="AV34" s="14">
        <f t="shared" si="8"/>
        <v>0</v>
      </c>
      <c r="AW34" s="27">
        <f>Summit!AW34 + Wasatch!AW34</f>
        <v>0</v>
      </c>
      <c r="AX34" s="25">
        <f>Summit!AX34 + Wasatch!AX34</f>
        <v>48</v>
      </c>
      <c r="AY34" s="14">
        <f t="shared" si="9"/>
        <v>0</v>
      </c>
      <c r="AZ34" s="27">
        <f>Summit!AZ34 + Wasatch!AZ34</f>
        <v>0</v>
      </c>
      <c r="BA34" s="25">
        <f>Summit!BA34 + Wasatch!BA34</f>
        <v>48</v>
      </c>
      <c r="BB34" s="14">
        <f t="shared" si="10"/>
        <v>0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8.6989151941052056E-3</v>
      </c>
      <c r="E35" s="39">
        <f t="shared" si="21"/>
        <v>1.3759130287073212E-2</v>
      </c>
      <c r="F35" s="39">
        <f t="shared" si="21"/>
        <v>1.1508398469981706E-2</v>
      </c>
      <c r="G35" s="39">
        <f t="shared" si="21"/>
        <v>1.3291556728232189E-2</v>
      </c>
      <c r="H35" s="39">
        <f t="shared" si="21"/>
        <v>1.508150429983314E-2</v>
      </c>
      <c r="I35" s="39">
        <f t="shared" si="21"/>
        <v>1.4686614461135318E-2</v>
      </c>
      <c r="J35" s="39">
        <f t="shared" si="21"/>
        <v>6.3841791133414493E-3</v>
      </c>
      <c r="K35" s="39">
        <f t="shared" si="21"/>
        <v>9.9782957972771088E-3</v>
      </c>
      <c r="L35" s="39">
        <f t="shared" si="21"/>
        <v>1.32578335556584E-2</v>
      </c>
      <c r="M35" s="39">
        <f t="shared" si="21"/>
        <v>1.3258326070306104E-2</v>
      </c>
      <c r="W35" s="10">
        <v>30</v>
      </c>
      <c r="X35" s="12" t="s">
        <v>31</v>
      </c>
      <c r="Y35" s="25">
        <f>Summit!Y35 + Wasatch!Y35</f>
        <v>0</v>
      </c>
      <c r="Z35" s="25">
        <f>Summit!Z35 + Wasatch!Z35</f>
        <v>238</v>
      </c>
      <c r="AA35" s="14">
        <f t="shared" si="1"/>
        <v>0</v>
      </c>
      <c r="AB35" s="27">
        <f>Summit!AB35 + Wasatch!AB35</f>
        <v>0</v>
      </c>
      <c r="AC35" s="25">
        <f>Summit!AC35 + Wasatch!AC35</f>
        <v>178</v>
      </c>
      <c r="AD35" s="14">
        <f t="shared" si="2"/>
        <v>0</v>
      </c>
      <c r="AE35" s="27">
        <f>Summit!AE35 + Wasatch!AE35</f>
        <v>0</v>
      </c>
      <c r="AF35" s="25">
        <f>Summit!AF35 + Wasatch!AF35</f>
        <v>45</v>
      </c>
      <c r="AG35" s="14">
        <f t="shared" si="3"/>
        <v>0</v>
      </c>
      <c r="AH35" s="27">
        <f>Summit!AH35 + Wasatch!AH35</f>
        <v>0</v>
      </c>
      <c r="AI35" s="25">
        <f>Summit!AI35 + Wasatch!AI35</f>
        <v>45</v>
      </c>
      <c r="AJ35" s="14">
        <f t="shared" si="4"/>
        <v>0</v>
      </c>
      <c r="AK35" s="27">
        <f>Summit!AK35 + Wasatch!AK35</f>
        <v>0</v>
      </c>
      <c r="AL35" s="25">
        <f>Summit!AL35 + Wasatch!AL35</f>
        <v>45</v>
      </c>
      <c r="AM35" s="14">
        <f t="shared" si="5"/>
        <v>0</v>
      </c>
      <c r="AN35" s="27">
        <f>Summit!AN35 + Wasatch!AN35</f>
        <v>0</v>
      </c>
      <c r="AO35" s="25">
        <f>Summit!AO35 + Wasatch!AO35</f>
        <v>43</v>
      </c>
      <c r="AP35" s="14">
        <f t="shared" si="6"/>
        <v>0</v>
      </c>
      <c r="AQ35" s="27">
        <f>Summit!AQ35 + Wasatch!AQ35</f>
        <v>7</v>
      </c>
      <c r="AR35" s="25">
        <f>Summit!AR35 + Wasatch!AR35</f>
        <v>30</v>
      </c>
      <c r="AS35" s="14">
        <f t="shared" si="7"/>
        <v>4.2857142857142856</v>
      </c>
      <c r="AT35" s="27">
        <f>Summit!AT35 + Wasatch!AT35</f>
        <v>5</v>
      </c>
      <c r="AU35" s="25">
        <f>Summit!AU35 + Wasatch!AU35</f>
        <v>30</v>
      </c>
      <c r="AV35" s="14">
        <f t="shared" si="8"/>
        <v>6</v>
      </c>
      <c r="AW35" s="27">
        <f>Summit!AW35 + Wasatch!AW35</f>
        <v>6</v>
      </c>
      <c r="AX35" s="25">
        <f>Summit!AX35 + Wasatch!AX35</f>
        <v>33</v>
      </c>
      <c r="AY35" s="14">
        <f t="shared" si="9"/>
        <v>5.5</v>
      </c>
      <c r="AZ35" s="27">
        <f>Summit!AZ35 + Wasatch!AZ35</f>
        <v>7</v>
      </c>
      <c r="BA35" s="25">
        <f>Summit!BA35 + Wasatch!BA35</f>
        <v>36</v>
      </c>
      <c r="BB35" s="14">
        <f t="shared" si="10"/>
        <v>5.1428571428571432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1.3713583953059971E-2</v>
      </c>
      <c r="E36" s="39">
        <f t="shared" si="21"/>
        <v>9.9541362323764225E-3</v>
      </c>
      <c r="F36" s="39">
        <f t="shared" si="21"/>
        <v>9.7788125727590221E-3</v>
      </c>
      <c r="G36" s="39">
        <f t="shared" si="21"/>
        <v>6.5633245382585755E-3</v>
      </c>
      <c r="H36" s="39">
        <f t="shared" si="21"/>
        <v>5.1341291233474523E-3</v>
      </c>
      <c r="I36" s="39">
        <f t="shared" si="21"/>
        <v>4.9971053353240497E-3</v>
      </c>
      <c r="J36" s="39">
        <f t="shared" si="21"/>
        <v>7.0077500965050332E-3</v>
      </c>
      <c r="K36" s="39">
        <f t="shared" si="21"/>
        <v>6.1730135017053298E-3</v>
      </c>
      <c r="L36" s="39">
        <f t="shared" si="21"/>
        <v>5.4446955054038605E-3</v>
      </c>
      <c r="M36" s="39">
        <f t="shared" si="21"/>
        <v>4.0672952486596409E-3</v>
      </c>
      <c r="W36" s="10">
        <v>31</v>
      </c>
      <c r="X36" s="12" t="s">
        <v>32</v>
      </c>
      <c r="Y36" s="25">
        <f>Summit!Y36 + Wasatch!Y36</f>
        <v>108</v>
      </c>
      <c r="Z36" s="25">
        <f>Summit!Z36 + Wasatch!Z36</f>
        <v>94</v>
      </c>
      <c r="AA36" s="14">
        <f t="shared" si="1"/>
        <v>0.87037037037037035</v>
      </c>
      <c r="AB36" s="27">
        <f>Summit!AB36 + Wasatch!AB36</f>
        <v>95</v>
      </c>
      <c r="AC36" s="25">
        <f>Summit!AC36 + Wasatch!AC36</f>
        <v>149</v>
      </c>
      <c r="AD36" s="14">
        <f t="shared" si="2"/>
        <v>1.5684210526315789</v>
      </c>
      <c r="AE36" s="27">
        <f>Summit!AE36 + Wasatch!AE36</f>
        <v>92</v>
      </c>
      <c r="AF36" s="25">
        <f>Summit!AF36 + Wasatch!AF36</f>
        <v>80</v>
      </c>
      <c r="AG36" s="14">
        <f t="shared" si="3"/>
        <v>0.86956521739130432</v>
      </c>
      <c r="AH36" s="27">
        <f>Summit!AH36 + Wasatch!AH36</f>
        <v>130</v>
      </c>
      <c r="AI36" s="25">
        <f>Summit!AI36 + Wasatch!AI36</f>
        <v>91</v>
      </c>
      <c r="AJ36" s="14">
        <f t="shared" si="4"/>
        <v>0.7</v>
      </c>
      <c r="AK36" s="27">
        <f>Summit!AK36 + Wasatch!AK36</f>
        <v>115</v>
      </c>
      <c r="AL36" s="25">
        <f>Summit!AL36 + Wasatch!AL36</f>
        <v>120</v>
      </c>
      <c r="AM36" s="14">
        <f t="shared" si="5"/>
        <v>1.0434782608695652</v>
      </c>
      <c r="AN36" s="27">
        <f>Summit!AN36 + Wasatch!AN36</f>
        <v>111</v>
      </c>
      <c r="AO36" s="25">
        <f>Summit!AO36 + Wasatch!AO36</f>
        <v>78</v>
      </c>
      <c r="AP36" s="14">
        <f t="shared" si="6"/>
        <v>0.70270270270270274</v>
      </c>
      <c r="AQ36" s="27">
        <f>Summit!AQ36 + Wasatch!AQ36</f>
        <v>137</v>
      </c>
      <c r="AR36" s="25">
        <f>Summit!AR36 + Wasatch!AR36</f>
        <v>87</v>
      </c>
      <c r="AS36" s="14">
        <f t="shared" si="7"/>
        <v>0.63503649635036497</v>
      </c>
      <c r="AT36" s="27">
        <f>Summit!AT36 + Wasatch!AT36</f>
        <v>133</v>
      </c>
      <c r="AU36" s="25">
        <f>Summit!AU36 + Wasatch!AU36</f>
        <v>89</v>
      </c>
      <c r="AV36" s="14">
        <f t="shared" si="8"/>
        <v>0.66917293233082709</v>
      </c>
      <c r="AW36" s="27">
        <f>Summit!AW36 + Wasatch!AW36</f>
        <v>115</v>
      </c>
      <c r="AX36" s="25">
        <f>Summit!AX36 + Wasatch!AX36</f>
        <v>79</v>
      </c>
      <c r="AY36" s="14">
        <f t="shared" si="9"/>
        <v>0.68695652173913047</v>
      </c>
      <c r="AZ36" s="27">
        <f>Summit!AZ36 + Wasatch!AZ36</f>
        <v>98</v>
      </c>
      <c r="BA36" s="25">
        <f>Summit!BA36 + Wasatch!BA36</f>
        <v>84</v>
      </c>
      <c r="BB36" s="14">
        <f t="shared" si="10"/>
        <v>0.8571428571428571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2.0843283072934433E-2</v>
      </c>
      <c r="E37" s="39">
        <f t="shared" si="21"/>
        <v>1.5967385765245454E-2</v>
      </c>
      <c r="F37" s="39">
        <f t="shared" si="21"/>
        <v>1.5666056876767004E-2</v>
      </c>
      <c r="G37" s="39">
        <f t="shared" si="21"/>
        <v>1.3819261213720317E-2</v>
      </c>
      <c r="H37" s="39">
        <f t="shared" si="21"/>
        <v>1.4054678475163651E-2</v>
      </c>
      <c r="I37" s="39">
        <f t="shared" si="21"/>
        <v>1.7124226819829978E-2</v>
      </c>
      <c r="J37" s="39">
        <f t="shared" si="21"/>
        <v>2.1052944145856223E-2</v>
      </c>
      <c r="K37" s="39">
        <f t="shared" si="21"/>
        <v>1.9251909687966851E-2</v>
      </c>
      <c r="L37" s="39">
        <f t="shared" si="21"/>
        <v>2.1506547246345247E-2</v>
      </c>
      <c r="M37" s="39">
        <f t="shared" si="21"/>
        <v>2.4773525605472361E-2</v>
      </c>
      <c r="W37" s="10">
        <v>32</v>
      </c>
      <c r="X37" s="12" t="s">
        <v>33</v>
      </c>
      <c r="Y37" s="25">
        <f>Summit!Y37 + Wasatch!Y37</f>
        <v>440</v>
      </c>
      <c r="Z37" s="25">
        <f>Summit!Z37 + Wasatch!Z37</f>
        <v>205</v>
      </c>
      <c r="AA37" s="14">
        <f t="shared" si="1"/>
        <v>0.46590909090909088</v>
      </c>
      <c r="AB37" s="27">
        <f>Summit!AB37 + Wasatch!AB37</f>
        <v>364</v>
      </c>
      <c r="AC37" s="25">
        <f>Summit!AC37 + Wasatch!AC37</f>
        <v>188</v>
      </c>
      <c r="AD37" s="14">
        <f t="shared" si="2"/>
        <v>0.51648351648351654</v>
      </c>
      <c r="AE37" s="27">
        <f>Summit!AE37 + Wasatch!AE37</f>
        <v>290</v>
      </c>
      <c r="AF37" s="25">
        <f>Summit!AF37 + Wasatch!AF37</f>
        <v>179</v>
      </c>
      <c r="AG37" s="14">
        <f t="shared" si="3"/>
        <v>0.61724137931034484</v>
      </c>
      <c r="AH37" s="27">
        <f>Summit!AH37 + Wasatch!AH37</f>
        <v>272</v>
      </c>
      <c r="AI37" s="25">
        <f>Summit!AI37 + Wasatch!AI37</f>
        <v>144</v>
      </c>
      <c r="AJ37" s="14">
        <f t="shared" si="4"/>
        <v>0.52941176470588236</v>
      </c>
      <c r="AK37" s="27">
        <f>Summit!AK37 + Wasatch!AK37</f>
        <v>280</v>
      </c>
      <c r="AL37" s="25">
        <f>Summit!AL37 + Wasatch!AL37</f>
        <v>155</v>
      </c>
      <c r="AM37" s="14">
        <f t="shared" si="5"/>
        <v>0.5535714285714286</v>
      </c>
      <c r="AN37" s="27">
        <f>Summit!AN37 + Wasatch!AN37</f>
        <v>308</v>
      </c>
      <c r="AO37" s="25">
        <f>Summit!AO37 + Wasatch!AO37</f>
        <v>141</v>
      </c>
      <c r="AP37" s="14">
        <f t="shared" si="6"/>
        <v>0.45779220779220781</v>
      </c>
      <c r="AQ37" s="27">
        <f>Summit!AQ37 + Wasatch!AQ37</f>
        <v>365</v>
      </c>
      <c r="AR37" s="25">
        <f>Summit!AR37 + Wasatch!AR37</f>
        <v>143</v>
      </c>
      <c r="AS37" s="14">
        <f t="shared" si="7"/>
        <v>0.39178082191780822</v>
      </c>
      <c r="AT37" s="27">
        <f>Summit!AT37 + Wasatch!AT37</f>
        <v>371</v>
      </c>
      <c r="AU37" s="25">
        <f>Summit!AU37 + Wasatch!AU37</f>
        <v>148</v>
      </c>
      <c r="AV37" s="14">
        <f t="shared" si="8"/>
        <v>0.39892183288409705</v>
      </c>
      <c r="AW37" s="27">
        <f>Summit!AW37 + Wasatch!AW37</f>
        <v>402</v>
      </c>
      <c r="AX37" s="25">
        <f>Summit!AX37 + Wasatch!AX37</f>
        <v>167</v>
      </c>
      <c r="AY37" s="14">
        <f t="shared" si="9"/>
        <v>0.4154228855721393</v>
      </c>
      <c r="AZ37" s="27">
        <f>Summit!AZ37 + Wasatch!AZ37</f>
        <v>511</v>
      </c>
      <c r="BA37" s="25">
        <f>Summit!BA37 + Wasatch!BA37</f>
        <v>262</v>
      </c>
      <c r="BB37" s="14">
        <f t="shared" si="10"/>
        <v>0.51272015655577297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1.8387118782834142E-2</v>
      </c>
      <c r="E38" s="39">
        <f t="shared" si="21"/>
        <v>1.7258365890946151E-2</v>
      </c>
      <c r="F38" s="39">
        <f t="shared" si="21"/>
        <v>1.420256111757858E-2</v>
      </c>
      <c r="G38" s="39">
        <f t="shared" si="21"/>
        <v>1.533641160949868E-2</v>
      </c>
      <c r="H38" s="39">
        <f t="shared" si="21"/>
        <v>1.5274034141958671E-2</v>
      </c>
      <c r="I38" s="39">
        <f t="shared" si="21"/>
        <v>1.3650629208690089E-2</v>
      </c>
      <c r="J38" s="39">
        <f t="shared" si="21"/>
        <v>1.2560501232295037E-2</v>
      </c>
      <c r="K38" s="39">
        <f t="shared" si="21"/>
        <v>1.3727203540321899E-2</v>
      </c>
      <c r="L38" s="39">
        <f t="shared" si="21"/>
        <v>1.8076389077940815E-2</v>
      </c>
      <c r="M38" s="39">
        <f t="shared" si="21"/>
        <v>1.6612524100044899E-2</v>
      </c>
      <c r="W38" s="10">
        <v>33</v>
      </c>
      <c r="X38" s="12" t="s">
        <v>34</v>
      </c>
      <c r="Y38" s="25">
        <f>Summit!Y38 + Wasatch!Y38</f>
        <v>396</v>
      </c>
      <c r="Z38" s="25">
        <f>Summit!Z38 + Wasatch!Z38</f>
        <v>193</v>
      </c>
      <c r="AA38" s="14">
        <f t="shared" si="1"/>
        <v>0.48737373737373735</v>
      </c>
      <c r="AB38" s="27">
        <f>Summit!AB38 + Wasatch!AB38</f>
        <v>413</v>
      </c>
      <c r="AC38" s="25">
        <f>Summit!AC38 + Wasatch!AC38</f>
        <v>226</v>
      </c>
      <c r="AD38" s="14">
        <f t="shared" si="2"/>
        <v>0.54721549636803879</v>
      </c>
      <c r="AE38" s="27">
        <f>Summit!AE38 + Wasatch!AE38</f>
        <v>385</v>
      </c>
      <c r="AF38" s="25">
        <f>Summit!AF38 + Wasatch!AF38</f>
        <v>196</v>
      </c>
      <c r="AG38" s="14">
        <f t="shared" si="3"/>
        <v>0.50909090909090904</v>
      </c>
      <c r="AH38" s="27">
        <f>Summit!AH38 + Wasatch!AH38</f>
        <v>414</v>
      </c>
      <c r="AI38" s="25">
        <f>Summit!AI38 + Wasatch!AI38</f>
        <v>178</v>
      </c>
      <c r="AJ38" s="14">
        <f t="shared" si="4"/>
        <v>0.42995169082125606</v>
      </c>
      <c r="AK38" s="27">
        <f>Summit!AK38 + Wasatch!AK38</f>
        <v>416</v>
      </c>
      <c r="AL38" s="25">
        <f>Summit!AL38 + Wasatch!AL38</f>
        <v>174</v>
      </c>
      <c r="AM38" s="14">
        <f t="shared" si="5"/>
        <v>0.41826923076923078</v>
      </c>
      <c r="AN38" s="27">
        <f>Summit!AN38 + Wasatch!AN38</f>
        <v>357</v>
      </c>
      <c r="AO38" s="25">
        <f>Summit!AO38 + Wasatch!AO38</f>
        <v>167</v>
      </c>
      <c r="AP38" s="14">
        <f t="shared" si="6"/>
        <v>0.46778711484593838</v>
      </c>
      <c r="AQ38" s="27">
        <f>Summit!AQ38 + Wasatch!AQ38</f>
        <v>328</v>
      </c>
      <c r="AR38" s="25">
        <f>Summit!AR38 + Wasatch!AR38</f>
        <v>148</v>
      </c>
      <c r="AS38" s="14">
        <f t="shared" si="7"/>
        <v>0.45121951219512196</v>
      </c>
      <c r="AT38" s="27">
        <f>Summit!AT38 + Wasatch!AT38</f>
        <v>337</v>
      </c>
      <c r="AU38" s="25">
        <f>Summit!AU38 + Wasatch!AU38</f>
        <v>148</v>
      </c>
      <c r="AV38" s="14">
        <f t="shared" si="8"/>
        <v>0.43916913946587538</v>
      </c>
      <c r="AW38" s="27">
        <f>Summit!AW38 + Wasatch!AW38</f>
        <v>481</v>
      </c>
      <c r="AX38" s="25">
        <f>Summit!AX38 + Wasatch!AX38</f>
        <v>232</v>
      </c>
      <c r="AY38" s="14">
        <f t="shared" si="9"/>
        <v>0.48232848232848236</v>
      </c>
      <c r="AZ38" s="27">
        <f>Summit!AZ38 + Wasatch!AZ38</f>
        <v>416</v>
      </c>
      <c r="BA38" s="25">
        <f>Summit!BA38 + Wasatch!BA38</f>
        <v>199</v>
      </c>
      <c r="BB38" s="14">
        <f t="shared" si="10"/>
        <v>0.47836538461538464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0.10046394214368561</v>
      </c>
      <c r="E39" s="39">
        <f t="shared" si="21"/>
        <v>9.8318328520468831E-2</v>
      </c>
      <c r="F39" s="39">
        <f t="shared" si="21"/>
        <v>0.10417428904041244</v>
      </c>
      <c r="G39" s="39">
        <f t="shared" si="21"/>
        <v>0.10441952506596307</v>
      </c>
      <c r="H39" s="39">
        <f t="shared" si="21"/>
        <v>0.10345270183545116</v>
      </c>
      <c r="I39" s="39">
        <f t="shared" si="21"/>
        <v>9.9576464852676808E-2</v>
      </c>
      <c r="J39" s="39">
        <f t="shared" si="21"/>
        <v>0.10713543367877186</v>
      </c>
      <c r="K39" s="39">
        <f t="shared" si="21"/>
        <v>0.1102404374665276</v>
      </c>
      <c r="L39" s="39">
        <f t="shared" si="21"/>
        <v>0.10001905643426891</v>
      </c>
      <c r="M39" s="39">
        <f t="shared" si="21"/>
        <v>0.11153368724084198</v>
      </c>
      <c r="W39" s="16">
        <v>34</v>
      </c>
      <c r="X39" s="17" t="s">
        <v>35</v>
      </c>
      <c r="Y39" s="26">
        <f>Summit!Y39 + Wasatch!Y39</f>
        <v>1522</v>
      </c>
      <c r="Z39" s="26">
        <f>Summit!Z39 + Wasatch!Z39</f>
        <v>360</v>
      </c>
      <c r="AA39" s="19">
        <f t="shared" si="1"/>
        <v>0.23653088042049936</v>
      </c>
      <c r="AB39" s="28">
        <f>Summit!AB39 + Wasatch!AB39</f>
        <v>1528</v>
      </c>
      <c r="AC39" s="26">
        <f>Summit!AC39 + Wasatch!AC39</f>
        <v>372</v>
      </c>
      <c r="AD39" s="19">
        <f t="shared" si="2"/>
        <v>0.24345549738219896</v>
      </c>
      <c r="AE39" s="28">
        <f>Summit!AE39 + Wasatch!AE39</f>
        <v>1676</v>
      </c>
      <c r="AF39" s="26">
        <f>Summit!AF39 + Wasatch!AF39</f>
        <v>431</v>
      </c>
      <c r="AG39" s="19">
        <f t="shared" si="3"/>
        <v>0.25715990453460619</v>
      </c>
      <c r="AH39" s="28">
        <f>Summit!AH39 + Wasatch!AH39</f>
        <v>1691</v>
      </c>
      <c r="AI39" s="26">
        <f>Summit!AI39 + Wasatch!AI39</f>
        <v>390</v>
      </c>
      <c r="AJ39" s="19">
        <f t="shared" si="4"/>
        <v>0.2306327616794796</v>
      </c>
      <c r="AK39" s="28">
        <f>Summit!AK39 + Wasatch!AK39</f>
        <v>1718</v>
      </c>
      <c r="AL39" s="26">
        <f>Summit!AL39 + Wasatch!AL39</f>
        <v>304</v>
      </c>
      <c r="AM39" s="19">
        <f t="shared" si="5"/>
        <v>0.17694994179278231</v>
      </c>
      <c r="AN39" s="28">
        <f>Summit!AN39 + Wasatch!AN39</f>
        <v>1830</v>
      </c>
      <c r="AO39" s="26">
        <f>Summit!AO39 + Wasatch!AO39</f>
        <v>304</v>
      </c>
      <c r="AP39" s="19">
        <f t="shared" si="6"/>
        <v>0.16612021857923498</v>
      </c>
      <c r="AQ39" s="28">
        <f>Summit!AQ39 + Wasatch!AQ39</f>
        <v>1953</v>
      </c>
      <c r="AR39" s="26">
        <f>Summit!AR39 + Wasatch!AR39</f>
        <v>311</v>
      </c>
      <c r="AS39" s="19">
        <f t="shared" si="7"/>
        <v>0.15924219150025601</v>
      </c>
      <c r="AT39" s="28">
        <f>Summit!AT39 + Wasatch!AT39</f>
        <v>2246</v>
      </c>
      <c r="AU39" s="26">
        <f>Summit!AU39 + Wasatch!AU39</f>
        <v>375</v>
      </c>
      <c r="AV39" s="19">
        <f t="shared" si="8"/>
        <v>0.16696349065004451</v>
      </c>
      <c r="AW39" s="28">
        <f>Summit!AW39 + Wasatch!AW39</f>
        <v>2110</v>
      </c>
      <c r="AX39" s="26">
        <f>Summit!AX39 + Wasatch!AX39</f>
        <v>393</v>
      </c>
      <c r="AY39" s="19">
        <f t="shared" si="9"/>
        <v>0.18625592417061612</v>
      </c>
      <c r="AZ39" s="28">
        <f>Summit!AZ39 + Wasatch!AZ39</f>
        <v>2363</v>
      </c>
      <c r="BA39" s="26">
        <f>Summit!BA39 + Wasatch!BA39</f>
        <v>423</v>
      </c>
      <c r="BB39" s="19">
        <f t="shared" si="10"/>
        <v>0.17900973338975879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25">
        <f>Summit!Y40 + Wasatch!Y40</f>
        <v>12593</v>
      </c>
      <c r="Z40" s="25">
        <f>Summit!Z40 + Wasatch!Z40</f>
        <v>661</v>
      </c>
      <c r="AA40" s="14">
        <f t="shared" si="1"/>
        <v>5.2489478281585004E-2</v>
      </c>
      <c r="AB40" s="27">
        <f>Summit!AB40 + Wasatch!AB40</f>
        <v>12699</v>
      </c>
      <c r="AC40" s="25">
        <f>Summit!AC40 + Wasatch!AC40</f>
        <v>679</v>
      </c>
      <c r="AD40" s="14">
        <f t="shared" si="2"/>
        <v>5.3468777069060558E-2</v>
      </c>
      <c r="AE40" s="27">
        <f>Summit!AE40 + Wasatch!AE40</f>
        <v>12933</v>
      </c>
      <c r="AF40" s="25">
        <f>Summit!AF40 + Wasatch!AF40</f>
        <v>701</v>
      </c>
      <c r="AG40" s="14">
        <f t="shared" si="3"/>
        <v>5.4202427897626228E-2</v>
      </c>
      <c r="AH40" s="27">
        <f>Summit!AH40 + Wasatch!AH40</f>
        <v>12969</v>
      </c>
      <c r="AI40" s="25">
        <f>Summit!AI40 + Wasatch!AI40</f>
        <v>658</v>
      </c>
      <c r="AJ40" s="14">
        <f t="shared" si="4"/>
        <v>5.073637134705837E-2</v>
      </c>
      <c r="AK40" s="27">
        <f>Summit!AK40 + Wasatch!AK40</f>
        <v>13483</v>
      </c>
      <c r="AL40" s="25">
        <f>Summit!AL40 + Wasatch!AL40</f>
        <v>636</v>
      </c>
      <c r="AM40" s="14">
        <f t="shared" si="5"/>
        <v>4.7170511013869314E-2</v>
      </c>
      <c r="AN40" s="27">
        <f>Summit!AN40 + Wasatch!AN40</f>
        <v>14319</v>
      </c>
      <c r="AO40" s="25">
        <f>Summit!AO40 + Wasatch!AO40</f>
        <v>626</v>
      </c>
      <c r="AP40" s="14">
        <f t="shared" si="6"/>
        <v>4.3718136741392556E-2</v>
      </c>
      <c r="AQ40" s="27">
        <f>Summit!AQ40 + Wasatch!AQ40</f>
        <v>14655</v>
      </c>
      <c r="AR40" s="25">
        <f>Summit!AR40 + Wasatch!AR40</f>
        <v>593</v>
      </c>
      <c r="AS40" s="14">
        <f t="shared" si="7"/>
        <v>4.0464005458887752E-2</v>
      </c>
      <c r="AT40" s="27">
        <f>Summit!AT40 + Wasatch!AT40</f>
        <v>15798</v>
      </c>
      <c r="AU40" s="25">
        <f>Summit!AU40 + Wasatch!AU40</f>
        <v>731</v>
      </c>
      <c r="AV40" s="14">
        <f t="shared" si="8"/>
        <v>4.627167995948854E-2</v>
      </c>
      <c r="AW40" s="27">
        <f>Summit!AW40 + Wasatch!AW40</f>
        <v>16348</v>
      </c>
      <c r="AX40" s="25">
        <f>Summit!AX40 + Wasatch!AX40</f>
        <v>689</v>
      </c>
      <c r="AY40" s="14">
        <f t="shared" si="9"/>
        <v>4.2145828235869834E-2</v>
      </c>
      <c r="AZ40" s="27">
        <f>Summit!AZ40 + Wasatch!AZ40</f>
        <v>16914</v>
      </c>
      <c r="BA40" s="25">
        <f>Summit!BA40 + Wasatch!BA40</f>
        <v>731</v>
      </c>
      <c r="BB40" s="14">
        <f t="shared" si="10"/>
        <v>4.3218635449923139E-2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0.83789315685338062</v>
      </c>
      <c r="E41" s="39">
        <f t="shared" si="22"/>
        <v>0.84474265330388998</v>
      </c>
      <c r="F41" s="39">
        <f t="shared" si="22"/>
        <v>0.84466988192250125</v>
      </c>
      <c r="G41" s="39">
        <f t="shared" si="22"/>
        <v>0.84656992084432714</v>
      </c>
      <c r="H41" s="39">
        <f t="shared" si="22"/>
        <v>0.84700295212424592</v>
      </c>
      <c r="I41" s="39">
        <f t="shared" si="22"/>
        <v>0.84996495932234373</v>
      </c>
      <c r="J41" s="39">
        <f t="shared" si="22"/>
        <v>0.84585919173323043</v>
      </c>
      <c r="K41" s="39">
        <f t="shared" si="22"/>
        <v>0.84062914000620115</v>
      </c>
      <c r="L41" s="39">
        <f t="shared" si="22"/>
        <v>0.84169547818038282</v>
      </c>
      <c r="M41" s="39">
        <f t="shared" si="22"/>
        <v>0.82975464173467506</v>
      </c>
      <c r="W41" s="10">
        <v>36</v>
      </c>
      <c r="X41" s="12" t="s">
        <v>20</v>
      </c>
      <c r="Y41" s="25">
        <f>Summit!Y41 + Wasatch!Y41</f>
        <v>10500</v>
      </c>
      <c r="Z41" s="25">
        <f>Summit!Z41 + Wasatch!Z41</f>
        <v>645</v>
      </c>
      <c r="AA41" s="14">
        <f t="shared" si="1"/>
        <v>6.142857142857143E-2</v>
      </c>
      <c r="AB41" s="27">
        <f>Summit!AB41 + Wasatch!AB41</f>
        <v>10742</v>
      </c>
      <c r="AC41" s="25">
        <f>Summit!AC41 + Wasatch!AC41</f>
        <v>669</v>
      </c>
      <c r="AD41" s="14">
        <f t="shared" si="2"/>
        <v>6.2278905231800408E-2</v>
      </c>
      <c r="AE41" s="27">
        <f>Summit!AE41 + Wasatch!AE41</f>
        <v>10902</v>
      </c>
      <c r="AF41" s="25">
        <f>Summit!AF41 + Wasatch!AF41</f>
        <v>715</v>
      </c>
      <c r="AG41" s="14">
        <f t="shared" si="3"/>
        <v>6.5584296459365254E-2</v>
      </c>
      <c r="AH41" s="27">
        <f>Summit!AH41 + Wasatch!AH41</f>
        <v>11043</v>
      </c>
      <c r="AI41" s="25">
        <f>Summit!AI41 + Wasatch!AI41</f>
        <v>672</v>
      </c>
      <c r="AJ41" s="14">
        <f t="shared" si="4"/>
        <v>6.0853029068187993E-2</v>
      </c>
      <c r="AK41" s="27">
        <f>Summit!AK41 + Wasatch!AK41</f>
        <v>11514</v>
      </c>
      <c r="AL41" s="25">
        <f>Summit!AL41 + Wasatch!AL41</f>
        <v>669</v>
      </c>
      <c r="AM41" s="14">
        <f t="shared" si="5"/>
        <v>5.8103178738926523E-2</v>
      </c>
      <c r="AN41" s="27">
        <f>Summit!AN41 + Wasatch!AN41</f>
        <v>12293</v>
      </c>
      <c r="AO41" s="25">
        <f>Summit!AO41 + Wasatch!AO41</f>
        <v>642</v>
      </c>
      <c r="AP41" s="14">
        <f t="shared" si="6"/>
        <v>5.2224843406816886E-2</v>
      </c>
      <c r="AQ41" s="27">
        <f>Summit!AQ41 + Wasatch!AQ41</f>
        <v>12395</v>
      </c>
      <c r="AR41" s="25">
        <f>Summit!AR41 + Wasatch!AR41</f>
        <v>651</v>
      </c>
      <c r="AS41" s="14">
        <f t="shared" si="7"/>
        <v>5.2521177894312224E-2</v>
      </c>
      <c r="AT41" s="27">
        <f>Summit!AT41 + Wasatch!AT41</f>
        <v>13420</v>
      </c>
      <c r="AU41" s="25">
        <f>Summit!AU41 + Wasatch!AU41</f>
        <v>678</v>
      </c>
      <c r="AV41" s="14">
        <f t="shared" si="8"/>
        <v>5.0521609538002978E-2</v>
      </c>
      <c r="AW41" s="27">
        <f>Summit!AW41 + Wasatch!AW41</f>
        <v>13900</v>
      </c>
      <c r="AX41" s="25">
        <f>Summit!AX41 + Wasatch!AX41</f>
        <v>693</v>
      </c>
      <c r="AY41" s="14">
        <f t="shared" si="9"/>
        <v>4.9856115107913671E-2</v>
      </c>
      <c r="AZ41" s="27">
        <f>Summit!AZ41 + Wasatch!AZ41</f>
        <v>14121</v>
      </c>
      <c r="BA41" s="25">
        <f>Summit!BA41 + Wasatch!BA41</f>
        <v>783</v>
      </c>
      <c r="BB41" s="14">
        <f t="shared" si="10"/>
        <v>5.5449330783938815E-2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0.87769725592378467</v>
      </c>
      <c r="E42" s="39">
        <f t="shared" si="23"/>
        <v>0.88047456263824653</v>
      </c>
      <c r="F42" s="39">
        <f t="shared" si="23"/>
        <v>0.88485922425674346</v>
      </c>
      <c r="G42" s="39">
        <f t="shared" si="23"/>
        <v>0.90186224092254952</v>
      </c>
      <c r="H42" s="39">
        <f t="shared" si="23"/>
        <v>0.90123503561145624</v>
      </c>
      <c r="I42" s="39">
        <f t="shared" si="23"/>
        <v>0.91123857322100732</v>
      </c>
      <c r="J42" s="39">
        <f t="shared" si="23"/>
        <v>0.90226778066418589</v>
      </c>
      <c r="K42" s="39">
        <f t="shared" si="23"/>
        <v>0.89565100761157501</v>
      </c>
      <c r="L42" s="39">
        <f t="shared" si="23"/>
        <v>0.89132544149039394</v>
      </c>
      <c r="M42" s="39">
        <f t="shared" si="23"/>
        <v>0.88888181557755352</v>
      </c>
      <c r="W42" s="10">
        <v>37</v>
      </c>
      <c r="X42" s="12" t="s">
        <v>21</v>
      </c>
      <c r="Y42" s="25">
        <f>Summit!Y42 + Wasatch!Y42</f>
        <v>9369</v>
      </c>
      <c r="Z42" s="25">
        <f>Summit!Z42 + Wasatch!Z42</f>
        <v>657</v>
      </c>
      <c r="AA42" s="14">
        <f t="shared" si="1"/>
        <v>7.0124879923150821E-2</v>
      </c>
      <c r="AB42" s="27">
        <f>Summit!AB42 + Wasatch!AB42</f>
        <v>9557</v>
      </c>
      <c r="AC42" s="25">
        <f>Summit!AC42 + Wasatch!AC42</f>
        <v>681</v>
      </c>
      <c r="AD42" s="14">
        <f t="shared" si="2"/>
        <v>7.125667050329601E-2</v>
      </c>
      <c r="AE42" s="27">
        <f>Summit!AE42 + Wasatch!AE42</f>
        <v>9705</v>
      </c>
      <c r="AF42" s="25">
        <f>Summit!AF42 + Wasatch!AF42</f>
        <v>762</v>
      </c>
      <c r="AG42" s="14">
        <f t="shared" si="3"/>
        <v>7.8516228748068004E-2</v>
      </c>
      <c r="AH42" s="27">
        <f>Summit!AH42 + Wasatch!AH42</f>
        <v>10135</v>
      </c>
      <c r="AI42" s="25">
        <f>Summit!AI42 + Wasatch!AI42</f>
        <v>641</v>
      </c>
      <c r="AJ42" s="14">
        <f t="shared" si="4"/>
        <v>6.324617661568821E-2</v>
      </c>
      <c r="AK42" s="27">
        <f>Summit!AK42 + Wasatch!AK42</f>
        <v>10566</v>
      </c>
      <c r="AL42" s="25">
        <f>Summit!AL42 + Wasatch!AL42</f>
        <v>747</v>
      </c>
      <c r="AM42" s="14">
        <f t="shared" si="5"/>
        <v>7.06984667802385E-2</v>
      </c>
      <c r="AN42" s="27">
        <f>Summit!AN42 + Wasatch!AN42</f>
        <v>11246</v>
      </c>
      <c r="AO42" s="25">
        <f>Summit!AO42 + Wasatch!AO42</f>
        <v>684</v>
      </c>
      <c r="AP42" s="14">
        <f t="shared" si="6"/>
        <v>6.0821625466832653E-2</v>
      </c>
      <c r="AQ42" s="27">
        <f>Summit!AQ42 + Wasatch!AQ42</f>
        <v>11225</v>
      </c>
      <c r="AR42" s="25">
        <f>Summit!AR42 + Wasatch!AR42</f>
        <v>658</v>
      </c>
      <c r="AS42" s="14">
        <f t="shared" si="7"/>
        <v>5.8619153674832961E-2</v>
      </c>
      <c r="AT42" s="27">
        <f>Summit!AT42 + Wasatch!AT42</f>
        <v>11941</v>
      </c>
      <c r="AU42" s="25">
        <f>Summit!AU42 + Wasatch!AU42</f>
        <v>680</v>
      </c>
      <c r="AV42" s="14">
        <f t="shared" si="8"/>
        <v>5.694665438405494E-2</v>
      </c>
      <c r="AW42" s="27">
        <f>Summit!AW42 + Wasatch!AW42</f>
        <v>12244</v>
      </c>
      <c r="AX42" s="25">
        <f>Summit!AX42 + Wasatch!AX42</f>
        <v>670</v>
      </c>
      <c r="AY42" s="14">
        <f t="shared" si="9"/>
        <v>5.4720679516497873E-2</v>
      </c>
      <c r="AZ42" s="27">
        <f>Summit!AZ42 + Wasatch!AZ42</f>
        <v>12408</v>
      </c>
      <c r="BA42" s="25">
        <f>Summit!BA42 + Wasatch!BA42</f>
        <v>769</v>
      </c>
      <c r="BB42" s="14">
        <f t="shared" si="10"/>
        <v>6.1976144422952933E-2</v>
      </c>
    </row>
    <row r="43" spans="2:54" x14ac:dyDescent="0.25">
      <c r="B43" s="36"/>
      <c r="C43" s="70" t="str">
        <f>C17</f>
        <v>Carpooled:</v>
      </c>
      <c r="D43" s="39">
        <f t="shared" si="23"/>
        <v>0.12230274407621529</v>
      </c>
      <c r="E43" s="39">
        <f t="shared" si="23"/>
        <v>0.11952543736175347</v>
      </c>
      <c r="F43" s="39">
        <f t="shared" si="23"/>
        <v>0.11514077574325654</v>
      </c>
      <c r="G43" s="39">
        <f t="shared" si="23"/>
        <v>9.8137759077450523E-2</v>
      </c>
      <c r="H43" s="39">
        <f t="shared" si="23"/>
        <v>9.8764964388543722E-2</v>
      </c>
      <c r="I43" s="39">
        <f t="shared" si="23"/>
        <v>8.8761426778992653E-2</v>
      </c>
      <c r="J43" s="39">
        <f t="shared" si="23"/>
        <v>9.773221933581408E-2</v>
      </c>
      <c r="K43" s="39">
        <f t="shared" si="23"/>
        <v>0.10434899238842504</v>
      </c>
      <c r="L43" s="39">
        <f t="shared" si="23"/>
        <v>0.10867455850960606</v>
      </c>
      <c r="M43" s="39">
        <f t="shared" si="23"/>
        <v>0.11111818442244645</v>
      </c>
      <c r="W43" s="10">
        <v>38</v>
      </c>
      <c r="X43" s="12" t="s">
        <v>22</v>
      </c>
      <c r="Y43" s="25">
        <f>Summit!Y43 + Wasatch!Y43</f>
        <v>1131</v>
      </c>
      <c r="Z43" s="25">
        <f>Summit!Z43 + Wasatch!Z43</f>
        <v>316</v>
      </c>
      <c r="AA43" s="14">
        <f t="shared" si="1"/>
        <v>0.27939876215738285</v>
      </c>
      <c r="AB43" s="27">
        <f>Summit!AB43 + Wasatch!AB43</f>
        <v>1185</v>
      </c>
      <c r="AC43" s="25">
        <f>Summit!AC43 + Wasatch!AC43</f>
        <v>349</v>
      </c>
      <c r="AD43" s="14">
        <f t="shared" si="2"/>
        <v>0.29451476793248943</v>
      </c>
      <c r="AE43" s="27">
        <f>Summit!AE43 + Wasatch!AE43</f>
        <v>1197</v>
      </c>
      <c r="AF43" s="25">
        <f>Summit!AF43 + Wasatch!AF43</f>
        <v>352</v>
      </c>
      <c r="AG43" s="14">
        <f t="shared" si="3"/>
        <v>0.29406850459482037</v>
      </c>
      <c r="AH43" s="27">
        <f>Summit!AH43 + Wasatch!AH43</f>
        <v>908</v>
      </c>
      <c r="AI43" s="25">
        <f>Summit!AI43 + Wasatch!AI43</f>
        <v>261</v>
      </c>
      <c r="AJ43" s="14">
        <f t="shared" si="4"/>
        <v>0.28744493392070486</v>
      </c>
      <c r="AK43" s="27">
        <f>Summit!AK43 + Wasatch!AK43</f>
        <v>948</v>
      </c>
      <c r="AL43" s="25">
        <f>Summit!AL43 + Wasatch!AL43</f>
        <v>328</v>
      </c>
      <c r="AM43" s="14">
        <f t="shared" si="5"/>
        <v>0.34599156118143459</v>
      </c>
      <c r="AN43" s="27">
        <f>Summit!AN43 + Wasatch!AN43</f>
        <v>1047</v>
      </c>
      <c r="AO43" s="25">
        <f>Summit!AO43 + Wasatch!AO43</f>
        <v>337</v>
      </c>
      <c r="AP43" s="14">
        <f t="shared" si="6"/>
        <v>0.32187201528175741</v>
      </c>
      <c r="AQ43" s="27">
        <f>Summit!AQ43 + Wasatch!AQ43</f>
        <v>1170</v>
      </c>
      <c r="AR43" s="25">
        <f>Summit!AR43 + Wasatch!AR43</f>
        <v>310</v>
      </c>
      <c r="AS43" s="14">
        <f t="shared" si="7"/>
        <v>0.26495726495726496</v>
      </c>
      <c r="AT43" s="27">
        <f>Summit!AT43 + Wasatch!AT43</f>
        <v>1479</v>
      </c>
      <c r="AU43" s="25">
        <f>Summit!AU43 + Wasatch!AU43</f>
        <v>349</v>
      </c>
      <c r="AV43" s="14">
        <f t="shared" si="8"/>
        <v>0.23597025016903314</v>
      </c>
      <c r="AW43" s="27">
        <f>Summit!AW43 + Wasatch!AW43</f>
        <v>1656</v>
      </c>
      <c r="AX43" s="25">
        <f>Summit!AX43 + Wasatch!AX43</f>
        <v>394</v>
      </c>
      <c r="AY43" s="14">
        <f t="shared" si="9"/>
        <v>0.23792270531400966</v>
      </c>
      <c r="AZ43" s="27">
        <f>Summit!AZ43 + Wasatch!AZ43</f>
        <v>1713</v>
      </c>
      <c r="BA43" s="25">
        <f>Summit!BA43 + Wasatch!BA43</f>
        <v>451</v>
      </c>
      <c r="BB43" s="14">
        <f t="shared" si="10"/>
        <v>0.2632807939287799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25">
        <f>Summit!Y44 + Wasatch!Y44</f>
        <v>836</v>
      </c>
      <c r="Z44" s="25">
        <f>Summit!Z44 + Wasatch!Z44</f>
        <v>258</v>
      </c>
      <c r="AA44" s="14">
        <f t="shared" si="1"/>
        <v>0.30861244019138756</v>
      </c>
      <c r="AB44" s="27">
        <f>Summit!AB44 + Wasatch!AB44</f>
        <v>813</v>
      </c>
      <c r="AC44" s="25">
        <f>Summit!AC44 + Wasatch!AC44</f>
        <v>261</v>
      </c>
      <c r="AD44" s="14">
        <f t="shared" si="2"/>
        <v>0.3210332103321033</v>
      </c>
      <c r="AE44" s="27">
        <f>Summit!AE44 + Wasatch!AE44</f>
        <v>877</v>
      </c>
      <c r="AF44" s="25">
        <f>Summit!AF44 + Wasatch!AF44</f>
        <v>291</v>
      </c>
      <c r="AG44" s="14">
        <f t="shared" si="3"/>
        <v>0.33181299885974913</v>
      </c>
      <c r="AH44" s="27">
        <f>Summit!AH44 + Wasatch!AH44</f>
        <v>770</v>
      </c>
      <c r="AI44" s="25">
        <f>Summit!AI44 + Wasatch!AI44</f>
        <v>223</v>
      </c>
      <c r="AJ44" s="14">
        <f t="shared" si="4"/>
        <v>0.2896103896103896</v>
      </c>
      <c r="AK44" s="27">
        <f>Summit!AK44 + Wasatch!AK44</f>
        <v>821</v>
      </c>
      <c r="AL44" s="25">
        <f>Summit!AL44 + Wasatch!AL44</f>
        <v>277</v>
      </c>
      <c r="AM44" s="14">
        <f t="shared" si="5"/>
        <v>0.33739342265529843</v>
      </c>
      <c r="AN44" s="27">
        <f>Summit!AN44 + Wasatch!AN44</f>
        <v>850</v>
      </c>
      <c r="AO44" s="25">
        <f>Summit!AO44 + Wasatch!AO44</f>
        <v>285</v>
      </c>
      <c r="AP44" s="14">
        <f t="shared" si="6"/>
        <v>0.3352941176470588</v>
      </c>
      <c r="AQ44" s="27">
        <f>Summit!AQ44 + Wasatch!AQ44</f>
        <v>1020</v>
      </c>
      <c r="AR44" s="25">
        <f>Summit!AR44 + Wasatch!AR44</f>
        <v>283</v>
      </c>
      <c r="AS44" s="14">
        <f t="shared" si="7"/>
        <v>0.27745098039215688</v>
      </c>
      <c r="AT44" s="27">
        <f>Summit!AT44 + Wasatch!AT44</f>
        <v>1198</v>
      </c>
      <c r="AU44" s="25">
        <f>Summit!AU44 + Wasatch!AU44</f>
        <v>328</v>
      </c>
      <c r="AV44" s="14">
        <f t="shared" si="8"/>
        <v>0.27378964941569284</v>
      </c>
      <c r="AW44" s="27">
        <f>Summit!AW44 + Wasatch!AW44</f>
        <v>1290</v>
      </c>
      <c r="AX44" s="25">
        <f>Summit!AX44 + Wasatch!AX44</f>
        <v>359</v>
      </c>
      <c r="AY44" s="14">
        <f t="shared" si="9"/>
        <v>0.27829457364341087</v>
      </c>
      <c r="AZ44" s="27">
        <f>Summit!AZ44 + Wasatch!AZ44</f>
        <v>1231</v>
      </c>
      <c r="BA44" s="25">
        <f>Summit!BA44 + Wasatch!BA44</f>
        <v>350</v>
      </c>
      <c r="BB44" s="14">
        <f t="shared" si="10"/>
        <v>0.28432168968318439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0.10247663232585114</v>
      </c>
      <c r="E45" s="39">
        <f t="shared" si="24"/>
        <v>0.10096823509427552</v>
      </c>
      <c r="F45" s="39">
        <f t="shared" si="24"/>
        <v>9.7255945451521705E-2</v>
      </c>
      <c r="G45" s="39">
        <f t="shared" si="24"/>
        <v>8.3080474934036933E-2</v>
      </c>
      <c r="H45" s="39">
        <f t="shared" si="24"/>
        <v>8.365421640354255E-2</v>
      </c>
      <c r="I45" s="39">
        <f t="shared" si="24"/>
        <v>7.5444102501599677E-2</v>
      </c>
      <c r="J45" s="39">
        <f t="shared" si="24"/>
        <v>8.2667696053686499E-2</v>
      </c>
      <c r="K45" s="39">
        <f t="shared" si="24"/>
        <v>8.7718803731995379E-2</v>
      </c>
      <c r="L45" s="39">
        <f t="shared" si="24"/>
        <v>9.1470884490784859E-2</v>
      </c>
      <c r="M45" s="39">
        <f t="shared" si="24"/>
        <v>9.2200829305654597E-2</v>
      </c>
      <c r="W45" s="10">
        <v>40</v>
      </c>
      <c r="X45" s="12" t="s">
        <v>24</v>
      </c>
      <c r="Y45" s="25">
        <f>Summit!Y45 + Wasatch!Y45</f>
        <v>166</v>
      </c>
      <c r="Z45" s="25">
        <f>Summit!Z45 + Wasatch!Z45</f>
        <v>123</v>
      </c>
      <c r="AA45" s="14">
        <f t="shared" si="1"/>
        <v>0.74096385542168675</v>
      </c>
      <c r="AB45" s="27">
        <f>Summit!AB45 + Wasatch!AB45</f>
        <v>261</v>
      </c>
      <c r="AC45" s="25">
        <f>Summit!AC45 + Wasatch!AC45</f>
        <v>178</v>
      </c>
      <c r="AD45" s="14">
        <f t="shared" si="2"/>
        <v>0.68199233716475094</v>
      </c>
      <c r="AE45" s="27">
        <f>Summit!AE45 + Wasatch!AE45</f>
        <v>231</v>
      </c>
      <c r="AF45" s="25">
        <f>Summit!AF45 + Wasatch!AF45</f>
        <v>173</v>
      </c>
      <c r="AG45" s="14">
        <f t="shared" si="3"/>
        <v>0.74891774891774887</v>
      </c>
      <c r="AH45" s="27">
        <f>Summit!AH45 + Wasatch!AH45</f>
        <v>128</v>
      </c>
      <c r="AI45" s="25">
        <f>Summit!AI45 + Wasatch!AI45</f>
        <v>120</v>
      </c>
      <c r="AJ45" s="14">
        <f t="shared" si="4"/>
        <v>0.9375</v>
      </c>
      <c r="AK45" s="27">
        <f>Summit!AK45 + Wasatch!AK45</f>
        <v>110</v>
      </c>
      <c r="AL45" s="25">
        <f>Summit!AL45 + Wasatch!AL45</f>
        <v>108</v>
      </c>
      <c r="AM45" s="14">
        <f t="shared" si="5"/>
        <v>0.98181818181818181</v>
      </c>
      <c r="AN45" s="27">
        <f>Summit!AN45 + Wasatch!AN45</f>
        <v>163</v>
      </c>
      <c r="AO45" s="25">
        <f>Summit!AO45 + Wasatch!AO45</f>
        <v>147</v>
      </c>
      <c r="AP45" s="14">
        <f t="shared" si="6"/>
        <v>0.90184049079754602</v>
      </c>
      <c r="AQ45" s="27">
        <f>Summit!AQ45 + Wasatch!AQ45</f>
        <v>89</v>
      </c>
      <c r="AR45" s="25">
        <f>Summit!AR45 + Wasatch!AR45</f>
        <v>70</v>
      </c>
      <c r="AS45" s="14">
        <f t="shared" si="7"/>
        <v>0.7865168539325843</v>
      </c>
      <c r="AT45" s="27">
        <f>Summit!AT45 + Wasatch!AT45</f>
        <v>199</v>
      </c>
      <c r="AU45" s="25">
        <f>Summit!AU45 + Wasatch!AU45</f>
        <v>137</v>
      </c>
      <c r="AV45" s="14">
        <f t="shared" si="8"/>
        <v>0.68844221105527637</v>
      </c>
      <c r="AW45" s="27">
        <f>Summit!AW45 + Wasatch!AW45</f>
        <v>203</v>
      </c>
      <c r="AX45" s="25">
        <f>Summit!AX45 + Wasatch!AX45</f>
        <v>142</v>
      </c>
      <c r="AY45" s="14">
        <f t="shared" si="9"/>
        <v>0.69950738916256161</v>
      </c>
      <c r="AZ45" s="27">
        <f>Summit!AZ45 + Wasatch!AZ45</f>
        <v>304</v>
      </c>
      <c r="BA45" s="25">
        <f>Summit!BA45 + Wasatch!BA45</f>
        <v>190</v>
      </c>
      <c r="BB45" s="14">
        <f t="shared" si="10"/>
        <v>0.625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0.72636484687083891</v>
      </c>
      <c r="E46" s="39">
        <f t="shared" si="25"/>
        <v>0.73183041722745623</v>
      </c>
      <c r="F46" s="39">
        <f t="shared" si="25"/>
        <v>0.76436388508891928</v>
      </c>
      <c r="G46" s="39">
        <f t="shared" si="25"/>
        <v>0.84795553791186984</v>
      </c>
      <c r="H46" s="39">
        <f t="shared" si="25"/>
        <v>0.83352512466436512</v>
      </c>
      <c r="I46" s="39">
        <f t="shared" si="25"/>
        <v>0.79321486268174479</v>
      </c>
      <c r="J46" s="39">
        <f t="shared" si="25"/>
        <v>0.81609195402298851</v>
      </c>
      <c r="K46" s="39">
        <f t="shared" si="25"/>
        <v>0.74164524421593825</v>
      </c>
      <c r="L46" s="39">
        <f t="shared" si="25"/>
        <v>0.72648809523809521</v>
      </c>
      <c r="M46" s="39">
        <f t="shared" si="25"/>
        <v>0.70266399312517902</v>
      </c>
      <c r="W46" s="10">
        <v>41</v>
      </c>
      <c r="X46" s="12" t="s">
        <v>25</v>
      </c>
      <c r="Y46" s="25">
        <f>Summit!Y46 + Wasatch!Y46</f>
        <v>129</v>
      </c>
      <c r="Z46" s="25">
        <f>Summit!Z46 + Wasatch!Z46</f>
        <v>124</v>
      </c>
      <c r="AA46" s="14">
        <f t="shared" si="1"/>
        <v>0.96124031007751942</v>
      </c>
      <c r="AB46" s="27">
        <f>Summit!AB46 + Wasatch!AB46</f>
        <v>111</v>
      </c>
      <c r="AC46" s="25">
        <f>Summit!AC46 + Wasatch!AC46</f>
        <v>109</v>
      </c>
      <c r="AD46" s="14">
        <f t="shared" si="2"/>
        <v>0.98198198198198194</v>
      </c>
      <c r="AE46" s="27">
        <f>Summit!AE46 + Wasatch!AE46</f>
        <v>89</v>
      </c>
      <c r="AF46" s="25">
        <f>Summit!AF46 + Wasatch!AF46</f>
        <v>98</v>
      </c>
      <c r="AG46" s="14">
        <f t="shared" si="3"/>
        <v>1.101123595505618</v>
      </c>
      <c r="AH46" s="27">
        <f>Summit!AH46 + Wasatch!AH46</f>
        <v>10</v>
      </c>
      <c r="AI46" s="25">
        <f>Summit!AI46 + Wasatch!AI46</f>
        <v>35</v>
      </c>
      <c r="AJ46" s="14">
        <f t="shared" si="4"/>
        <v>3.5</v>
      </c>
      <c r="AK46" s="27">
        <f>Summit!AK46 + Wasatch!AK46</f>
        <v>17</v>
      </c>
      <c r="AL46" s="25">
        <f>Summit!AL46 + Wasatch!AL46</f>
        <v>24</v>
      </c>
      <c r="AM46" s="14">
        <f t="shared" si="5"/>
        <v>1.411764705882353</v>
      </c>
      <c r="AN46" s="27">
        <f>Summit!AN46 + Wasatch!AN46</f>
        <v>34</v>
      </c>
      <c r="AO46" s="25">
        <f>Summit!AO46 + Wasatch!AO46</f>
        <v>35</v>
      </c>
      <c r="AP46" s="14">
        <f t="shared" si="6"/>
        <v>1.0294117647058822</v>
      </c>
      <c r="AQ46" s="27">
        <f>Summit!AQ46 + Wasatch!AQ46</f>
        <v>61</v>
      </c>
      <c r="AR46" s="25">
        <f>Summit!AR46 + Wasatch!AR46</f>
        <v>52</v>
      </c>
      <c r="AS46" s="14">
        <f t="shared" si="7"/>
        <v>0.85245901639344257</v>
      </c>
      <c r="AT46" s="27">
        <f>Summit!AT46 + Wasatch!AT46</f>
        <v>82</v>
      </c>
      <c r="AU46" s="25">
        <f>Summit!AU46 + Wasatch!AU46</f>
        <v>74</v>
      </c>
      <c r="AV46" s="14">
        <f t="shared" si="8"/>
        <v>0.90243902439024393</v>
      </c>
      <c r="AW46" s="27">
        <f>Summit!AW46 + Wasatch!AW46</f>
        <v>163</v>
      </c>
      <c r="AX46" s="25">
        <f>Summit!AX46 + Wasatch!AX46</f>
        <v>126</v>
      </c>
      <c r="AY46" s="14">
        <f t="shared" si="9"/>
        <v>0.77300613496932513</v>
      </c>
      <c r="AZ46" s="27">
        <f>Summit!AZ46 + Wasatch!AZ46</f>
        <v>178</v>
      </c>
      <c r="BA46" s="25">
        <f>Summit!BA46 + Wasatch!BA46</f>
        <v>168</v>
      </c>
      <c r="BB46" s="14">
        <f t="shared" si="10"/>
        <v>0.9438202247191011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0.19241011984021306</v>
      </c>
      <c r="E47" s="39">
        <f t="shared" si="25"/>
        <v>0.21197846567967699</v>
      </c>
      <c r="F47" s="39">
        <f t="shared" si="25"/>
        <v>0.19322845417236661</v>
      </c>
      <c r="G47" s="39">
        <f t="shared" si="25"/>
        <v>0.1242556570067487</v>
      </c>
      <c r="H47" s="39">
        <f t="shared" si="25"/>
        <v>0.12351361718450327</v>
      </c>
      <c r="I47" s="39">
        <f t="shared" si="25"/>
        <v>0.15064620355411953</v>
      </c>
      <c r="J47" s="39">
        <f t="shared" si="25"/>
        <v>0.11997126436781609</v>
      </c>
      <c r="K47" s="39">
        <f t="shared" si="25"/>
        <v>0.17127249357326479</v>
      </c>
      <c r="L47" s="39">
        <f t="shared" si="25"/>
        <v>0.17291666666666666</v>
      </c>
      <c r="M47" s="39">
        <f t="shared" si="25"/>
        <v>0.20108851331996563</v>
      </c>
      <c r="W47" s="10">
        <v>42</v>
      </c>
      <c r="X47" s="12" t="s">
        <v>26</v>
      </c>
      <c r="Y47" s="25">
        <f>Summit!Y47 + Wasatch!Y47</f>
        <v>62</v>
      </c>
      <c r="Z47" s="25">
        <f>Summit!Z47 + Wasatch!Z47</f>
        <v>181</v>
      </c>
      <c r="AA47" s="14">
        <f t="shared" si="1"/>
        <v>2.9193548387096775</v>
      </c>
      <c r="AB47" s="27">
        <f>Summit!AB47 + Wasatch!AB47</f>
        <v>192</v>
      </c>
      <c r="AC47" s="25">
        <f>Summit!AC47 + Wasatch!AC47</f>
        <v>130</v>
      </c>
      <c r="AD47" s="14">
        <f t="shared" si="2"/>
        <v>0.67708333333333337</v>
      </c>
      <c r="AE47" s="27">
        <f>Summit!AE47 + Wasatch!AE47</f>
        <v>150</v>
      </c>
      <c r="AF47" s="25">
        <f>Summit!AF47 + Wasatch!AF47</f>
        <v>107</v>
      </c>
      <c r="AG47" s="14">
        <f t="shared" si="3"/>
        <v>0.71333333333333337</v>
      </c>
      <c r="AH47" s="27">
        <f>Summit!AH47 + Wasatch!AH47</f>
        <v>184</v>
      </c>
      <c r="AI47" s="25">
        <f>Summit!AI47 + Wasatch!AI47</f>
        <v>132</v>
      </c>
      <c r="AJ47" s="14">
        <f t="shared" si="4"/>
        <v>0.71739130434782605</v>
      </c>
      <c r="AK47" s="27">
        <f>Summit!AK47 + Wasatch!AK47</f>
        <v>200</v>
      </c>
      <c r="AL47" s="25">
        <f>Summit!AL47 + Wasatch!AL47</f>
        <v>125</v>
      </c>
      <c r="AM47" s="14">
        <f t="shared" si="5"/>
        <v>0.625</v>
      </c>
      <c r="AN47" s="27">
        <f>Summit!AN47 + Wasatch!AN47</f>
        <v>190</v>
      </c>
      <c r="AO47" s="25">
        <f>Summit!AO47 + Wasatch!AO47</f>
        <v>138</v>
      </c>
      <c r="AP47" s="14">
        <f t="shared" si="6"/>
        <v>0.72631578947368425</v>
      </c>
      <c r="AQ47" s="27">
        <f>Summit!AQ47 + Wasatch!AQ47</f>
        <v>67</v>
      </c>
      <c r="AR47" s="25">
        <f>Summit!AR47 + Wasatch!AR47</f>
        <v>78</v>
      </c>
      <c r="AS47" s="14">
        <f t="shared" si="7"/>
        <v>1.164179104477612</v>
      </c>
      <c r="AT47" s="27">
        <f>Summit!AT47 + Wasatch!AT47</f>
        <v>165</v>
      </c>
      <c r="AU47" s="25">
        <f>Summit!AU47 + Wasatch!AU47</f>
        <v>115</v>
      </c>
      <c r="AV47" s="14">
        <f t="shared" si="8"/>
        <v>0.69696969696969702</v>
      </c>
      <c r="AW47" s="27">
        <f>Summit!AW47 + Wasatch!AW47</f>
        <v>228</v>
      </c>
      <c r="AX47" s="25">
        <f>Summit!AX47 + Wasatch!AX47</f>
        <v>156</v>
      </c>
      <c r="AY47" s="14">
        <f t="shared" si="9"/>
        <v>0.68421052631578949</v>
      </c>
      <c r="AZ47" s="27">
        <f>Summit!AZ47 + Wasatch!AZ47</f>
        <v>237</v>
      </c>
      <c r="BA47" s="25">
        <f>Summit!BA47 + Wasatch!BA47</f>
        <v>189</v>
      </c>
      <c r="BB47" s="14">
        <f t="shared" si="10"/>
        <v>0.79746835443037978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8.1225033288948076E-2</v>
      </c>
      <c r="E48" s="39">
        <f t="shared" si="25"/>
        <v>5.6191117092866755E-2</v>
      </c>
      <c r="F48" s="39">
        <f t="shared" si="25"/>
        <v>4.240766073871409E-2</v>
      </c>
      <c r="G48" s="39">
        <f t="shared" si="25"/>
        <v>2.7788805081381502E-2</v>
      </c>
      <c r="H48" s="39">
        <f t="shared" si="25"/>
        <v>4.2961258151131568E-2</v>
      </c>
      <c r="I48" s="39">
        <f t="shared" si="25"/>
        <v>5.6138933764135701E-2</v>
      </c>
      <c r="J48" s="39">
        <f t="shared" si="25"/>
        <v>6.3936781609195401E-2</v>
      </c>
      <c r="K48" s="39">
        <f t="shared" si="25"/>
        <v>8.7082262210796915E-2</v>
      </c>
      <c r="L48" s="39">
        <f t="shared" si="25"/>
        <v>0.1005952380952381</v>
      </c>
      <c r="M48" s="39">
        <f t="shared" si="25"/>
        <v>9.6247493554855346E-2</v>
      </c>
      <c r="W48" s="10">
        <v>43</v>
      </c>
      <c r="X48" s="12" t="s">
        <v>27</v>
      </c>
      <c r="Y48" s="25">
        <f>Summit!Y48 + Wasatch!Y48</f>
        <v>62</v>
      </c>
      <c r="Z48" s="25">
        <f>Summit!Z48 + Wasatch!Z48</f>
        <v>181</v>
      </c>
      <c r="AA48" s="14">
        <f t="shared" si="1"/>
        <v>2.9193548387096775</v>
      </c>
      <c r="AB48" s="27">
        <f>Summit!AB48 + Wasatch!AB48</f>
        <v>192</v>
      </c>
      <c r="AC48" s="25">
        <f>Summit!AC48 + Wasatch!AC48</f>
        <v>130</v>
      </c>
      <c r="AD48" s="14">
        <f t="shared" si="2"/>
        <v>0.67708333333333337</v>
      </c>
      <c r="AE48" s="27">
        <f>Summit!AE48 + Wasatch!AE48</f>
        <v>150</v>
      </c>
      <c r="AF48" s="25">
        <f>Summit!AF48 + Wasatch!AF48</f>
        <v>107</v>
      </c>
      <c r="AG48" s="14">
        <f t="shared" si="3"/>
        <v>0.71333333333333337</v>
      </c>
      <c r="AH48" s="27">
        <f>Summit!AH48 + Wasatch!AH48</f>
        <v>184</v>
      </c>
      <c r="AI48" s="25">
        <f>Summit!AI48 + Wasatch!AI48</f>
        <v>132</v>
      </c>
      <c r="AJ48" s="14">
        <f t="shared" si="4"/>
        <v>0.71739130434782605</v>
      </c>
      <c r="AK48" s="27">
        <f>Summit!AK48 + Wasatch!AK48</f>
        <v>200</v>
      </c>
      <c r="AL48" s="25">
        <f>Summit!AL48 + Wasatch!AL48</f>
        <v>125</v>
      </c>
      <c r="AM48" s="14">
        <f t="shared" si="5"/>
        <v>0.625</v>
      </c>
      <c r="AN48" s="27">
        <f>Summit!AN48 + Wasatch!AN48</f>
        <v>190</v>
      </c>
      <c r="AO48" s="25">
        <f>Summit!AO48 + Wasatch!AO48</f>
        <v>138</v>
      </c>
      <c r="AP48" s="14">
        <f t="shared" si="6"/>
        <v>0.72631578947368425</v>
      </c>
      <c r="AQ48" s="27">
        <f>Summit!AQ48 + Wasatch!AQ48</f>
        <v>67</v>
      </c>
      <c r="AR48" s="25">
        <f>Summit!AR48 + Wasatch!AR48</f>
        <v>78</v>
      </c>
      <c r="AS48" s="14">
        <f t="shared" si="7"/>
        <v>1.164179104477612</v>
      </c>
      <c r="AT48" s="27">
        <f>Summit!AT48 + Wasatch!AT48</f>
        <v>165</v>
      </c>
      <c r="AU48" s="25">
        <f>Summit!AU48 + Wasatch!AU48</f>
        <v>115</v>
      </c>
      <c r="AV48" s="14">
        <f t="shared" si="8"/>
        <v>0.69696969696969702</v>
      </c>
      <c r="AW48" s="27">
        <f>Summit!AW48 + Wasatch!AW48</f>
        <v>227</v>
      </c>
      <c r="AX48" s="25">
        <f>Summit!AX48 + Wasatch!AX48</f>
        <v>156</v>
      </c>
      <c r="AY48" s="14">
        <f t="shared" si="9"/>
        <v>0.68722466960352424</v>
      </c>
      <c r="AZ48" s="27">
        <f>Summit!AZ48 + Wasatch!AZ48</f>
        <v>236</v>
      </c>
      <c r="BA48" s="25">
        <f>Summit!BA48 + Wasatch!BA48</f>
        <v>189</v>
      </c>
      <c r="BB48" s="14">
        <f t="shared" si="10"/>
        <v>0.80084745762711862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25">
        <f>Summit!Y49 + Wasatch!Y49</f>
        <v>0</v>
      </c>
      <c r="Z49" s="25">
        <f>Summit!Z49 + Wasatch!Z49</f>
        <v>238</v>
      </c>
      <c r="AA49" s="14">
        <f t="shared" si="1"/>
        <v>0</v>
      </c>
      <c r="AB49" s="27">
        <f>Summit!AB49 + Wasatch!AB49</f>
        <v>0</v>
      </c>
      <c r="AC49" s="25">
        <f>Summit!AC49 + Wasatch!AC49</f>
        <v>178</v>
      </c>
      <c r="AD49" s="14">
        <f t="shared" si="2"/>
        <v>0</v>
      </c>
      <c r="AE49" s="27">
        <f>Summit!AE49 + Wasatch!AE49</f>
        <v>0</v>
      </c>
      <c r="AF49" s="25">
        <f>Summit!AF49 + Wasatch!AF49</f>
        <v>45</v>
      </c>
      <c r="AG49" s="14">
        <f t="shared" si="3"/>
        <v>0</v>
      </c>
      <c r="AH49" s="27">
        <f>Summit!AH49 + Wasatch!AH49</f>
        <v>0</v>
      </c>
      <c r="AI49" s="25">
        <f>Summit!AI49 + Wasatch!AI49</f>
        <v>45</v>
      </c>
      <c r="AJ49" s="14">
        <f t="shared" si="4"/>
        <v>0</v>
      </c>
      <c r="AK49" s="27">
        <f>Summit!AK49 + Wasatch!AK49</f>
        <v>0</v>
      </c>
      <c r="AL49" s="25">
        <f>Summit!AL49 + Wasatch!AL49</f>
        <v>45</v>
      </c>
      <c r="AM49" s="14">
        <f t="shared" si="5"/>
        <v>0</v>
      </c>
      <c r="AN49" s="27">
        <f>Summit!AN49 + Wasatch!AN49</f>
        <v>0</v>
      </c>
      <c r="AO49" s="25">
        <f>Summit!AO49 + Wasatch!AO49</f>
        <v>43</v>
      </c>
      <c r="AP49" s="14">
        <f t="shared" si="6"/>
        <v>0</v>
      </c>
      <c r="AQ49" s="27">
        <f>Summit!AQ49 + Wasatch!AQ49</f>
        <v>0</v>
      </c>
      <c r="AR49" s="25">
        <f>Summit!AR49 + Wasatch!AR49</f>
        <v>43</v>
      </c>
      <c r="AS49" s="14">
        <f t="shared" si="7"/>
        <v>0</v>
      </c>
      <c r="AT49" s="27">
        <f>Summit!AT49 + Wasatch!AT49</f>
        <v>0</v>
      </c>
      <c r="AU49" s="25">
        <f>Summit!AU49 + Wasatch!AU49</f>
        <v>45</v>
      </c>
      <c r="AV49" s="14">
        <f t="shared" si="8"/>
        <v>0</v>
      </c>
      <c r="AW49" s="27">
        <f>Summit!AW49 + Wasatch!AW49</f>
        <v>0</v>
      </c>
      <c r="AX49" s="25">
        <f>Summit!AX49 + Wasatch!AX49</f>
        <v>48</v>
      </c>
      <c r="AY49" s="14">
        <f t="shared" si="9"/>
        <v>0</v>
      </c>
      <c r="AZ49" s="27">
        <f>Summit!AZ49 + Wasatch!AZ49</f>
        <v>0</v>
      </c>
      <c r="BA49" s="25">
        <f>Summit!BA49 + Wasatch!BA49</f>
        <v>48</v>
      </c>
      <c r="BB49" s="14">
        <f t="shared" si="10"/>
        <v>0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8.6989151941052056E-3</v>
      </c>
      <c r="E50" s="39">
        <f t="shared" si="27"/>
        <v>1.3759130287073212E-2</v>
      </c>
      <c r="F50" s="39">
        <f t="shared" si="27"/>
        <v>1.1508398469981706E-2</v>
      </c>
      <c r="G50" s="39">
        <f t="shared" si="27"/>
        <v>1.3291556728232189E-2</v>
      </c>
      <c r="H50" s="39">
        <f t="shared" si="27"/>
        <v>1.508150429983314E-2</v>
      </c>
      <c r="I50" s="39">
        <f t="shared" si="27"/>
        <v>1.4686614461135318E-2</v>
      </c>
      <c r="J50" s="39">
        <f t="shared" si="27"/>
        <v>6.3841791133414493E-3</v>
      </c>
      <c r="K50" s="39">
        <f t="shared" si="27"/>
        <v>9.9782957972771088E-3</v>
      </c>
      <c r="L50" s="39">
        <f t="shared" si="27"/>
        <v>1.32578335556584E-2</v>
      </c>
      <c r="M50" s="39">
        <f t="shared" si="27"/>
        <v>1.3258326070306104E-2</v>
      </c>
      <c r="W50" s="10">
        <v>45</v>
      </c>
      <c r="X50" s="12" t="s">
        <v>29</v>
      </c>
      <c r="Y50" s="25">
        <f>Summit!Y50 + Wasatch!Y50</f>
        <v>0</v>
      </c>
      <c r="Z50" s="25">
        <f>Summit!Z50 + Wasatch!Z50</f>
        <v>238</v>
      </c>
      <c r="AA50" s="14">
        <f t="shared" si="1"/>
        <v>0</v>
      </c>
      <c r="AB50" s="27">
        <f>Summit!AB50 + Wasatch!AB50</f>
        <v>0</v>
      </c>
      <c r="AC50" s="25">
        <f>Summit!AC50 + Wasatch!AC50</f>
        <v>178</v>
      </c>
      <c r="AD50" s="14">
        <f t="shared" si="2"/>
        <v>0</v>
      </c>
      <c r="AE50" s="27">
        <f>Summit!AE50 + Wasatch!AE50</f>
        <v>0</v>
      </c>
      <c r="AF50" s="25">
        <f>Summit!AF50 + Wasatch!AF50</f>
        <v>45</v>
      </c>
      <c r="AG50" s="14">
        <f t="shared" si="3"/>
        <v>0</v>
      </c>
      <c r="AH50" s="27">
        <f>Summit!AH50 + Wasatch!AH50</f>
        <v>0</v>
      </c>
      <c r="AI50" s="25">
        <f>Summit!AI50 + Wasatch!AI50</f>
        <v>45</v>
      </c>
      <c r="AJ50" s="14">
        <f t="shared" si="4"/>
        <v>0</v>
      </c>
      <c r="AK50" s="27">
        <f>Summit!AK50 + Wasatch!AK50</f>
        <v>0</v>
      </c>
      <c r="AL50" s="25">
        <f>Summit!AL50 + Wasatch!AL50</f>
        <v>45</v>
      </c>
      <c r="AM50" s="14">
        <f t="shared" si="5"/>
        <v>0</v>
      </c>
      <c r="AN50" s="27">
        <f>Summit!AN50 + Wasatch!AN50</f>
        <v>0</v>
      </c>
      <c r="AO50" s="25">
        <f>Summit!AO50 + Wasatch!AO50</f>
        <v>43</v>
      </c>
      <c r="AP50" s="14">
        <f t="shared" si="6"/>
        <v>0</v>
      </c>
      <c r="AQ50" s="27">
        <f>Summit!AQ50 + Wasatch!AQ50</f>
        <v>0</v>
      </c>
      <c r="AR50" s="25">
        <f>Summit!AR50 + Wasatch!AR50</f>
        <v>43</v>
      </c>
      <c r="AS50" s="14">
        <f t="shared" si="7"/>
        <v>0</v>
      </c>
      <c r="AT50" s="27">
        <f>Summit!AT50 + Wasatch!AT50</f>
        <v>0</v>
      </c>
      <c r="AU50" s="25">
        <f>Summit!AU50 + Wasatch!AU50</f>
        <v>45</v>
      </c>
      <c r="AV50" s="14">
        <f t="shared" si="8"/>
        <v>0</v>
      </c>
      <c r="AW50" s="27">
        <f>Summit!AW50 + Wasatch!AW50</f>
        <v>0</v>
      </c>
      <c r="AX50" s="25">
        <f>Summit!AX50 + Wasatch!AX50</f>
        <v>48</v>
      </c>
      <c r="AY50" s="14">
        <f t="shared" si="9"/>
        <v>0</v>
      </c>
      <c r="AZ50" s="27">
        <f>Summit!AZ50 + Wasatch!AZ50</f>
        <v>1</v>
      </c>
      <c r="BA50" s="25">
        <f>Summit!BA50 + Wasatch!BA50</f>
        <v>27</v>
      </c>
      <c r="BB50" s="14">
        <f t="shared" si="10"/>
        <v>27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0.87450980392156863</v>
      </c>
      <c r="E51" s="39">
        <f t="shared" si="28"/>
        <v>0.85925925925925928</v>
      </c>
      <c r="F51" s="39">
        <f t="shared" si="28"/>
        <v>1</v>
      </c>
      <c r="G51" s="39">
        <f t="shared" si="28"/>
        <v>1</v>
      </c>
      <c r="H51" s="39">
        <f t="shared" si="28"/>
        <v>0.98936170212765961</v>
      </c>
      <c r="I51" s="39">
        <f t="shared" si="28"/>
        <v>0.98755186721991706</v>
      </c>
      <c r="J51" s="39">
        <f t="shared" si="28"/>
        <v>0.95813953488372094</v>
      </c>
      <c r="K51" s="39">
        <f t="shared" si="28"/>
        <v>0.94915254237288138</v>
      </c>
      <c r="L51" s="39">
        <f t="shared" si="28"/>
        <v>0.95687885010266938</v>
      </c>
      <c r="M51" s="39">
        <f t="shared" si="28"/>
        <v>0.96414342629482075</v>
      </c>
      <c r="W51" s="10">
        <v>46</v>
      </c>
      <c r="X51" s="12" t="s">
        <v>30</v>
      </c>
      <c r="Y51" s="25">
        <f>Summit!Y51 + Wasatch!Y51</f>
        <v>0</v>
      </c>
      <c r="Z51" s="25">
        <f>Summit!Z51 + Wasatch!Z51</f>
        <v>238</v>
      </c>
      <c r="AA51" s="14">
        <f t="shared" si="1"/>
        <v>0</v>
      </c>
      <c r="AB51" s="27">
        <f>Summit!AB51 + Wasatch!AB51</f>
        <v>0</v>
      </c>
      <c r="AC51" s="25">
        <f>Summit!AC51 + Wasatch!AC51</f>
        <v>178</v>
      </c>
      <c r="AD51" s="14">
        <f t="shared" si="2"/>
        <v>0</v>
      </c>
      <c r="AE51" s="27">
        <f>Summit!AE51 + Wasatch!AE51</f>
        <v>0</v>
      </c>
      <c r="AF51" s="25">
        <f>Summit!AF51 + Wasatch!AF51</f>
        <v>45</v>
      </c>
      <c r="AG51" s="14">
        <f t="shared" si="3"/>
        <v>0</v>
      </c>
      <c r="AH51" s="27">
        <f>Summit!AH51 + Wasatch!AH51</f>
        <v>0</v>
      </c>
      <c r="AI51" s="25">
        <f>Summit!AI51 + Wasatch!AI51</f>
        <v>45</v>
      </c>
      <c r="AJ51" s="14">
        <f t="shared" si="4"/>
        <v>0</v>
      </c>
      <c r="AK51" s="27">
        <f>Summit!AK51 + Wasatch!AK51</f>
        <v>0</v>
      </c>
      <c r="AL51" s="25">
        <f>Summit!AL51 + Wasatch!AL51</f>
        <v>45</v>
      </c>
      <c r="AM51" s="14">
        <f t="shared" si="5"/>
        <v>0</v>
      </c>
      <c r="AN51" s="27">
        <f>Summit!AN51 + Wasatch!AN51</f>
        <v>0</v>
      </c>
      <c r="AO51" s="25">
        <f>Summit!AO51 + Wasatch!AO51</f>
        <v>43</v>
      </c>
      <c r="AP51" s="14">
        <f t="shared" si="6"/>
        <v>0</v>
      </c>
      <c r="AQ51" s="27">
        <f>Summit!AQ51 + Wasatch!AQ51</f>
        <v>0</v>
      </c>
      <c r="AR51" s="25">
        <f>Summit!AR51 + Wasatch!AR51</f>
        <v>43</v>
      </c>
      <c r="AS51" s="14">
        <f t="shared" si="7"/>
        <v>0</v>
      </c>
      <c r="AT51" s="27">
        <f>Summit!AT51 + Wasatch!AT51</f>
        <v>0</v>
      </c>
      <c r="AU51" s="25">
        <f>Summit!AU51 + Wasatch!AU51</f>
        <v>45</v>
      </c>
      <c r="AV51" s="14">
        <f t="shared" si="8"/>
        <v>0</v>
      </c>
      <c r="AW51" s="27">
        <f>Summit!AW51 + Wasatch!AW51</f>
        <v>1</v>
      </c>
      <c r="AX51" s="25">
        <f>Summit!AX51 + Wasatch!AX51</f>
        <v>27</v>
      </c>
      <c r="AY51" s="14">
        <f t="shared" si="9"/>
        <v>27</v>
      </c>
      <c r="AZ51" s="27">
        <f>Summit!AZ51 + Wasatch!AZ51</f>
        <v>0</v>
      </c>
      <c r="BA51" s="25">
        <f>Summit!BA51 + Wasatch!BA51</f>
        <v>48</v>
      </c>
      <c r="BB51" s="14">
        <f t="shared" si="10"/>
        <v>0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0</v>
      </c>
      <c r="E52" s="39">
        <f t="shared" si="28"/>
        <v>0</v>
      </c>
      <c r="F52" s="39">
        <f t="shared" si="28"/>
        <v>0</v>
      </c>
      <c r="G52" s="39">
        <f t="shared" si="28"/>
        <v>0</v>
      </c>
      <c r="H52" s="39">
        <f t="shared" si="28"/>
        <v>0</v>
      </c>
      <c r="I52" s="39">
        <f t="shared" si="28"/>
        <v>0</v>
      </c>
      <c r="J52" s="39">
        <f t="shared" si="28"/>
        <v>0</v>
      </c>
      <c r="K52" s="39">
        <f t="shared" si="28"/>
        <v>0</v>
      </c>
      <c r="L52" s="39">
        <f t="shared" si="28"/>
        <v>0</v>
      </c>
      <c r="M52" s="39">
        <f t="shared" si="28"/>
        <v>1.9920318725099601E-2</v>
      </c>
      <c r="W52" s="10">
        <v>47</v>
      </c>
      <c r="X52" s="12" t="s">
        <v>31</v>
      </c>
      <c r="Y52" s="25">
        <f>Summit!Y52 + Wasatch!Y52</f>
        <v>0</v>
      </c>
      <c r="Z52" s="25">
        <f>Summit!Z52 + Wasatch!Z52</f>
        <v>238</v>
      </c>
      <c r="AA52" s="14">
        <f t="shared" si="1"/>
        <v>0</v>
      </c>
      <c r="AB52" s="27">
        <f>Summit!AB52 + Wasatch!AB52</f>
        <v>0</v>
      </c>
      <c r="AC52" s="25">
        <f>Summit!AC52 + Wasatch!AC52</f>
        <v>178</v>
      </c>
      <c r="AD52" s="14">
        <f t="shared" si="2"/>
        <v>0</v>
      </c>
      <c r="AE52" s="27">
        <f>Summit!AE52 + Wasatch!AE52</f>
        <v>0</v>
      </c>
      <c r="AF52" s="25">
        <f>Summit!AF52 + Wasatch!AF52</f>
        <v>45</v>
      </c>
      <c r="AG52" s="14">
        <f t="shared" si="3"/>
        <v>0</v>
      </c>
      <c r="AH52" s="27">
        <f>Summit!AH52 + Wasatch!AH52</f>
        <v>0</v>
      </c>
      <c r="AI52" s="25">
        <f>Summit!AI52 + Wasatch!AI52</f>
        <v>45</v>
      </c>
      <c r="AJ52" s="14">
        <f t="shared" si="4"/>
        <v>0</v>
      </c>
      <c r="AK52" s="27">
        <f>Summit!AK52 + Wasatch!AK52</f>
        <v>0</v>
      </c>
      <c r="AL52" s="25">
        <f>Summit!AL52 + Wasatch!AL52</f>
        <v>45</v>
      </c>
      <c r="AM52" s="14">
        <f t="shared" si="5"/>
        <v>0</v>
      </c>
      <c r="AN52" s="27">
        <f>Summit!AN52 + Wasatch!AN52</f>
        <v>0</v>
      </c>
      <c r="AO52" s="25">
        <f>Summit!AO52 + Wasatch!AO52</f>
        <v>43</v>
      </c>
      <c r="AP52" s="14">
        <f t="shared" si="6"/>
        <v>0</v>
      </c>
      <c r="AQ52" s="27">
        <f>Summit!AQ52 + Wasatch!AQ52</f>
        <v>0</v>
      </c>
      <c r="AR52" s="25">
        <f>Summit!AR52 + Wasatch!AR52</f>
        <v>43</v>
      </c>
      <c r="AS52" s="14">
        <f t="shared" si="7"/>
        <v>0</v>
      </c>
      <c r="AT52" s="27">
        <f>Summit!AT52 + Wasatch!AT52</f>
        <v>0</v>
      </c>
      <c r="AU52" s="25">
        <f>Summit!AU52 + Wasatch!AU52</f>
        <v>45</v>
      </c>
      <c r="AV52" s="14">
        <f t="shared" si="8"/>
        <v>0</v>
      </c>
      <c r="AW52" s="27">
        <f>Summit!AW52 + Wasatch!AW52</f>
        <v>0</v>
      </c>
      <c r="AX52" s="25">
        <f>Summit!AX52 + Wasatch!AX52</f>
        <v>48</v>
      </c>
      <c r="AY52" s="14">
        <f t="shared" si="9"/>
        <v>0</v>
      </c>
      <c r="AZ52" s="27">
        <f>Summit!AZ52 + Wasatch!AZ52</f>
        <v>0</v>
      </c>
      <c r="BA52" s="25">
        <f>Summit!BA52 + Wasatch!BA52</f>
        <v>48</v>
      </c>
      <c r="BB52" s="14">
        <f t="shared" si="10"/>
        <v>0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0.12549019607843137</v>
      </c>
      <c r="E53" s="39">
        <f t="shared" si="28"/>
        <v>0.14074074074074075</v>
      </c>
      <c r="F53" s="39">
        <f t="shared" si="28"/>
        <v>0</v>
      </c>
      <c r="G53" s="39">
        <f t="shared" si="28"/>
        <v>0</v>
      </c>
      <c r="H53" s="39">
        <f t="shared" si="28"/>
        <v>1.0638297872340425E-2</v>
      </c>
      <c r="I53" s="39">
        <f t="shared" si="28"/>
        <v>1.2448132780082987E-2</v>
      </c>
      <c r="J53" s="39">
        <f t="shared" si="28"/>
        <v>9.3023255813953487E-3</v>
      </c>
      <c r="K53" s="39">
        <f t="shared" si="28"/>
        <v>3.6723163841807911E-2</v>
      </c>
      <c r="L53" s="39">
        <f t="shared" si="28"/>
        <v>2.8747433264887063E-2</v>
      </c>
      <c r="M53" s="39">
        <f t="shared" si="28"/>
        <v>1.9920318725099601E-3</v>
      </c>
      <c r="W53" s="10">
        <v>48</v>
      </c>
      <c r="X53" s="12" t="s">
        <v>32</v>
      </c>
      <c r="Y53" s="25">
        <f>Summit!Y53 + Wasatch!Y53</f>
        <v>294</v>
      </c>
      <c r="Z53" s="25">
        <f>Summit!Z53 + Wasatch!Z53</f>
        <v>259</v>
      </c>
      <c r="AA53" s="14">
        <f t="shared" si="1"/>
        <v>0.88095238095238093</v>
      </c>
      <c r="AB53" s="27">
        <f>Summit!AB53 + Wasatch!AB53</f>
        <v>198</v>
      </c>
      <c r="AC53" s="25">
        <f>Summit!AC53 + Wasatch!AC53</f>
        <v>216</v>
      </c>
      <c r="AD53" s="14">
        <f t="shared" si="2"/>
        <v>1.0909090909090908</v>
      </c>
      <c r="AE53" s="27">
        <f>Summit!AE53 + Wasatch!AE53</f>
        <v>202</v>
      </c>
      <c r="AF53" s="25">
        <f>Summit!AF53 + Wasatch!AF53</f>
        <v>239</v>
      </c>
      <c r="AG53" s="14">
        <f t="shared" si="3"/>
        <v>1.1831683168316831</v>
      </c>
      <c r="AH53" s="27">
        <f>Summit!AH53 + Wasatch!AH53</f>
        <v>69</v>
      </c>
      <c r="AI53" s="25">
        <f>Summit!AI53 + Wasatch!AI53</f>
        <v>59</v>
      </c>
      <c r="AJ53" s="14">
        <f t="shared" si="4"/>
        <v>0.85507246376811596</v>
      </c>
      <c r="AK53" s="27">
        <f>Summit!AK53 + Wasatch!AK53</f>
        <v>45</v>
      </c>
      <c r="AL53" s="25">
        <f>Summit!AL53 + Wasatch!AL53</f>
        <v>56</v>
      </c>
      <c r="AM53" s="14">
        <f t="shared" si="5"/>
        <v>1.2444444444444445</v>
      </c>
      <c r="AN53" s="27">
        <f>Summit!AN53 + Wasatch!AN53</f>
        <v>53</v>
      </c>
      <c r="AO53" s="25">
        <f>Summit!AO53 + Wasatch!AO53</f>
        <v>51</v>
      </c>
      <c r="AP53" s="14">
        <f t="shared" si="6"/>
        <v>0.96226415094339623</v>
      </c>
      <c r="AQ53" s="27">
        <f>Summit!AQ53 + Wasatch!AQ53</f>
        <v>99</v>
      </c>
      <c r="AR53" s="25">
        <f>Summit!AR53 + Wasatch!AR53</f>
        <v>80</v>
      </c>
      <c r="AS53" s="14">
        <f t="shared" si="7"/>
        <v>0.80808080808080807</v>
      </c>
      <c r="AT53" s="27">
        <f>Summit!AT53 + Wasatch!AT53</f>
        <v>86</v>
      </c>
      <c r="AU53" s="25">
        <f>Summit!AU53 + Wasatch!AU53</f>
        <v>69</v>
      </c>
      <c r="AV53" s="14">
        <f t="shared" si="8"/>
        <v>0.80232558139534882</v>
      </c>
      <c r="AW53" s="27">
        <f>Summit!AW53 + Wasatch!AW53</f>
        <v>85</v>
      </c>
      <c r="AX53" s="25">
        <f>Summit!AX53 + Wasatch!AX53</f>
        <v>101</v>
      </c>
      <c r="AY53" s="14">
        <f t="shared" si="9"/>
        <v>1.1882352941176471</v>
      </c>
      <c r="AZ53" s="27">
        <f>Summit!AZ53 + Wasatch!AZ53</f>
        <v>56</v>
      </c>
      <c r="BA53" s="25">
        <f>Summit!BA53 + Wasatch!BA53</f>
        <v>93</v>
      </c>
      <c r="BB53" s="14">
        <f t="shared" si="10"/>
        <v>1.6607142857142858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0</v>
      </c>
      <c r="E54" s="39">
        <f t="shared" si="28"/>
        <v>0</v>
      </c>
      <c r="F54" s="39">
        <f t="shared" si="28"/>
        <v>0</v>
      </c>
      <c r="G54" s="39">
        <f t="shared" si="28"/>
        <v>0</v>
      </c>
      <c r="H54" s="39">
        <f t="shared" si="28"/>
        <v>0</v>
      </c>
      <c r="I54" s="39">
        <f t="shared" si="28"/>
        <v>0</v>
      </c>
      <c r="J54" s="39">
        <f t="shared" si="28"/>
        <v>0</v>
      </c>
      <c r="K54" s="39">
        <f t="shared" si="28"/>
        <v>0</v>
      </c>
      <c r="L54" s="39">
        <f t="shared" si="28"/>
        <v>2.0533880903490761E-3</v>
      </c>
      <c r="M54" s="39">
        <f t="shared" si="28"/>
        <v>0</v>
      </c>
      <c r="W54" s="10">
        <v>49</v>
      </c>
      <c r="X54" s="12" t="s">
        <v>33</v>
      </c>
      <c r="Y54" s="25">
        <f>Summit!Y54 + Wasatch!Y54</f>
        <v>171</v>
      </c>
      <c r="Z54" s="25">
        <f>Summit!Z54 + Wasatch!Z54</f>
        <v>113</v>
      </c>
      <c r="AA54" s="14">
        <f t="shared" si="1"/>
        <v>0.66081871345029242</v>
      </c>
      <c r="AB54" s="27">
        <f>Summit!AB54 + Wasatch!AB54</f>
        <v>106</v>
      </c>
      <c r="AC54" s="25">
        <f>Summit!AC54 + Wasatch!AC54</f>
        <v>71</v>
      </c>
      <c r="AD54" s="14">
        <f t="shared" si="2"/>
        <v>0.66981132075471694</v>
      </c>
      <c r="AE54" s="27">
        <f>Summit!AE54 + Wasatch!AE54</f>
        <v>181</v>
      </c>
      <c r="AF54" s="25">
        <f>Summit!AF54 + Wasatch!AF54</f>
        <v>108</v>
      </c>
      <c r="AG54" s="14">
        <f t="shared" si="3"/>
        <v>0.59668508287292821</v>
      </c>
      <c r="AH54" s="27">
        <f>Summit!AH54 + Wasatch!AH54</f>
        <v>147</v>
      </c>
      <c r="AI54" s="25">
        <f>Summit!AI54 + Wasatch!AI54</f>
        <v>95</v>
      </c>
      <c r="AJ54" s="14">
        <f t="shared" si="4"/>
        <v>0.6462585034013606</v>
      </c>
      <c r="AK54" s="27">
        <f>Summit!AK54 + Wasatch!AK54</f>
        <v>158</v>
      </c>
      <c r="AL54" s="25">
        <f>Summit!AL54 + Wasatch!AL54</f>
        <v>104</v>
      </c>
      <c r="AM54" s="14">
        <f t="shared" si="5"/>
        <v>0.65822784810126578</v>
      </c>
      <c r="AN54" s="27">
        <f>Summit!AN54 + Wasatch!AN54</f>
        <v>254</v>
      </c>
      <c r="AO54" s="25">
        <f>Summit!AO54 + Wasatch!AO54</f>
        <v>145</v>
      </c>
      <c r="AP54" s="14">
        <f t="shared" si="6"/>
        <v>0.57086614173228345</v>
      </c>
      <c r="AQ54" s="27">
        <f>Summit!AQ54 + Wasatch!AQ54</f>
        <v>344</v>
      </c>
      <c r="AR54" s="25">
        <f>Summit!AR54 + Wasatch!AR54</f>
        <v>198</v>
      </c>
      <c r="AS54" s="14">
        <f t="shared" si="7"/>
        <v>0.57558139534883723</v>
      </c>
      <c r="AT54" s="27">
        <f>Summit!AT54 + Wasatch!AT54</f>
        <v>312</v>
      </c>
      <c r="AU54" s="25">
        <f>Summit!AU54 + Wasatch!AU54</f>
        <v>184</v>
      </c>
      <c r="AV54" s="14">
        <f t="shared" si="8"/>
        <v>0.58974358974358976</v>
      </c>
      <c r="AW54" s="27">
        <f>Summit!AW54 + Wasatch!AW54</f>
        <v>388</v>
      </c>
      <c r="AX54" s="25">
        <f>Summit!AX54 + Wasatch!AX54</f>
        <v>190</v>
      </c>
      <c r="AY54" s="14">
        <f t="shared" si="9"/>
        <v>0.48969072164948452</v>
      </c>
      <c r="AZ54" s="27">
        <f>Summit!AZ54 + Wasatch!AZ54</f>
        <v>427</v>
      </c>
      <c r="BA54" s="25">
        <f>Summit!BA54 + Wasatch!BA54</f>
        <v>201</v>
      </c>
      <c r="BB54" s="14">
        <f t="shared" si="10"/>
        <v>0.47072599531615927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0</v>
      </c>
      <c r="E55" s="39">
        <f t="shared" si="28"/>
        <v>0</v>
      </c>
      <c r="F55" s="39">
        <f t="shared" si="28"/>
        <v>0</v>
      </c>
      <c r="G55" s="39">
        <f t="shared" si="28"/>
        <v>0</v>
      </c>
      <c r="H55" s="39">
        <f t="shared" si="28"/>
        <v>0</v>
      </c>
      <c r="I55" s="39">
        <f t="shared" si="28"/>
        <v>0</v>
      </c>
      <c r="J55" s="39">
        <f t="shared" si="28"/>
        <v>3.255813953488372E-2</v>
      </c>
      <c r="K55" s="39">
        <f t="shared" si="28"/>
        <v>1.4124293785310734E-2</v>
      </c>
      <c r="L55" s="39">
        <f t="shared" si="28"/>
        <v>1.2320328542094456E-2</v>
      </c>
      <c r="M55" s="39">
        <f t="shared" si="28"/>
        <v>1.3944223107569721E-2</v>
      </c>
      <c r="W55" s="10">
        <v>50</v>
      </c>
      <c r="X55" s="12" t="s">
        <v>34</v>
      </c>
      <c r="Y55" s="25">
        <f>Summit!Y55 + Wasatch!Y55</f>
        <v>143</v>
      </c>
      <c r="Z55" s="25">
        <f>Summit!Z55 + Wasatch!Z55</f>
        <v>98</v>
      </c>
      <c r="AA55" s="14">
        <f t="shared" si="1"/>
        <v>0.68531468531468531</v>
      </c>
      <c r="AB55" s="27">
        <f>Summit!AB55 + Wasatch!AB55</f>
        <v>95</v>
      </c>
      <c r="AC55" s="25">
        <f>Summit!AC55 + Wasatch!AC55</f>
        <v>83</v>
      </c>
      <c r="AD55" s="14">
        <f t="shared" si="2"/>
        <v>0.87368421052631584</v>
      </c>
      <c r="AE55" s="27">
        <f>Summit!AE55 + Wasatch!AE55</f>
        <v>42</v>
      </c>
      <c r="AF55" s="25">
        <f>Summit!AF55 + Wasatch!AF55</f>
        <v>55</v>
      </c>
      <c r="AG55" s="14">
        <f t="shared" si="3"/>
        <v>1.3095238095238095</v>
      </c>
      <c r="AH55" s="27">
        <f>Summit!AH55 + Wasatch!AH55</f>
        <v>51</v>
      </c>
      <c r="AI55" s="25">
        <f>Summit!AI55 + Wasatch!AI55</f>
        <v>58</v>
      </c>
      <c r="AJ55" s="14">
        <f t="shared" si="4"/>
        <v>1.1372549019607843</v>
      </c>
      <c r="AK55" s="27">
        <f>Summit!AK55 + Wasatch!AK55</f>
        <v>60</v>
      </c>
      <c r="AL55" s="25">
        <f>Summit!AL55 + Wasatch!AL55</f>
        <v>58</v>
      </c>
      <c r="AM55" s="14">
        <f t="shared" si="5"/>
        <v>0.96666666666666667</v>
      </c>
      <c r="AN55" s="27">
        <f>Summit!AN55 + Wasatch!AN55</f>
        <v>91</v>
      </c>
      <c r="AO55" s="25">
        <f>Summit!AO55 + Wasatch!AO55</f>
        <v>69</v>
      </c>
      <c r="AP55" s="14">
        <f t="shared" si="6"/>
        <v>0.75824175824175821</v>
      </c>
      <c r="AQ55" s="27">
        <f>Summit!AQ55 + Wasatch!AQ55</f>
        <v>95</v>
      </c>
      <c r="AR55" s="25">
        <f>Summit!AR55 + Wasatch!AR55</f>
        <v>73</v>
      </c>
      <c r="AS55" s="14">
        <f t="shared" si="7"/>
        <v>0.76842105263157889</v>
      </c>
      <c r="AT55" s="27">
        <f>Summit!AT55 + Wasatch!AT55</f>
        <v>150</v>
      </c>
      <c r="AU55" s="25">
        <f>Summit!AU55 + Wasatch!AU55</f>
        <v>102</v>
      </c>
      <c r="AV55" s="14">
        <f t="shared" si="8"/>
        <v>0.68</v>
      </c>
      <c r="AW55" s="27">
        <f>Summit!AW55 + Wasatch!AW55</f>
        <v>183</v>
      </c>
      <c r="AX55" s="25">
        <f>Summit!AX55 + Wasatch!AX55</f>
        <v>99</v>
      </c>
      <c r="AY55" s="14">
        <f t="shared" si="9"/>
        <v>0.54098360655737709</v>
      </c>
      <c r="AZ55" s="27">
        <f>Summit!AZ55 + Wasatch!AZ55</f>
        <v>213</v>
      </c>
      <c r="BA55" s="25">
        <f>Summit!BA55 + Wasatch!BA55</f>
        <v>114</v>
      </c>
      <c r="BB55" s="14">
        <f t="shared" si="10"/>
        <v>0.53521126760563376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25">
        <f>Summit!Y56 + Wasatch!Y56</f>
        <v>1423</v>
      </c>
      <c r="Z56" s="25">
        <f>Summit!Z56 + Wasatch!Z56</f>
        <v>360</v>
      </c>
      <c r="AA56" s="14">
        <f t="shared" si="1"/>
        <v>0.25298664792691494</v>
      </c>
      <c r="AB56" s="27">
        <f>Summit!AB56 + Wasatch!AB56</f>
        <v>1366</v>
      </c>
      <c r="AC56" s="25">
        <f>Summit!AC56 + Wasatch!AC56</f>
        <v>329</v>
      </c>
      <c r="AD56" s="14">
        <f t="shared" si="2"/>
        <v>0.24084919472913616</v>
      </c>
      <c r="AE56" s="27">
        <f>Summit!AE56 + Wasatch!AE56</f>
        <v>1456</v>
      </c>
      <c r="AF56" s="25">
        <f>Summit!AF56 + Wasatch!AF56</f>
        <v>349</v>
      </c>
      <c r="AG56" s="14">
        <f t="shared" si="3"/>
        <v>0.23969780219780221</v>
      </c>
      <c r="AH56" s="27">
        <f>Summit!AH56 + Wasatch!AH56</f>
        <v>1475</v>
      </c>
      <c r="AI56" s="25">
        <f>Summit!AI56 + Wasatch!AI56</f>
        <v>347</v>
      </c>
      <c r="AJ56" s="14">
        <f t="shared" si="4"/>
        <v>0.2352542372881356</v>
      </c>
      <c r="AK56" s="27">
        <f>Summit!AK56 + Wasatch!AK56</f>
        <v>1506</v>
      </c>
      <c r="AL56" s="25">
        <f>Summit!AL56 + Wasatch!AL56</f>
        <v>356</v>
      </c>
      <c r="AM56" s="14">
        <f t="shared" si="5"/>
        <v>0.23638778220451528</v>
      </c>
      <c r="AN56" s="27">
        <f>Summit!AN56 + Wasatch!AN56</f>
        <v>1438</v>
      </c>
      <c r="AO56" s="25">
        <f>Summit!AO56 + Wasatch!AO56</f>
        <v>302</v>
      </c>
      <c r="AP56" s="14">
        <f t="shared" si="6"/>
        <v>0.21001390820584145</v>
      </c>
      <c r="AQ56" s="27">
        <f>Summit!AQ56 + Wasatch!AQ56</f>
        <v>1655</v>
      </c>
      <c r="AR56" s="25">
        <f>Summit!AR56 + Wasatch!AR56</f>
        <v>349</v>
      </c>
      <c r="AS56" s="14">
        <f t="shared" si="7"/>
        <v>0.2108761329305136</v>
      </c>
      <c r="AT56" s="27">
        <f>Summit!AT56 + Wasatch!AT56</f>
        <v>1665</v>
      </c>
      <c r="AU56" s="25">
        <f>Summit!AU56 + Wasatch!AU56</f>
        <v>351</v>
      </c>
      <c r="AV56" s="14">
        <f t="shared" si="8"/>
        <v>0.21081081081081082</v>
      </c>
      <c r="AW56" s="27">
        <f>Summit!AW56 + Wasatch!AW56</f>
        <v>1564</v>
      </c>
      <c r="AX56" s="25">
        <f>Summit!AX56 + Wasatch!AX56</f>
        <v>264</v>
      </c>
      <c r="AY56" s="14">
        <f t="shared" si="9"/>
        <v>0.16879795396419436</v>
      </c>
      <c r="AZ56" s="27">
        <f>Summit!AZ56 + Wasatch!AZ56</f>
        <v>1860</v>
      </c>
      <c r="BA56" s="25">
        <f>Summit!BA56 + Wasatch!BA56</f>
        <v>300</v>
      </c>
      <c r="BB56" s="14">
        <f t="shared" si="10"/>
        <v>0.16129032258064516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941</v>
      </c>
      <c r="E57" s="49">
        <f t="shared" si="29"/>
        <v>801</v>
      </c>
      <c r="F57" s="49">
        <f t="shared" si="29"/>
        <v>721</v>
      </c>
      <c r="G57" s="49">
        <f t="shared" si="29"/>
        <v>664</v>
      </c>
      <c r="H57" s="49">
        <f t="shared" si="29"/>
        <v>636</v>
      </c>
      <c r="I57" s="49">
        <f t="shared" si="29"/>
        <v>612</v>
      </c>
      <c r="J57" s="49">
        <f t="shared" si="29"/>
        <v>659</v>
      </c>
      <c r="K57" s="49">
        <f t="shared" si="29"/>
        <v>706</v>
      </c>
      <c r="L57" s="49">
        <f t="shared" si="29"/>
        <v>864</v>
      </c>
      <c r="M57" s="49">
        <f t="shared" si="29"/>
        <v>783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0.42720510095642933</v>
      </c>
      <c r="E58" s="50">
        <f t="shared" si="30"/>
        <v>0.36579275905118602</v>
      </c>
      <c r="F58" s="50">
        <f t="shared" si="30"/>
        <v>0.40776699029126212</v>
      </c>
      <c r="G58" s="50">
        <f t="shared" si="30"/>
        <v>0.2996987951807229</v>
      </c>
      <c r="H58" s="50">
        <f t="shared" si="30"/>
        <v>0.25157232704402516</v>
      </c>
      <c r="I58" s="50">
        <f t="shared" si="30"/>
        <v>0.26797385620915032</v>
      </c>
      <c r="J58" s="50">
        <f t="shared" si="30"/>
        <v>0.35811836115326251</v>
      </c>
      <c r="K58" s="50">
        <f t="shared" si="30"/>
        <v>0.3101983002832861</v>
      </c>
      <c r="L58" s="50">
        <f t="shared" si="30"/>
        <v>0.23148148148148148</v>
      </c>
      <c r="M58" s="50">
        <f t="shared" si="30"/>
        <v>0.19667943805874841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0.57279489904357062</v>
      </c>
      <c r="E59" s="50">
        <f t="shared" si="31"/>
        <v>0.63420724094881398</v>
      </c>
      <c r="F59" s="50">
        <f t="shared" si="31"/>
        <v>0.59223300970873782</v>
      </c>
      <c r="G59" s="50">
        <f t="shared" si="31"/>
        <v>0.70030120481927716</v>
      </c>
      <c r="H59" s="50">
        <f t="shared" si="31"/>
        <v>0.74842767295597479</v>
      </c>
      <c r="I59" s="50">
        <f t="shared" si="31"/>
        <v>0.73202614379084963</v>
      </c>
      <c r="J59" s="50">
        <f t="shared" si="31"/>
        <v>0.64188163884673743</v>
      </c>
      <c r="K59" s="50">
        <f t="shared" si="31"/>
        <v>0.6898016997167139</v>
      </c>
      <c r="L59" s="50">
        <f t="shared" si="31"/>
        <v>0.76851851851851849</v>
      </c>
      <c r="M59" s="50">
        <f t="shared" si="31"/>
        <v>0.80332056194125157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0.2916353960564918</v>
      </c>
      <c r="E64" s="59">
        <f>(M6/D6)^(1/(M$5-D$5)) - 1</f>
        <v>2.8842466748756568E-2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0.29538918267000647</v>
      </c>
      <c r="E67" s="39">
        <f>(M7/D7)^(1/(M$5-D$5)) - 1</f>
        <v>2.9174266242832925E-2</v>
      </c>
    </row>
    <row r="68" spans="2:13" x14ac:dyDescent="0.25">
      <c r="C68" s="60" t="s">
        <v>54</v>
      </c>
      <c r="D68" s="39">
        <f>(M9-D9) / D9</f>
        <v>0.96862745098039216</v>
      </c>
      <c r="E68" s="39">
        <f>(M9/D9)^(1/(M$5-D$5)) - 1</f>
        <v>7.8164026842206802E-2</v>
      </c>
    </row>
    <row r="69" spans="2:13" x14ac:dyDescent="0.25">
      <c r="C69" s="60" t="s">
        <v>55</v>
      </c>
      <c r="D69" s="39">
        <f>(M10-D10) / D10</f>
        <v>-0.61691542288557211</v>
      </c>
      <c r="E69" s="39">
        <f>(M10/D10)^(1/(M$5-D$5)) - 1</f>
        <v>-0.10112478109096024</v>
      </c>
    </row>
    <row r="70" spans="2:13" x14ac:dyDescent="0.25">
      <c r="C70" s="60" t="s">
        <v>56</v>
      </c>
      <c r="D70" s="39">
        <f>(M11-D11) / D11</f>
        <v>0.53518821603927991</v>
      </c>
      <c r="E70" s="39">
        <f>(M11/D11)^(1/(M$5-D$5)) - 1</f>
        <v>4.8780551772488412E-2</v>
      </c>
    </row>
    <row r="71" spans="2:13" x14ac:dyDescent="0.25">
      <c r="C71" s="60" t="s">
        <v>57</v>
      </c>
      <c r="D71" s="39">
        <f>(M12-D12) / D12</f>
        <v>0.16697588126159554</v>
      </c>
      <c r="E71" s="39">
        <f>(M12/D12)^(1/(M$5-D$5)) - 1</f>
        <v>1.7305330262814334E-2</v>
      </c>
    </row>
    <row r="72" spans="2:13" x14ac:dyDescent="0.25">
      <c r="C72" s="60" t="s">
        <v>42</v>
      </c>
      <c r="D72" s="59">
        <f>(M13-D13) / D13</f>
        <v>0.43395585738539899</v>
      </c>
      <c r="E72" s="59">
        <f>(M13/D13)^(1/(M$5-D$5)) - 1</f>
        <v>4.0861307805455827E-2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3.0497373268745308E-2</v>
      </c>
      <c r="E79" s="66">
        <f t="shared" si="35"/>
        <v>3.0915576694411414E-2</v>
      </c>
      <c r="F79" s="66">
        <f t="shared" si="35"/>
        <v>3.2063861633128223E-2</v>
      </c>
      <c r="G79" s="66">
        <f t="shared" si="35"/>
        <v>3.0771767810026385E-2</v>
      </c>
      <c r="H79" s="66">
        <f t="shared" si="35"/>
        <v>2.7082531125657811E-2</v>
      </c>
      <c r="I79" s="66">
        <f t="shared" si="35"/>
        <v>2.6966086718059661E-2</v>
      </c>
      <c r="J79" s="66">
        <f t="shared" si="35"/>
        <v>2.5417941028001306E-2</v>
      </c>
      <c r="K79" s="66">
        <f t="shared" si="35"/>
        <v>2.813090171096767E-2</v>
      </c>
      <c r="L79" s="66">
        <f t="shared" si="35"/>
        <v>2.2867721122696215E-2</v>
      </c>
      <c r="M79" s="66">
        <f t="shared" si="35"/>
        <v>2.5380978791960489E-2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4.875220335838204E-2</v>
      </c>
      <c r="E80" s="66">
        <f t="shared" si="35"/>
        <v>4.8417302334079385E-2</v>
      </c>
      <c r="F80" s="66">
        <f t="shared" si="35"/>
        <v>5.5894263717680567E-2</v>
      </c>
      <c r="G80" s="66">
        <f t="shared" si="35"/>
        <v>4.2377640502829494E-2</v>
      </c>
      <c r="H80" s="66">
        <f t="shared" si="35"/>
        <v>4.6239858758249611E-2</v>
      </c>
      <c r="I80" s="66">
        <f t="shared" si="35"/>
        <v>4.1701089736024231E-2</v>
      </c>
      <c r="J80" s="66">
        <f t="shared" si="35"/>
        <v>4.3342930511244264E-2</v>
      </c>
      <c r="K80" s="66">
        <f t="shared" si="35"/>
        <v>3.9159896671783163E-2</v>
      </c>
      <c r="L80" s="66">
        <f t="shared" si="35"/>
        <v>3.6758835909717687E-2</v>
      </c>
      <c r="M80" s="66">
        <f t="shared" si="35"/>
        <v>4.0141803337391681E-2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0.19340878828229027</v>
      </c>
      <c r="E81" s="66">
        <f t="shared" si="35"/>
        <v>0.19751009421265142</v>
      </c>
      <c r="F81" s="66">
        <f t="shared" si="35"/>
        <v>0.20827633378932969</v>
      </c>
      <c r="G81" s="66">
        <f t="shared" si="35"/>
        <v>0.20603414053195712</v>
      </c>
      <c r="H81" s="66">
        <f t="shared" si="35"/>
        <v>0.21940928270042195</v>
      </c>
      <c r="I81" s="66">
        <f t="shared" si="35"/>
        <v>0.23303715670436187</v>
      </c>
      <c r="J81" s="66">
        <f t="shared" si="35"/>
        <v>0.2216235632183908</v>
      </c>
      <c r="K81" s="66">
        <f t="shared" si="35"/>
        <v>0.18798200514138819</v>
      </c>
      <c r="L81" s="66">
        <f t="shared" si="35"/>
        <v>0.2</v>
      </c>
      <c r="M81" s="66">
        <f t="shared" si="35"/>
        <v>0.20796333428816957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0.60784313725490191</v>
      </c>
      <c r="E82" s="66">
        <f t="shared" si="36"/>
        <v>0.57283950617283952</v>
      </c>
      <c r="F82" s="66">
        <f t="shared" si="36"/>
        <v>0.62138728323699421</v>
      </c>
      <c r="G82" s="66">
        <f t="shared" si="36"/>
        <v>0.66004962779156329</v>
      </c>
      <c r="H82" s="66">
        <f t="shared" si="36"/>
        <v>0.53617021276595744</v>
      </c>
      <c r="I82" s="66">
        <f t="shared" si="36"/>
        <v>0.64730290456431538</v>
      </c>
      <c r="J82" s="66">
        <f t="shared" si="36"/>
        <v>0.51162790697674421</v>
      </c>
      <c r="K82" s="66">
        <f t="shared" si="36"/>
        <v>0.39548022598870058</v>
      </c>
      <c r="L82" s="66">
        <f t="shared" si="36"/>
        <v>0.46406570841889117</v>
      </c>
      <c r="M82" s="66">
        <f t="shared" si="36"/>
        <v>0.53984063745019917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0.75621890547263682</v>
      </c>
      <c r="E83" s="66">
        <f t="shared" si="37"/>
        <v>1.006825938566553</v>
      </c>
      <c r="F83" s="66">
        <f t="shared" si="37"/>
        <v>0.94897959183673475</v>
      </c>
      <c r="G83" s="66">
        <f t="shared" si="37"/>
        <v>0.66834170854271358</v>
      </c>
      <c r="H83" s="66">
        <f t="shared" si="37"/>
        <v>0.97499999999999998</v>
      </c>
      <c r="I83" s="66">
        <f t="shared" si="37"/>
        <v>0.65853658536585369</v>
      </c>
      <c r="J83" s="66">
        <f t="shared" si="37"/>
        <v>0.5847457627118644</v>
      </c>
      <c r="K83" s="66">
        <f t="shared" si="37"/>
        <v>0.60273972602739723</v>
      </c>
      <c r="L83" s="66">
        <f t="shared" si="37"/>
        <v>0.63500000000000001</v>
      </c>
      <c r="M83" s="66">
        <f t="shared" si="37"/>
        <v>0.64935064935064934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0.42062193126022912</v>
      </c>
      <c r="E84" s="66">
        <f t="shared" si="38"/>
        <v>0.47234042553191491</v>
      </c>
      <c r="F84" s="66">
        <f t="shared" si="38"/>
        <v>0.46072186836518048</v>
      </c>
      <c r="G84" s="66">
        <f t="shared" si="38"/>
        <v>0.43914081145584727</v>
      </c>
      <c r="H84" s="66">
        <f t="shared" si="38"/>
        <v>0.4178082191780822</v>
      </c>
      <c r="I84" s="66">
        <f t="shared" si="38"/>
        <v>0.37722419928825623</v>
      </c>
      <c r="J84" s="66">
        <f t="shared" si="38"/>
        <v>0.34555712270803951</v>
      </c>
      <c r="K84" s="66">
        <f t="shared" si="38"/>
        <v>0.3528550512445095</v>
      </c>
      <c r="L84" s="66">
        <f t="shared" si="38"/>
        <v>0.3430379746835443</v>
      </c>
      <c r="M84" s="66">
        <f t="shared" si="38"/>
        <v>0.38699360341151384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0.39703153988868273</v>
      </c>
      <c r="E85" s="66">
        <f t="shared" si="39"/>
        <v>0.48818897637795278</v>
      </c>
      <c r="F85" s="66">
        <f t="shared" si="39"/>
        <v>0.48711943793911006</v>
      </c>
      <c r="G85" s="66">
        <f t="shared" si="39"/>
        <v>0.4150537634408602</v>
      </c>
      <c r="H85" s="66">
        <f t="shared" si="39"/>
        <v>0.3907563025210084</v>
      </c>
      <c r="I85" s="66">
        <f t="shared" si="39"/>
        <v>0.43080357142857145</v>
      </c>
      <c r="J85" s="66">
        <f t="shared" si="39"/>
        <v>0.40425531914893614</v>
      </c>
      <c r="K85" s="66">
        <f t="shared" si="39"/>
        <v>0.38603696098562629</v>
      </c>
      <c r="L85" s="66">
        <f t="shared" si="39"/>
        <v>0.40512048192771083</v>
      </c>
      <c r="M85" s="66">
        <f t="shared" si="39"/>
        <v>0.40222575516693165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0.19830220713073005</v>
      </c>
      <c r="E86" s="66">
        <f t="shared" si="40"/>
        <v>0.18244644091223219</v>
      </c>
      <c r="F86" s="66">
        <f t="shared" si="40"/>
        <v>0.19444444444444445</v>
      </c>
      <c r="G86" s="66">
        <f t="shared" si="40"/>
        <v>0.17119393556538218</v>
      </c>
      <c r="H86" s="66">
        <f t="shared" si="40"/>
        <v>0.16501240694789082</v>
      </c>
      <c r="I86" s="66">
        <f t="shared" si="40"/>
        <v>0.13096695226438188</v>
      </c>
      <c r="J86" s="66">
        <f t="shared" si="40"/>
        <v>0.13913525498891352</v>
      </c>
      <c r="K86" s="66">
        <f t="shared" si="40"/>
        <v>0.14676553311173612</v>
      </c>
      <c r="L86" s="66">
        <f t="shared" si="40"/>
        <v>0.13636363636363635</v>
      </c>
      <c r="M86" s="66">
        <f t="shared" si="40"/>
        <v>0.1328439497987213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4.1120429932415929E-2</v>
      </c>
      <c r="E88" s="66">
        <f t="shared" si="41"/>
        <v>3.8608485823446614E-2</v>
      </c>
      <c r="F88" s="66">
        <f t="shared" si="41"/>
        <v>4.0834810001968889E-2</v>
      </c>
      <c r="G88" s="66">
        <f t="shared" si="41"/>
        <v>3.8725261025401275E-2</v>
      </c>
      <c r="H88" s="66">
        <f t="shared" si="41"/>
        <v>3.56872253371723E-2</v>
      </c>
      <c r="I88" s="66">
        <f t="shared" si="41"/>
        <v>3.4737408137659076E-2</v>
      </c>
      <c r="J88" s="66">
        <f t="shared" si="41"/>
        <v>3.3981604998946854E-2</v>
      </c>
      <c r="K88" s="66">
        <f t="shared" si="41"/>
        <v>3.2458169868893133E-2</v>
      </c>
      <c r="L88" s="66">
        <f t="shared" si="41"/>
        <v>3.3119865450546605E-2</v>
      </c>
      <c r="M88" s="66">
        <f t="shared" si="41"/>
        <v>3.4758251901836588E-2</v>
      </c>
    </row>
    <row r="89" spans="2:13" x14ac:dyDescent="0.25">
      <c r="B89" s="36"/>
      <c r="C89" s="69" t="str">
        <f>C16</f>
        <v>Drove alone</v>
      </c>
      <c r="D89" s="39">
        <f>D80</f>
        <v>4.875220335838204E-2</v>
      </c>
      <c r="E89" s="39">
        <f t="shared" ref="E89:M89" si="42">E80</f>
        <v>4.8417302334079385E-2</v>
      </c>
      <c r="F89" s="39">
        <f t="shared" si="42"/>
        <v>5.5894263717680567E-2</v>
      </c>
      <c r="G89" s="39">
        <f t="shared" si="42"/>
        <v>4.2377640502829494E-2</v>
      </c>
      <c r="H89" s="39">
        <f t="shared" si="42"/>
        <v>4.6239858758249611E-2</v>
      </c>
      <c r="I89" s="39">
        <f t="shared" si="42"/>
        <v>4.1701089736024231E-2</v>
      </c>
      <c r="J89" s="39">
        <f t="shared" si="42"/>
        <v>4.3342930511244264E-2</v>
      </c>
      <c r="K89" s="39">
        <f t="shared" si="42"/>
        <v>3.9159896671783163E-2</v>
      </c>
      <c r="L89" s="39">
        <f t="shared" si="42"/>
        <v>3.6758835909717687E-2</v>
      </c>
      <c r="M89" s="39">
        <f t="shared" si="42"/>
        <v>4.0141803337391681E-2</v>
      </c>
    </row>
    <row r="90" spans="2:13" x14ac:dyDescent="0.25">
      <c r="B90" s="36"/>
      <c r="C90" s="69" t="str">
        <f>C17</f>
        <v>Carpooled:</v>
      </c>
      <c r="D90" s="39">
        <f>D81</f>
        <v>0.19340878828229027</v>
      </c>
      <c r="E90" s="39">
        <f t="shared" ref="E90:M90" si="43">E81</f>
        <v>0.19751009421265142</v>
      </c>
      <c r="F90" s="39">
        <f t="shared" si="43"/>
        <v>0.20827633378932969</v>
      </c>
      <c r="G90" s="39">
        <f t="shared" si="43"/>
        <v>0.20603414053195712</v>
      </c>
      <c r="H90" s="39">
        <f t="shared" si="43"/>
        <v>0.21940928270042195</v>
      </c>
      <c r="I90" s="39">
        <f t="shared" si="43"/>
        <v>0.23303715670436187</v>
      </c>
      <c r="J90" s="39">
        <f t="shared" si="43"/>
        <v>0.2216235632183908</v>
      </c>
      <c r="K90" s="39">
        <f t="shared" si="43"/>
        <v>0.18798200514138819</v>
      </c>
      <c r="L90" s="39">
        <f t="shared" si="43"/>
        <v>0.2</v>
      </c>
      <c r="M90" s="39">
        <f t="shared" si="43"/>
        <v>0.20796333428816957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0.19340878828229027</v>
      </c>
      <c r="E92" s="39">
        <f t="shared" ref="E92:M92" si="44">E90</f>
        <v>0.19751009421265142</v>
      </c>
      <c r="F92" s="39">
        <f t="shared" si="44"/>
        <v>0.20827633378932969</v>
      </c>
      <c r="G92" s="39">
        <f t="shared" si="44"/>
        <v>0.20603414053195712</v>
      </c>
      <c r="H92" s="39">
        <f t="shared" si="44"/>
        <v>0.21940928270042195</v>
      </c>
      <c r="I92" s="39">
        <f t="shared" si="44"/>
        <v>0.23303715670436187</v>
      </c>
      <c r="J92" s="39">
        <f t="shared" si="44"/>
        <v>0.2216235632183908</v>
      </c>
      <c r="K92" s="39">
        <f t="shared" si="44"/>
        <v>0.18798200514138819</v>
      </c>
      <c r="L92" s="39">
        <f t="shared" si="44"/>
        <v>0.2</v>
      </c>
      <c r="M92" s="39">
        <f t="shared" si="44"/>
        <v>0.20796333428816957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0.22364802933088909</v>
      </c>
      <c r="E93" s="66">
        <f t="shared" si="45"/>
        <v>0.23862068965517241</v>
      </c>
      <c r="F93" s="66">
        <f t="shared" si="45"/>
        <v>0.22818791946308725</v>
      </c>
      <c r="G93" s="66">
        <f t="shared" si="45"/>
        <v>0.22940074906367042</v>
      </c>
      <c r="H93" s="66">
        <f t="shared" si="45"/>
        <v>0.24574321214910264</v>
      </c>
      <c r="I93" s="66">
        <f t="shared" si="45"/>
        <v>0.26578411405295316</v>
      </c>
      <c r="J93" s="66">
        <f t="shared" si="45"/>
        <v>0.25440140845070425</v>
      </c>
      <c r="K93" s="66">
        <f t="shared" si="45"/>
        <v>0.23050259965337955</v>
      </c>
      <c r="L93" s="66">
        <f t="shared" si="45"/>
        <v>0.23351085620647274</v>
      </c>
      <c r="M93" s="66">
        <f t="shared" si="45"/>
        <v>0.21443130860171219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0.4688581314878893</v>
      </c>
      <c r="E94" s="66">
        <f t="shared" si="46"/>
        <v>0.46984126984126984</v>
      </c>
      <c r="F94" s="66">
        <f t="shared" si="46"/>
        <v>0.56106194690265487</v>
      </c>
      <c r="G94" s="66">
        <f t="shared" si="46"/>
        <v>0.63578274760383391</v>
      </c>
      <c r="H94" s="66">
        <f t="shared" si="46"/>
        <v>0.56832298136645965</v>
      </c>
      <c r="I94" s="66">
        <f t="shared" si="46"/>
        <v>0.64343163538873993</v>
      </c>
      <c r="J94" s="66">
        <f t="shared" si="46"/>
        <v>0.59880239520958078</v>
      </c>
      <c r="K94" s="66">
        <f t="shared" si="46"/>
        <v>0.49530956848030017</v>
      </c>
      <c r="L94" s="66">
        <f t="shared" si="46"/>
        <v>0.60240963855421692</v>
      </c>
      <c r="M94" s="66">
        <f t="shared" si="46"/>
        <v>0.57407407407407407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0.68032786885245899</v>
      </c>
      <c r="E95" s="66">
        <f t="shared" si="47"/>
        <v>0.70658682634730541</v>
      </c>
      <c r="F95" s="66">
        <f t="shared" si="47"/>
        <v>0.84677419354838712</v>
      </c>
      <c r="G95" s="66">
        <f t="shared" si="47"/>
        <v>0.6428571428571429</v>
      </c>
      <c r="H95" s="66">
        <f t="shared" si="47"/>
        <v>0.6875</v>
      </c>
      <c r="I95" s="66">
        <f t="shared" si="47"/>
        <v>0.76258992805755399</v>
      </c>
      <c r="J95" s="66">
        <f t="shared" si="47"/>
        <v>0.6966292134831461</v>
      </c>
      <c r="K95" s="66">
        <f t="shared" si="47"/>
        <v>0.63837638376383765</v>
      </c>
      <c r="L95" s="66">
        <f t="shared" si="47"/>
        <v>0.60059171597633132</v>
      </c>
      <c r="M95" s="66">
        <f t="shared" si="47"/>
        <v>0.65476190476190477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0.60784313725490191</v>
      </c>
      <c r="E97" s="39">
        <f t="shared" ref="E97:M97" si="50">E82</f>
        <v>0.57283950617283952</v>
      </c>
      <c r="F97" s="39">
        <f t="shared" si="50"/>
        <v>0.62138728323699421</v>
      </c>
      <c r="G97" s="39">
        <f t="shared" si="50"/>
        <v>0.66004962779156329</v>
      </c>
      <c r="H97" s="39">
        <f t="shared" si="50"/>
        <v>0.53617021276595744</v>
      </c>
      <c r="I97" s="39">
        <f t="shared" si="50"/>
        <v>0.64730290456431538</v>
      </c>
      <c r="J97" s="39">
        <f t="shared" si="50"/>
        <v>0.51162790697674421</v>
      </c>
      <c r="K97" s="39">
        <f t="shared" si="50"/>
        <v>0.39548022598870058</v>
      </c>
      <c r="L97" s="39">
        <f t="shared" si="50"/>
        <v>0.46406570841889117</v>
      </c>
      <c r="M97" s="39">
        <f t="shared" si="50"/>
        <v>0.53984063745019917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0.65919282511210764</v>
      </c>
      <c r="E98" s="66">
        <f t="shared" si="51"/>
        <v>0.60057471264367812</v>
      </c>
      <c r="F98" s="66">
        <f t="shared" si="51"/>
        <v>0.62138728323699421</v>
      </c>
      <c r="G98" s="66">
        <f t="shared" si="51"/>
        <v>0.66004962779156329</v>
      </c>
      <c r="H98" s="66">
        <f t="shared" si="51"/>
        <v>0.54193548387096779</v>
      </c>
      <c r="I98" s="66">
        <f t="shared" si="51"/>
        <v>0.65546218487394958</v>
      </c>
      <c r="J98" s="66">
        <f t="shared" si="51"/>
        <v>0.60679611650485432</v>
      </c>
      <c r="K98" s="66">
        <f t="shared" si="51"/>
        <v>0.44940476190476192</v>
      </c>
      <c r="L98" s="66">
        <f t="shared" si="51"/>
        <v>0.48497854077253216</v>
      </c>
      <c r="M98" s="66">
        <f t="shared" si="51"/>
        <v>0.55785123966942152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</v>
      </c>
      <c r="E99" s="66">
        <f t="shared" si="52"/>
        <v>0</v>
      </c>
      <c r="F99" s="66">
        <f t="shared" si="52"/>
        <v>0</v>
      </c>
      <c r="G99" s="66">
        <f t="shared" si="52"/>
        <v>0</v>
      </c>
      <c r="H99" s="66">
        <f t="shared" si="52"/>
        <v>0</v>
      </c>
      <c r="I99" s="66">
        <f t="shared" si="52"/>
        <v>0</v>
      </c>
      <c r="J99" s="66">
        <f t="shared" si="52"/>
        <v>0</v>
      </c>
      <c r="K99" s="66">
        <f t="shared" si="52"/>
        <v>0</v>
      </c>
      <c r="L99" s="66">
        <f t="shared" si="52"/>
        <v>0</v>
      </c>
      <c r="M99" s="66">
        <f t="shared" si="52"/>
        <v>3.9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5.125</v>
      </c>
      <c r="E100" s="66">
        <f t="shared" si="53"/>
        <v>2.807017543859649</v>
      </c>
      <c r="F100" s="66">
        <f t="shared" si="53"/>
        <v>0</v>
      </c>
      <c r="G100" s="66">
        <f t="shared" si="53"/>
        <v>0</v>
      </c>
      <c r="H100" s="66">
        <f t="shared" si="53"/>
        <v>7</v>
      </c>
      <c r="I100" s="66">
        <f t="shared" si="53"/>
        <v>5.5</v>
      </c>
      <c r="J100" s="66">
        <f t="shared" si="53"/>
        <v>14</v>
      </c>
      <c r="K100" s="66">
        <f t="shared" si="53"/>
        <v>1.6923076923076923</v>
      </c>
      <c r="L100" s="66">
        <f t="shared" si="53"/>
        <v>1.6428571428571428</v>
      </c>
      <c r="M100" s="66">
        <f t="shared" si="53"/>
        <v>27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0</v>
      </c>
      <c r="E101" s="66">
        <f t="shared" si="54"/>
        <v>0</v>
      </c>
      <c r="F101" s="66">
        <f t="shared" si="54"/>
        <v>0</v>
      </c>
      <c r="G101" s="66">
        <f t="shared" si="54"/>
        <v>0</v>
      </c>
      <c r="H101" s="66">
        <f t="shared" si="54"/>
        <v>0</v>
      </c>
      <c r="I101" s="66">
        <f t="shared" si="54"/>
        <v>0</v>
      </c>
      <c r="J101" s="66">
        <f t="shared" si="54"/>
        <v>0</v>
      </c>
      <c r="K101" s="66">
        <f t="shared" si="54"/>
        <v>0</v>
      </c>
      <c r="L101" s="66">
        <f t="shared" si="54"/>
        <v>27</v>
      </c>
      <c r="M101" s="66">
        <f t="shared" si="54"/>
        <v>0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0</v>
      </c>
      <c r="E102" s="66">
        <f t="shared" si="55"/>
        <v>0</v>
      </c>
      <c r="F102" s="66">
        <f t="shared" si="55"/>
        <v>0</v>
      </c>
      <c r="G102" s="66">
        <f t="shared" si="55"/>
        <v>0</v>
      </c>
      <c r="H102" s="66">
        <f t="shared" si="55"/>
        <v>0</v>
      </c>
      <c r="I102" s="66">
        <f t="shared" si="55"/>
        <v>0</v>
      </c>
      <c r="J102" s="66">
        <f t="shared" si="55"/>
        <v>4.2857142857142856</v>
      </c>
      <c r="K102" s="66">
        <f t="shared" si="55"/>
        <v>6</v>
      </c>
      <c r="L102" s="66">
        <f t="shared" si="55"/>
        <v>5.5</v>
      </c>
      <c r="M102" s="66">
        <f t="shared" si="55"/>
        <v>5.1428571428571432</v>
      </c>
    </row>
  </sheetData>
  <mergeCells count="1">
    <mergeCell ref="D62:E62"/>
  </mergeCells>
  <hyperlinks>
    <hyperlink ref="W3" r:id="rId1" xr:uid="{7BECC15C-6A9F-49A2-B0A1-0C86D40075C2}"/>
  </hyperlinks>
  <pageMargins left="0.7" right="0.7" top="0.75" bottom="0.75" header="0.3" footer="0.3"/>
  <pageSetup orientation="portrait" horizontalDpi="300" verticalDpi="300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E1F8-C9FD-4919-A2A0-3C379B8F2585}">
  <sheetPr codeName="Sheet8">
    <tabColor rgb="FF00B0F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64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18777</v>
      </c>
      <c r="E6" s="34">
        <f t="shared" si="0"/>
        <v>18818</v>
      </c>
      <c r="F6" s="34">
        <f t="shared" si="0"/>
        <v>19032</v>
      </c>
      <c r="G6" s="34">
        <f t="shared" si="0"/>
        <v>19261</v>
      </c>
      <c r="H6" s="34">
        <f t="shared" si="0"/>
        <v>19795</v>
      </c>
      <c r="I6" s="34">
        <f t="shared" si="0"/>
        <v>20588</v>
      </c>
      <c r="J6" s="34">
        <f t="shared" si="0"/>
        <v>20742</v>
      </c>
      <c r="K6" s="34">
        <f t="shared" si="0"/>
        <v>21359</v>
      </c>
      <c r="L6" s="34">
        <f t="shared" si="0"/>
        <v>21889</v>
      </c>
      <c r="M6" s="34">
        <f t="shared" si="0"/>
        <v>22408</v>
      </c>
      <c r="W6" s="10">
        <v>1</v>
      </c>
      <c r="X6" s="12" t="s">
        <v>2</v>
      </c>
      <c r="Y6" s="15">
        <v>18777</v>
      </c>
      <c r="Z6" s="15">
        <v>560</v>
      </c>
      <c r="AA6" s="14">
        <f>IFERROR(Z6/Y6, 0)</f>
        <v>2.9823720509133515E-2</v>
      </c>
      <c r="AB6" s="21">
        <v>18818</v>
      </c>
      <c r="AC6" s="15">
        <v>564</v>
      </c>
      <c r="AD6" s="14">
        <f>IFERROR(AC6/AB6, 0)</f>
        <v>2.9971304070570731E-2</v>
      </c>
      <c r="AE6" s="21">
        <v>19032</v>
      </c>
      <c r="AF6" s="15">
        <v>564</v>
      </c>
      <c r="AG6" s="14">
        <f>IFERROR(AF6/AE6, 0)</f>
        <v>2.9634300126103404E-2</v>
      </c>
      <c r="AH6" s="21">
        <v>19261</v>
      </c>
      <c r="AI6" s="15">
        <v>509</v>
      </c>
      <c r="AJ6" s="14">
        <f>IFERROR(AI6/AH6, 0)</f>
        <v>2.6426457608639219E-2</v>
      </c>
      <c r="AK6" s="21">
        <v>19795</v>
      </c>
      <c r="AL6" s="15">
        <v>450</v>
      </c>
      <c r="AM6" s="14">
        <f>IFERROR(AL6/AK6, 0)</f>
        <v>2.2733013387218996E-2</v>
      </c>
      <c r="AN6" s="21">
        <v>20588</v>
      </c>
      <c r="AO6" s="15">
        <v>429</v>
      </c>
      <c r="AP6" s="14">
        <f>IFERROR(AO6/AN6, 0)</f>
        <v>2.0837380998639986E-2</v>
      </c>
      <c r="AQ6" s="21">
        <v>20742</v>
      </c>
      <c r="AR6" s="15">
        <v>407</v>
      </c>
      <c r="AS6" s="14">
        <f>IFERROR(AR6/AQ6, 0)</f>
        <v>1.9622022948606693E-2</v>
      </c>
      <c r="AT6" s="21">
        <v>21359</v>
      </c>
      <c r="AU6" s="15">
        <v>515</v>
      </c>
      <c r="AV6" s="14">
        <f>IFERROR(AU6/AT6, 0)</f>
        <v>2.4111615712346084E-2</v>
      </c>
      <c r="AW6" s="21">
        <v>21889</v>
      </c>
      <c r="AX6" s="15">
        <v>427</v>
      </c>
      <c r="AY6" s="14">
        <f>IFERROR(AX6/AW6, 0)</f>
        <v>1.9507515190278223E-2</v>
      </c>
      <c r="AZ6" s="21">
        <v>22408</v>
      </c>
      <c r="BA6" s="15">
        <v>416</v>
      </c>
      <c r="BB6" s="14">
        <f>IFERROR(BA6/AZ6, 0)</f>
        <v>1.8564798286326314E-2</v>
      </c>
    </row>
    <row r="7" spans="1:54" x14ac:dyDescent="0.25">
      <c r="B7" s="74">
        <v>3</v>
      </c>
      <c r="C7" s="76" t="s">
        <v>43</v>
      </c>
      <c r="D7" s="34">
        <f t="shared" si="0"/>
        <v>13582</v>
      </c>
      <c r="E7" s="34">
        <f t="shared" si="0"/>
        <v>13828</v>
      </c>
      <c r="F7" s="34">
        <f t="shared" si="0"/>
        <v>14216</v>
      </c>
      <c r="G7" s="34">
        <f t="shared" si="0"/>
        <v>14590</v>
      </c>
      <c r="H7" s="34">
        <f t="shared" si="0"/>
        <v>15020</v>
      </c>
      <c r="I7" s="34">
        <f t="shared" si="0"/>
        <v>15577</v>
      </c>
      <c r="J7" s="34">
        <f t="shared" si="0"/>
        <v>15547</v>
      </c>
      <c r="K7" s="34">
        <f t="shared" si="0"/>
        <v>15612</v>
      </c>
      <c r="L7" s="34">
        <f t="shared" si="0"/>
        <v>15653</v>
      </c>
      <c r="M7" s="34">
        <f t="shared" si="0"/>
        <v>15871</v>
      </c>
      <c r="W7" s="10">
        <v>2</v>
      </c>
      <c r="X7" s="12" t="s">
        <v>3</v>
      </c>
      <c r="Y7" s="15">
        <v>15319</v>
      </c>
      <c r="Z7" s="15">
        <v>621</v>
      </c>
      <c r="AA7" s="14">
        <f t="shared" ref="AA7:AA56" si="1">IFERROR(Z7/Y7, 0)</f>
        <v>4.053789411841504E-2</v>
      </c>
      <c r="AB7" s="21">
        <v>15488</v>
      </c>
      <c r="AC7" s="15">
        <v>575</v>
      </c>
      <c r="AD7" s="14">
        <f t="shared" ref="AD7:AD56" si="2">IFERROR(AC7/AB7, 0)</f>
        <v>3.7125516528925623E-2</v>
      </c>
      <c r="AE7" s="21">
        <v>15784</v>
      </c>
      <c r="AF7" s="15">
        <v>598</v>
      </c>
      <c r="AG7" s="14">
        <f t="shared" ref="AG7:AG56" si="3">IFERROR(AF7/AE7, 0)</f>
        <v>3.7886467308667002E-2</v>
      </c>
      <c r="AH7" s="21">
        <v>16019</v>
      </c>
      <c r="AI7" s="15">
        <v>513</v>
      </c>
      <c r="AJ7" s="14">
        <f t="shared" ref="AJ7:AJ56" si="4">IFERROR(AI7/AH7, 0)</f>
        <v>3.2024470940757853E-2</v>
      </c>
      <c r="AK7" s="21">
        <v>16442</v>
      </c>
      <c r="AL7" s="15">
        <v>499</v>
      </c>
      <c r="AM7" s="14">
        <f t="shared" ref="AM7:AM56" si="5">IFERROR(AL7/AK7, 0)</f>
        <v>3.0349105948181486E-2</v>
      </c>
      <c r="AN7" s="21">
        <v>16941</v>
      </c>
      <c r="AO7" s="15">
        <v>491</v>
      </c>
      <c r="AP7" s="14">
        <f t="shared" ref="AP7:AP56" si="6">IFERROR(AO7/AN7, 0)</f>
        <v>2.8982940794522166E-2</v>
      </c>
      <c r="AQ7" s="21">
        <v>16832</v>
      </c>
      <c r="AR7" s="15">
        <v>486</v>
      </c>
      <c r="AS7" s="14">
        <f t="shared" ref="AS7:AS56" si="7">IFERROR(AR7/AQ7, 0)</f>
        <v>2.8873574144486693E-2</v>
      </c>
      <c r="AT7" s="21">
        <v>16996</v>
      </c>
      <c r="AU7" s="15">
        <v>511</v>
      </c>
      <c r="AV7" s="14">
        <f t="shared" ref="AV7:AV56" si="8">IFERROR(AU7/AT7, 0)</f>
        <v>3.0065897858319604E-2</v>
      </c>
      <c r="AW7" s="21">
        <v>17357</v>
      </c>
      <c r="AX7" s="15">
        <v>565</v>
      </c>
      <c r="AY7" s="14">
        <f t="shared" ref="AY7:AY56" si="9">IFERROR(AX7/AW7, 0)</f>
        <v>3.2551708244512298E-2</v>
      </c>
      <c r="AZ7" s="21">
        <v>17630</v>
      </c>
      <c r="BA7" s="15">
        <v>570</v>
      </c>
      <c r="BB7" s="14">
        <f t="shared" ref="BB7:BB56" si="10">IFERROR(BA7/AZ7, 0)</f>
        <v>3.2331253545093593E-2</v>
      </c>
    </row>
    <row r="8" spans="1:54" x14ac:dyDescent="0.25">
      <c r="B8" s="74">
        <v>4</v>
      </c>
      <c r="C8" s="76" t="s">
        <v>44</v>
      </c>
      <c r="D8" s="34">
        <f t="shared" si="0"/>
        <v>1737</v>
      </c>
      <c r="E8" s="34">
        <f t="shared" si="0"/>
        <v>1660</v>
      </c>
      <c r="F8" s="34">
        <f t="shared" si="0"/>
        <v>1568</v>
      </c>
      <c r="G8" s="34">
        <f t="shared" si="0"/>
        <v>1429</v>
      </c>
      <c r="H8" s="34">
        <f t="shared" si="0"/>
        <v>1422</v>
      </c>
      <c r="I8" s="34">
        <f t="shared" si="0"/>
        <v>1364</v>
      </c>
      <c r="J8" s="34">
        <f t="shared" si="0"/>
        <v>1285</v>
      </c>
      <c r="K8" s="34">
        <f t="shared" si="0"/>
        <v>1384</v>
      </c>
      <c r="L8" s="34">
        <f t="shared" si="0"/>
        <v>1704</v>
      </c>
      <c r="M8" s="34">
        <f t="shared" si="0"/>
        <v>1759</v>
      </c>
      <c r="W8" s="10">
        <v>3</v>
      </c>
      <c r="X8" s="12" t="s">
        <v>4</v>
      </c>
      <c r="Y8" s="15">
        <v>13582</v>
      </c>
      <c r="Z8" s="15">
        <v>561</v>
      </c>
      <c r="AA8" s="14">
        <f t="shared" si="1"/>
        <v>4.130466794286556E-2</v>
      </c>
      <c r="AB8" s="21">
        <v>13828</v>
      </c>
      <c r="AC8" s="15">
        <v>636</v>
      </c>
      <c r="AD8" s="14">
        <f t="shared" si="2"/>
        <v>4.5993636100665314E-2</v>
      </c>
      <c r="AE8" s="21">
        <v>14216</v>
      </c>
      <c r="AF8" s="15">
        <v>710</v>
      </c>
      <c r="AG8" s="14">
        <f t="shared" si="3"/>
        <v>4.9943725379853685E-2</v>
      </c>
      <c r="AH8" s="21">
        <v>14590</v>
      </c>
      <c r="AI8" s="15">
        <v>477</v>
      </c>
      <c r="AJ8" s="14">
        <f t="shared" si="4"/>
        <v>3.2693625771076082E-2</v>
      </c>
      <c r="AK8" s="21">
        <v>15020</v>
      </c>
      <c r="AL8" s="15">
        <v>582</v>
      </c>
      <c r="AM8" s="14">
        <f t="shared" si="5"/>
        <v>3.874833555259654E-2</v>
      </c>
      <c r="AN8" s="21">
        <v>15577</v>
      </c>
      <c r="AO8" s="15">
        <v>462</v>
      </c>
      <c r="AP8" s="14">
        <f t="shared" si="6"/>
        <v>2.9659112794504717E-2</v>
      </c>
      <c r="AQ8" s="21">
        <v>15547</v>
      </c>
      <c r="AR8" s="15">
        <v>509</v>
      </c>
      <c r="AS8" s="14">
        <f t="shared" si="7"/>
        <v>3.2739435260822021E-2</v>
      </c>
      <c r="AT8" s="21">
        <v>15612</v>
      </c>
      <c r="AU8" s="15">
        <v>489</v>
      </c>
      <c r="AV8" s="14">
        <f t="shared" si="8"/>
        <v>3.1322059953881633E-2</v>
      </c>
      <c r="AW8" s="21">
        <v>15653</v>
      </c>
      <c r="AX8" s="15">
        <v>517</v>
      </c>
      <c r="AY8" s="14">
        <f t="shared" si="9"/>
        <v>3.302881236823612E-2</v>
      </c>
      <c r="AZ8" s="21">
        <v>15871</v>
      </c>
      <c r="BA8" s="15">
        <v>608</v>
      </c>
      <c r="BB8" s="14">
        <f t="shared" si="10"/>
        <v>3.8308865225883684E-2</v>
      </c>
    </row>
    <row r="9" spans="1:54" x14ac:dyDescent="0.25">
      <c r="B9" s="74">
        <v>8</v>
      </c>
      <c r="C9" s="76" t="s">
        <v>54</v>
      </c>
      <c r="D9" s="34">
        <f t="shared" si="0"/>
        <v>228</v>
      </c>
      <c r="E9" s="34">
        <f t="shared" si="0"/>
        <v>337</v>
      </c>
      <c r="F9" s="34">
        <f t="shared" si="0"/>
        <v>289</v>
      </c>
      <c r="G9" s="34">
        <f t="shared" si="0"/>
        <v>359</v>
      </c>
      <c r="H9" s="34">
        <f t="shared" si="0"/>
        <v>427</v>
      </c>
      <c r="I9" s="34">
        <f t="shared" si="0"/>
        <v>422</v>
      </c>
      <c r="J9" s="34">
        <f t="shared" si="0"/>
        <v>213</v>
      </c>
      <c r="K9" s="34">
        <f t="shared" si="0"/>
        <v>349</v>
      </c>
      <c r="L9" s="34">
        <f t="shared" si="0"/>
        <v>450</v>
      </c>
      <c r="M9" s="34">
        <f t="shared" si="0"/>
        <v>468</v>
      </c>
      <c r="W9" s="10">
        <v>4</v>
      </c>
      <c r="X9" s="12" t="s">
        <v>5</v>
      </c>
      <c r="Y9" s="15">
        <v>1737</v>
      </c>
      <c r="Z9" s="15">
        <v>309</v>
      </c>
      <c r="AA9" s="14">
        <f t="shared" si="1"/>
        <v>0.17789291882556132</v>
      </c>
      <c r="AB9" s="21">
        <v>1660</v>
      </c>
      <c r="AC9" s="15">
        <v>322</v>
      </c>
      <c r="AD9" s="14">
        <f t="shared" si="2"/>
        <v>0.19397590361445782</v>
      </c>
      <c r="AE9" s="21">
        <v>1568</v>
      </c>
      <c r="AF9" s="15">
        <v>313</v>
      </c>
      <c r="AG9" s="14">
        <f t="shared" si="3"/>
        <v>0.1996173469387755</v>
      </c>
      <c r="AH9" s="21">
        <v>1429</v>
      </c>
      <c r="AI9" s="15">
        <v>265</v>
      </c>
      <c r="AJ9" s="14">
        <f t="shared" si="4"/>
        <v>0.18544436668999301</v>
      </c>
      <c r="AK9" s="21">
        <v>1422</v>
      </c>
      <c r="AL9" s="15">
        <v>286</v>
      </c>
      <c r="AM9" s="14">
        <f t="shared" si="5"/>
        <v>0.20112517580872011</v>
      </c>
      <c r="AN9" s="21">
        <v>1364</v>
      </c>
      <c r="AO9" s="15">
        <v>261</v>
      </c>
      <c r="AP9" s="14">
        <f t="shared" si="6"/>
        <v>0.19134897360703812</v>
      </c>
      <c r="AQ9" s="21">
        <v>1285</v>
      </c>
      <c r="AR9" s="15">
        <v>256</v>
      </c>
      <c r="AS9" s="14">
        <f t="shared" si="7"/>
        <v>0.1992217898832685</v>
      </c>
      <c r="AT9" s="21">
        <v>1384</v>
      </c>
      <c r="AU9" s="15">
        <v>249</v>
      </c>
      <c r="AV9" s="14">
        <f t="shared" si="8"/>
        <v>0.17991329479768786</v>
      </c>
      <c r="AW9" s="21">
        <v>1704</v>
      </c>
      <c r="AX9" s="15">
        <v>318</v>
      </c>
      <c r="AY9" s="14">
        <f t="shared" si="9"/>
        <v>0.18661971830985916</v>
      </c>
      <c r="AZ9" s="21">
        <v>1759</v>
      </c>
      <c r="BA9" s="15">
        <v>384</v>
      </c>
      <c r="BB9" s="14">
        <f t="shared" si="10"/>
        <v>0.21830585559977259</v>
      </c>
    </row>
    <row r="10" spans="1:54" x14ac:dyDescent="0.25">
      <c r="B10" s="74">
        <v>14</v>
      </c>
      <c r="C10" s="76" t="s">
        <v>55</v>
      </c>
      <c r="D10" s="34">
        <f t="shared" si="0"/>
        <v>339</v>
      </c>
      <c r="E10" s="34">
        <f t="shared" si="0"/>
        <v>229</v>
      </c>
      <c r="F10" s="34">
        <f t="shared" si="0"/>
        <v>258</v>
      </c>
      <c r="G10" s="34">
        <f t="shared" si="0"/>
        <v>148</v>
      </c>
      <c r="H10" s="34">
        <f t="shared" si="0"/>
        <v>121</v>
      </c>
      <c r="I10" s="34">
        <f t="shared" si="0"/>
        <v>136</v>
      </c>
      <c r="J10" s="34">
        <f t="shared" si="0"/>
        <v>200</v>
      </c>
      <c r="K10" s="34">
        <f t="shared" si="0"/>
        <v>184</v>
      </c>
      <c r="L10" s="34">
        <f t="shared" si="0"/>
        <v>193</v>
      </c>
      <c r="M10" s="34">
        <f t="shared" si="0"/>
        <v>154</v>
      </c>
      <c r="W10" s="10">
        <v>5</v>
      </c>
      <c r="X10" s="12" t="s">
        <v>6</v>
      </c>
      <c r="Y10" s="15">
        <v>1301</v>
      </c>
      <c r="Z10" s="15">
        <v>281</v>
      </c>
      <c r="AA10" s="14">
        <f t="shared" si="1"/>
        <v>0.21598770176787088</v>
      </c>
      <c r="AB10" s="21">
        <v>1307</v>
      </c>
      <c r="AC10" s="15">
        <v>294</v>
      </c>
      <c r="AD10" s="14">
        <f t="shared" si="2"/>
        <v>0.22494261667941851</v>
      </c>
      <c r="AE10" s="21">
        <v>1255</v>
      </c>
      <c r="AF10" s="15">
        <v>282</v>
      </c>
      <c r="AG10" s="14">
        <f t="shared" si="3"/>
        <v>0.22470119521912352</v>
      </c>
      <c r="AH10" s="21">
        <v>1230</v>
      </c>
      <c r="AI10" s="15">
        <v>242</v>
      </c>
      <c r="AJ10" s="14">
        <f t="shared" si="4"/>
        <v>0.1967479674796748</v>
      </c>
      <c r="AK10" s="21">
        <v>1193</v>
      </c>
      <c r="AL10" s="15">
        <v>280</v>
      </c>
      <c r="AM10" s="14">
        <f t="shared" si="5"/>
        <v>0.23470243084660519</v>
      </c>
      <c r="AN10" s="21">
        <v>1134</v>
      </c>
      <c r="AO10" s="15">
        <v>232</v>
      </c>
      <c r="AP10" s="14">
        <f t="shared" si="6"/>
        <v>0.20458553791887124</v>
      </c>
      <c r="AQ10" s="21">
        <v>1004</v>
      </c>
      <c r="AR10" s="15">
        <v>212</v>
      </c>
      <c r="AS10" s="14">
        <f t="shared" si="7"/>
        <v>0.21115537848605578</v>
      </c>
      <c r="AT10" s="21">
        <v>1020</v>
      </c>
      <c r="AU10" s="15">
        <v>215</v>
      </c>
      <c r="AV10" s="14">
        <f t="shared" si="8"/>
        <v>0.2107843137254902</v>
      </c>
      <c r="AW10" s="21">
        <v>1236</v>
      </c>
      <c r="AX10" s="15">
        <v>253</v>
      </c>
      <c r="AY10" s="14">
        <f t="shared" si="9"/>
        <v>0.20469255663430422</v>
      </c>
      <c r="AZ10" s="21">
        <v>1207</v>
      </c>
      <c r="BA10" s="15">
        <v>243</v>
      </c>
      <c r="BB10" s="14">
        <f t="shared" si="10"/>
        <v>0.20132560066280034</v>
      </c>
    </row>
    <row r="11" spans="1:54" x14ac:dyDescent="0.25">
      <c r="B11" s="74">
        <v>15</v>
      </c>
      <c r="C11" s="76" t="s">
        <v>56</v>
      </c>
      <c r="D11" s="34">
        <f t="shared" si="0"/>
        <v>432</v>
      </c>
      <c r="E11" s="34">
        <f t="shared" si="0"/>
        <v>300</v>
      </c>
      <c r="F11" s="34">
        <f t="shared" si="0"/>
        <v>235</v>
      </c>
      <c r="G11" s="34">
        <f t="shared" si="0"/>
        <v>209</v>
      </c>
      <c r="H11" s="34">
        <f t="shared" si="0"/>
        <v>220</v>
      </c>
      <c r="I11" s="34">
        <f t="shared" si="0"/>
        <v>379</v>
      </c>
      <c r="J11" s="34">
        <f t="shared" si="0"/>
        <v>467</v>
      </c>
      <c r="K11" s="34">
        <f t="shared" si="0"/>
        <v>469</v>
      </c>
      <c r="L11" s="34">
        <f t="shared" si="0"/>
        <v>549</v>
      </c>
      <c r="M11" s="34">
        <f t="shared" si="0"/>
        <v>600</v>
      </c>
      <c r="W11" s="10">
        <v>6</v>
      </c>
      <c r="X11" s="12" t="s">
        <v>7</v>
      </c>
      <c r="Y11" s="15">
        <v>359</v>
      </c>
      <c r="Z11" s="15">
        <v>154</v>
      </c>
      <c r="AA11" s="14">
        <f t="shared" si="1"/>
        <v>0.42896935933147634</v>
      </c>
      <c r="AB11" s="21">
        <v>312</v>
      </c>
      <c r="AC11" s="15">
        <v>157</v>
      </c>
      <c r="AD11" s="14">
        <f t="shared" si="2"/>
        <v>0.50320512820512819</v>
      </c>
      <c r="AE11" s="21">
        <v>271</v>
      </c>
      <c r="AF11" s="15">
        <v>120</v>
      </c>
      <c r="AG11" s="14">
        <f t="shared" si="3"/>
        <v>0.44280442804428044</v>
      </c>
      <c r="AH11" s="21">
        <v>142</v>
      </c>
      <c r="AI11" s="15">
        <v>74</v>
      </c>
      <c r="AJ11" s="14">
        <f t="shared" si="4"/>
        <v>0.52112676056338025</v>
      </c>
      <c r="AK11" s="21">
        <v>140</v>
      </c>
      <c r="AL11" s="15">
        <v>64</v>
      </c>
      <c r="AM11" s="14">
        <f t="shared" si="5"/>
        <v>0.45714285714285713</v>
      </c>
      <c r="AN11" s="21">
        <v>159</v>
      </c>
      <c r="AO11" s="15">
        <v>74</v>
      </c>
      <c r="AP11" s="14">
        <f t="shared" si="6"/>
        <v>0.46540880503144655</v>
      </c>
      <c r="AQ11" s="21">
        <v>196</v>
      </c>
      <c r="AR11" s="15">
        <v>122</v>
      </c>
      <c r="AS11" s="14">
        <f t="shared" si="7"/>
        <v>0.62244897959183676</v>
      </c>
      <c r="AT11" s="21">
        <v>244</v>
      </c>
      <c r="AU11" s="15">
        <v>137</v>
      </c>
      <c r="AV11" s="14">
        <f t="shared" si="8"/>
        <v>0.56147540983606559</v>
      </c>
      <c r="AW11" s="21">
        <v>308</v>
      </c>
      <c r="AX11" s="15">
        <v>211</v>
      </c>
      <c r="AY11" s="14">
        <f t="shared" si="9"/>
        <v>0.68506493506493504</v>
      </c>
      <c r="AZ11" s="21">
        <v>363</v>
      </c>
      <c r="BA11" s="15">
        <v>206</v>
      </c>
      <c r="BB11" s="14">
        <f t="shared" si="10"/>
        <v>0.56749311294765836</v>
      </c>
    </row>
    <row r="12" spans="1:54" x14ac:dyDescent="0.25">
      <c r="B12" s="74">
        <v>16</v>
      </c>
      <c r="C12" s="76" t="s">
        <v>57</v>
      </c>
      <c r="D12" s="34">
        <f t="shared" si="0"/>
        <v>443</v>
      </c>
      <c r="E12" s="34">
        <f t="shared" si="0"/>
        <v>374</v>
      </c>
      <c r="F12" s="34">
        <f t="shared" si="0"/>
        <v>283</v>
      </c>
      <c r="G12" s="34">
        <f t="shared" si="0"/>
        <v>274</v>
      </c>
      <c r="H12" s="34">
        <f t="shared" si="0"/>
        <v>223</v>
      </c>
      <c r="I12" s="34">
        <f t="shared" si="0"/>
        <v>212</v>
      </c>
      <c r="J12" s="34">
        <f t="shared" si="0"/>
        <v>260</v>
      </c>
      <c r="K12" s="34">
        <f t="shared" si="0"/>
        <v>395</v>
      </c>
      <c r="L12" s="34">
        <f t="shared" si="0"/>
        <v>473</v>
      </c>
      <c r="M12" s="34">
        <f t="shared" si="0"/>
        <v>489</v>
      </c>
      <c r="W12" s="10">
        <v>7</v>
      </c>
      <c r="X12" s="12" t="s">
        <v>8</v>
      </c>
      <c r="Y12" s="15">
        <v>77</v>
      </c>
      <c r="Z12" s="15">
        <v>49</v>
      </c>
      <c r="AA12" s="14">
        <f t="shared" si="1"/>
        <v>0.63636363636363635</v>
      </c>
      <c r="AB12" s="21">
        <v>41</v>
      </c>
      <c r="AC12" s="15">
        <v>30</v>
      </c>
      <c r="AD12" s="14">
        <f t="shared" si="2"/>
        <v>0.73170731707317072</v>
      </c>
      <c r="AE12" s="21">
        <v>42</v>
      </c>
      <c r="AF12" s="15">
        <v>26</v>
      </c>
      <c r="AG12" s="14">
        <f t="shared" si="3"/>
        <v>0.61904761904761907</v>
      </c>
      <c r="AH12" s="21">
        <v>57</v>
      </c>
      <c r="AI12" s="15">
        <v>35</v>
      </c>
      <c r="AJ12" s="14">
        <f t="shared" si="4"/>
        <v>0.61403508771929827</v>
      </c>
      <c r="AK12" s="21">
        <v>89</v>
      </c>
      <c r="AL12" s="15">
        <v>58</v>
      </c>
      <c r="AM12" s="14">
        <f t="shared" si="5"/>
        <v>0.651685393258427</v>
      </c>
      <c r="AN12" s="21">
        <v>71</v>
      </c>
      <c r="AO12" s="15">
        <v>52</v>
      </c>
      <c r="AP12" s="14">
        <f t="shared" si="6"/>
        <v>0.73239436619718312</v>
      </c>
      <c r="AQ12" s="21">
        <v>85</v>
      </c>
      <c r="AR12" s="15">
        <v>54</v>
      </c>
      <c r="AS12" s="14">
        <f t="shared" si="7"/>
        <v>0.63529411764705879</v>
      </c>
      <c r="AT12" s="21">
        <v>120</v>
      </c>
      <c r="AU12" s="15">
        <v>66</v>
      </c>
      <c r="AV12" s="14">
        <f t="shared" si="8"/>
        <v>0.55000000000000004</v>
      </c>
      <c r="AW12" s="21">
        <v>160</v>
      </c>
      <c r="AX12" s="15">
        <v>94</v>
      </c>
      <c r="AY12" s="14">
        <f t="shared" si="9"/>
        <v>0.58750000000000002</v>
      </c>
      <c r="AZ12" s="21">
        <v>189</v>
      </c>
      <c r="BA12" s="15">
        <v>134</v>
      </c>
      <c r="BB12" s="14">
        <f t="shared" si="10"/>
        <v>0.70899470899470896</v>
      </c>
    </row>
    <row r="13" spans="1:54" x14ac:dyDescent="0.25">
      <c r="B13" s="74">
        <v>17</v>
      </c>
      <c r="C13" s="76" t="s">
        <v>42</v>
      </c>
      <c r="D13" s="34">
        <f t="shared" si="0"/>
        <v>2016</v>
      </c>
      <c r="E13" s="34">
        <f t="shared" si="0"/>
        <v>2090</v>
      </c>
      <c r="F13" s="34">
        <f t="shared" si="0"/>
        <v>2183</v>
      </c>
      <c r="G13" s="34">
        <f t="shared" si="0"/>
        <v>2252</v>
      </c>
      <c r="H13" s="34">
        <f t="shared" si="0"/>
        <v>2362</v>
      </c>
      <c r="I13" s="34">
        <f t="shared" si="0"/>
        <v>2498</v>
      </c>
      <c r="J13" s="34">
        <f t="shared" si="0"/>
        <v>2770</v>
      </c>
      <c r="K13" s="34">
        <f t="shared" si="0"/>
        <v>2966</v>
      </c>
      <c r="L13" s="34">
        <f t="shared" si="0"/>
        <v>2867</v>
      </c>
      <c r="M13" s="34">
        <f t="shared" si="0"/>
        <v>3067</v>
      </c>
      <c r="W13" s="10">
        <v>8</v>
      </c>
      <c r="X13" s="12" t="s">
        <v>9</v>
      </c>
      <c r="Y13" s="15">
        <v>228</v>
      </c>
      <c r="Z13" s="15">
        <v>123</v>
      </c>
      <c r="AA13" s="14">
        <f t="shared" si="1"/>
        <v>0.53947368421052633</v>
      </c>
      <c r="AB13" s="21">
        <v>337</v>
      </c>
      <c r="AC13" s="15">
        <v>174</v>
      </c>
      <c r="AD13" s="14">
        <f t="shared" si="2"/>
        <v>0.51632047477744802</v>
      </c>
      <c r="AE13" s="21">
        <v>289</v>
      </c>
      <c r="AF13" s="15">
        <v>160</v>
      </c>
      <c r="AG13" s="14">
        <f t="shared" si="3"/>
        <v>0.55363321799307963</v>
      </c>
      <c r="AH13" s="21">
        <v>359</v>
      </c>
      <c r="AI13" s="15">
        <v>206</v>
      </c>
      <c r="AJ13" s="14">
        <f t="shared" si="4"/>
        <v>0.57381615598885793</v>
      </c>
      <c r="AK13" s="21">
        <v>427</v>
      </c>
      <c r="AL13" s="15">
        <v>205</v>
      </c>
      <c r="AM13" s="14">
        <f t="shared" si="5"/>
        <v>0.48009367681498827</v>
      </c>
      <c r="AN13" s="21">
        <v>422</v>
      </c>
      <c r="AO13" s="15">
        <v>238</v>
      </c>
      <c r="AP13" s="14">
        <f t="shared" si="6"/>
        <v>0.56398104265402849</v>
      </c>
      <c r="AQ13" s="21">
        <v>213</v>
      </c>
      <c r="AR13" s="15">
        <v>105</v>
      </c>
      <c r="AS13" s="14">
        <f t="shared" si="7"/>
        <v>0.49295774647887325</v>
      </c>
      <c r="AT13" s="21">
        <v>349</v>
      </c>
      <c r="AU13" s="15">
        <v>131</v>
      </c>
      <c r="AV13" s="14">
        <f t="shared" si="8"/>
        <v>0.37535816618911177</v>
      </c>
      <c r="AW13" s="21">
        <v>450</v>
      </c>
      <c r="AX13" s="15">
        <v>192</v>
      </c>
      <c r="AY13" s="14">
        <f t="shared" si="9"/>
        <v>0.42666666666666669</v>
      </c>
      <c r="AZ13" s="21">
        <v>468</v>
      </c>
      <c r="BA13" s="15">
        <v>239</v>
      </c>
      <c r="BB13" s="14">
        <f t="shared" si="10"/>
        <v>0.51068376068376065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196</v>
      </c>
      <c r="Z14" s="15">
        <v>115</v>
      </c>
      <c r="AA14" s="14">
        <f t="shared" si="1"/>
        <v>0.58673469387755106</v>
      </c>
      <c r="AB14" s="21">
        <v>280</v>
      </c>
      <c r="AC14" s="15">
        <v>151</v>
      </c>
      <c r="AD14" s="14">
        <f t="shared" si="2"/>
        <v>0.53928571428571426</v>
      </c>
      <c r="AE14" s="21">
        <v>289</v>
      </c>
      <c r="AF14" s="15">
        <v>160</v>
      </c>
      <c r="AG14" s="14">
        <f t="shared" si="3"/>
        <v>0.55363321799307963</v>
      </c>
      <c r="AH14" s="21">
        <v>359</v>
      </c>
      <c r="AI14" s="15">
        <v>206</v>
      </c>
      <c r="AJ14" s="14">
        <f t="shared" si="4"/>
        <v>0.57381615598885793</v>
      </c>
      <c r="AK14" s="21">
        <v>427</v>
      </c>
      <c r="AL14" s="15">
        <v>205</v>
      </c>
      <c r="AM14" s="14">
        <f t="shared" si="5"/>
        <v>0.48009367681498827</v>
      </c>
      <c r="AN14" s="21">
        <v>422</v>
      </c>
      <c r="AO14" s="15">
        <v>238</v>
      </c>
      <c r="AP14" s="14">
        <f t="shared" si="6"/>
        <v>0.56398104265402849</v>
      </c>
      <c r="AQ14" s="21">
        <v>206</v>
      </c>
      <c r="AR14" s="15">
        <v>105</v>
      </c>
      <c r="AS14" s="14">
        <f t="shared" si="7"/>
        <v>0.50970873786407767</v>
      </c>
      <c r="AT14" s="21">
        <v>336</v>
      </c>
      <c r="AU14" s="15">
        <v>130</v>
      </c>
      <c r="AV14" s="14">
        <f t="shared" si="8"/>
        <v>0.38690476190476192</v>
      </c>
      <c r="AW14" s="21">
        <v>435</v>
      </c>
      <c r="AX14" s="15">
        <v>193</v>
      </c>
      <c r="AY14" s="14">
        <f t="shared" si="9"/>
        <v>0.44367816091954021</v>
      </c>
      <c r="AZ14" s="21">
        <v>451</v>
      </c>
      <c r="BA14" s="15">
        <v>238</v>
      </c>
      <c r="BB14" s="14">
        <f t="shared" si="10"/>
        <v>0.52771618625277161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15319</v>
      </c>
      <c r="E15" s="34">
        <f t="shared" si="11"/>
        <v>15488</v>
      </c>
      <c r="F15" s="34">
        <f t="shared" si="11"/>
        <v>15784</v>
      </c>
      <c r="G15" s="34">
        <f t="shared" si="11"/>
        <v>16019</v>
      </c>
      <c r="H15" s="34">
        <f t="shared" si="11"/>
        <v>16442</v>
      </c>
      <c r="I15" s="34">
        <f t="shared" si="11"/>
        <v>16941</v>
      </c>
      <c r="J15" s="34">
        <f t="shared" si="11"/>
        <v>16832</v>
      </c>
      <c r="K15" s="34">
        <f t="shared" si="11"/>
        <v>16996</v>
      </c>
      <c r="L15" s="34">
        <f t="shared" si="11"/>
        <v>17357</v>
      </c>
      <c r="M15" s="34">
        <f t="shared" si="11"/>
        <v>17630</v>
      </c>
      <c r="W15" s="10">
        <v>10</v>
      </c>
      <c r="X15" s="12" t="s">
        <v>11</v>
      </c>
      <c r="Y15" s="15">
        <v>0</v>
      </c>
      <c r="Z15" s="15">
        <v>119</v>
      </c>
      <c r="AA15" s="14">
        <f t="shared" si="1"/>
        <v>0</v>
      </c>
      <c r="AB15" s="21">
        <v>0</v>
      </c>
      <c r="AC15" s="15">
        <v>89</v>
      </c>
      <c r="AD15" s="14">
        <f t="shared" si="2"/>
        <v>0</v>
      </c>
      <c r="AE15" s="21">
        <v>0</v>
      </c>
      <c r="AF15" s="15">
        <v>24</v>
      </c>
      <c r="AG15" s="14">
        <f t="shared" si="3"/>
        <v>0</v>
      </c>
      <c r="AH15" s="21">
        <v>0</v>
      </c>
      <c r="AI15" s="15">
        <v>24</v>
      </c>
      <c r="AJ15" s="14">
        <f t="shared" si="4"/>
        <v>0</v>
      </c>
      <c r="AK15" s="21">
        <v>0</v>
      </c>
      <c r="AL15" s="15">
        <v>24</v>
      </c>
      <c r="AM15" s="14">
        <f t="shared" si="5"/>
        <v>0</v>
      </c>
      <c r="AN15" s="21">
        <v>0</v>
      </c>
      <c r="AO15" s="15">
        <v>23</v>
      </c>
      <c r="AP15" s="14">
        <f t="shared" si="6"/>
        <v>0</v>
      </c>
      <c r="AQ15" s="21">
        <v>0</v>
      </c>
      <c r="AR15" s="15">
        <v>23</v>
      </c>
      <c r="AS15" s="14">
        <f t="shared" si="7"/>
        <v>0</v>
      </c>
      <c r="AT15" s="21">
        <v>0</v>
      </c>
      <c r="AU15" s="15">
        <v>24</v>
      </c>
      <c r="AV15" s="14">
        <f t="shared" si="8"/>
        <v>0</v>
      </c>
      <c r="AW15" s="21">
        <v>0</v>
      </c>
      <c r="AX15" s="15">
        <v>24</v>
      </c>
      <c r="AY15" s="14">
        <f t="shared" si="9"/>
        <v>0</v>
      </c>
      <c r="AZ15" s="21">
        <v>10</v>
      </c>
      <c r="BA15" s="15">
        <v>15</v>
      </c>
      <c r="BB15" s="14">
        <f t="shared" si="10"/>
        <v>1.5</v>
      </c>
    </row>
    <row r="16" spans="1:54" x14ac:dyDescent="0.25">
      <c r="B16" s="74"/>
      <c r="C16" s="76" t="s">
        <v>43</v>
      </c>
      <c r="D16" s="37">
        <f>D7</f>
        <v>13582</v>
      </c>
      <c r="E16" s="37">
        <f t="shared" ref="E16:M16" si="12">E7</f>
        <v>13828</v>
      </c>
      <c r="F16" s="37">
        <f t="shared" si="12"/>
        <v>14216</v>
      </c>
      <c r="G16" s="37">
        <f t="shared" si="12"/>
        <v>14590</v>
      </c>
      <c r="H16" s="37">
        <f t="shared" si="12"/>
        <v>15020</v>
      </c>
      <c r="I16" s="37">
        <f t="shared" si="12"/>
        <v>15577</v>
      </c>
      <c r="J16" s="37">
        <f t="shared" si="12"/>
        <v>15547</v>
      </c>
      <c r="K16" s="37">
        <f t="shared" si="12"/>
        <v>15612</v>
      </c>
      <c r="L16" s="37">
        <f t="shared" si="12"/>
        <v>15653</v>
      </c>
      <c r="M16" s="37">
        <f t="shared" si="12"/>
        <v>15871</v>
      </c>
      <c r="W16" s="10">
        <v>11</v>
      </c>
      <c r="X16" s="12" t="s">
        <v>12</v>
      </c>
      <c r="Y16" s="15">
        <v>32</v>
      </c>
      <c r="Z16" s="15">
        <v>45</v>
      </c>
      <c r="AA16" s="14">
        <f t="shared" si="1"/>
        <v>1.40625</v>
      </c>
      <c r="AB16" s="21">
        <v>57</v>
      </c>
      <c r="AC16" s="15">
        <v>71</v>
      </c>
      <c r="AD16" s="14">
        <f t="shared" si="2"/>
        <v>1.2456140350877194</v>
      </c>
      <c r="AE16" s="21">
        <v>0</v>
      </c>
      <c r="AF16" s="15">
        <v>24</v>
      </c>
      <c r="AG16" s="14">
        <f t="shared" si="3"/>
        <v>0</v>
      </c>
      <c r="AH16" s="21">
        <v>0</v>
      </c>
      <c r="AI16" s="15">
        <v>24</v>
      </c>
      <c r="AJ16" s="14">
        <f t="shared" si="4"/>
        <v>0</v>
      </c>
      <c r="AK16" s="21">
        <v>0</v>
      </c>
      <c r="AL16" s="15">
        <v>24</v>
      </c>
      <c r="AM16" s="14">
        <f t="shared" si="5"/>
        <v>0</v>
      </c>
      <c r="AN16" s="21">
        <v>0</v>
      </c>
      <c r="AO16" s="15">
        <v>23</v>
      </c>
      <c r="AP16" s="14">
        <f t="shared" si="6"/>
        <v>0</v>
      </c>
      <c r="AQ16" s="21">
        <v>0</v>
      </c>
      <c r="AR16" s="15">
        <v>23</v>
      </c>
      <c r="AS16" s="14">
        <f t="shared" si="7"/>
        <v>0</v>
      </c>
      <c r="AT16" s="21">
        <v>8</v>
      </c>
      <c r="AU16" s="15">
        <v>13</v>
      </c>
      <c r="AV16" s="14">
        <f t="shared" si="8"/>
        <v>1.625</v>
      </c>
      <c r="AW16" s="21">
        <v>9</v>
      </c>
      <c r="AX16" s="15">
        <v>13</v>
      </c>
      <c r="AY16" s="14">
        <f t="shared" si="9"/>
        <v>1.4444444444444444</v>
      </c>
      <c r="AZ16" s="21">
        <v>0</v>
      </c>
      <c r="BA16" s="15">
        <v>24</v>
      </c>
      <c r="BB16" s="14">
        <f t="shared" si="10"/>
        <v>0</v>
      </c>
    </row>
    <row r="17" spans="2:54" x14ac:dyDescent="0.25">
      <c r="B17" s="74"/>
      <c r="C17" s="76" t="s">
        <v>44</v>
      </c>
      <c r="D17" s="37">
        <f>D8</f>
        <v>1737</v>
      </c>
      <c r="E17" s="37">
        <f t="shared" ref="E17:M17" si="13">E8</f>
        <v>1660</v>
      </c>
      <c r="F17" s="37">
        <f t="shared" si="13"/>
        <v>1568</v>
      </c>
      <c r="G17" s="37">
        <f t="shared" si="13"/>
        <v>1429</v>
      </c>
      <c r="H17" s="37">
        <f t="shared" si="13"/>
        <v>1422</v>
      </c>
      <c r="I17" s="37">
        <f t="shared" si="13"/>
        <v>1364</v>
      </c>
      <c r="J17" s="37">
        <f t="shared" si="13"/>
        <v>1285</v>
      </c>
      <c r="K17" s="37">
        <f t="shared" si="13"/>
        <v>1384</v>
      </c>
      <c r="L17" s="37">
        <f t="shared" si="13"/>
        <v>1704</v>
      </c>
      <c r="M17" s="37">
        <f t="shared" si="13"/>
        <v>1759</v>
      </c>
      <c r="W17" s="10">
        <v>12</v>
      </c>
      <c r="X17" s="12" t="s">
        <v>13</v>
      </c>
      <c r="Y17" s="15">
        <v>0</v>
      </c>
      <c r="Z17" s="15">
        <v>119</v>
      </c>
      <c r="AA17" s="14">
        <f t="shared" si="1"/>
        <v>0</v>
      </c>
      <c r="AB17" s="21">
        <v>0</v>
      </c>
      <c r="AC17" s="15">
        <v>89</v>
      </c>
      <c r="AD17" s="14">
        <f t="shared" si="2"/>
        <v>0</v>
      </c>
      <c r="AE17" s="21">
        <v>0</v>
      </c>
      <c r="AF17" s="15">
        <v>24</v>
      </c>
      <c r="AG17" s="14">
        <f t="shared" si="3"/>
        <v>0</v>
      </c>
      <c r="AH17" s="21">
        <v>0</v>
      </c>
      <c r="AI17" s="15">
        <v>24</v>
      </c>
      <c r="AJ17" s="14">
        <f t="shared" si="4"/>
        <v>0</v>
      </c>
      <c r="AK17" s="21">
        <v>0</v>
      </c>
      <c r="AL17" s="15">
        <v>24</v>
      </c>
      <c r="AM17" s="14">
        <f t="shared" si="5"/>
        <v>0</v>
      </c>
      <c r="AN17" s="21">
        <v>0</v>
      </c>
      <c r="AO17" s="15">
        <v>23</v>
      </c>
      <c r="AP17" s="14">
        <f t="shared" si="6"/>
        <v>0</v>
      </c>
      <c r="AQ17" s="21">
        <v>0</v>
      </c>
      <c r="AR17" s="15">
        <v>23</v>
      </c>
      <c r="AS17" s="14">
        <f t="shared" si="7"/>
        <v>0</v>
      </c>
      <c r="AT17" s="21">
        <v>0</v>
      </c>
      <c r="AU17" s="15">
        <v>24</v>
      </c>
      <c r="AV17" s="14">
        <f t="shared" si="8"/>
        <v>0</v>
      </c>
      <c r="AW17" s="21">
        <v>0</v>
      </c>
      <c r="AX17" s="15">
        <v>24</v>
      </c>
      <c r="AY17" s="14">
        <f t="shared" si="9"/>
        <v>0</v>
      </c>
      <c r="AZ17" s="21">
        <v>0</v>
      </c>
      <c r="BA17" s="15">
        <v>24</v>
      </c>
      <c r="BB17" s="14">
        <f t="shared" si="10"/>
        <v>0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0</v>
      </c>
      <c r="Z18" s="15">
        <v>119</v>
      </c>
      <c r="AA18" s="14">
        <f t="shared" si="1"/>
        <v>0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24</v>
      </c>
      <c r="AG18" s="14">
        <f t="shared" si="3"/>
        <v>0</v>
      </c>
      <c r="AH18" s="21">
        <v>0</v>
      </c>
      <c r="AI18" s="15">
        <v>24</v>
      </c>
      <c r="AJ18" s="14">
        <f t="shared" si="4"/>
        <v>0</v>
      </c>
      <c r="AK18" s="21">
        <v>0</v>
      </c>
      <c r="AL18" s="15">
        <v>24</v>
      </c>
      <c r="AM18" s="14">
        <f t="shared" si="5"/>
        <v>0</v>
      </c>
      <c r="AN18" s="21">
        <v>0</v>
      </c>
      <c r="AO18" s="15">
        <v>23</v>
      </c>
      <c r="AP18" s="14">
        <f t="shared" si="6"/>
        <v>0</v>
      </c>
      <c r="AQ18" s="21">
        <v>7</v>
      </c>
      <c r="AR18" s="15">
        <v>10</v>
      </c>
      <c r="AS18" s="14">
        <f t="shared" si="7"/>
        <v>1.4285714285714286</v>
      </c>
      <c r="AT18" s="21">
        <v>5</v>
      </c>
      <c r="AU18" s="15">
        <v>9</v>
      </c>
      <c r="AV18" s="14">
        <f t="shared" si="8"/>
        <v>1.8</v>
      </c>
      <c r="AW18" s="21">
        <v>6</v>
      </c>
      <c r="AX18" s="15">
        <v>9</v>
      </c>
      <c r="AY18" s="14">
        <f t="shared" si="9"/>
        <v>1.5</v>
      </c>
      <c r="AZ18" s="21">
        <v>7</v>
      </c>
      <c r="BA18" s="15">
        <v>12</v>
      </c>
      <c r="BB18" s="14">
        <f t="shared" si="10"/>
        <v>1.7142857142857142</v>
      </c>
    </row>
    <row r="19" spans="2:54" x14ac:dyDescent="0.25">
      <c r="B19" s="74"/>
      <c r="C19" s="77" t="s">
        <v>44</v>
      </c>
      <c r="D19" s="37">
        <f>SUM(D20:D22)</f>
        <v>1737</v>
      </c>
      <c r="E19" s="37">
        <f t="shared" ref="E19:M19" si="14">SUM(E20:E22)</f>
        <v>1660</v>
      </c>
      <c r="F19" s="37">
        <f t="shared" si="14"/>
        <v>1568</v>
      </c>
      <c r="G19" s="37">
        <f t="shared" si="14"/>
        <v>1429</v>
      </c>
      <c r="H19" s="37">
        <f t="shared" si="14"/>
        <v>1422</v>
      </c>
      <c r="I19" s="37">
        <f t="shared" si="14"/>
        <v>1364</v>
      </c>
      <c r="J19" s="37">
        <f t="shared" si="14"/>
        <v>1285</v>
      </c>
      <c r="K19" s="37">
        <f t="shared" si="14"/>
        <v>1384</v>
      </c>
      <c r="L19" s="37">
        <f t="shared" si="14"/>
        <v>1704</v>
      </c>
      <c r="M19" s="37">
        <f t="shared" si="14"/>
        <v>1759</v>
      </c>
      <c r="W19" s="10">
        <v>14</v>
      </c>
      <c r="X19" s="12" t="s">
        <v>15</v>
      </c>
      <c r="Y19" s="15">
        <v>339</v>
      </c>
      <c r="Z19" s="15">
        <v>258</v>
      </c>
      <c r="AA19" s="14">
        <f t="shared" si="1"/>
        <v>0.76106194690265483</v>
      </c>
      <c r="AB19" s="21">
        <v>229</v>
      </c>
      <c r="AC19" s="15">
        <v>250</v>
      </c>
      <c r="AD19" s="14">
        <f t="shared" si="2"/>
        <v>1.0917030567685591</v>
      </c>
      <c r="AE19" s="21">
        <v>258</v>
      </c>
      <c r="AF19" s="15">
        <v>250</v>
      </c>
      <c r="AG19" s="14">
        <f t="shared" si="3"/>
        <v>0.96899224806201545</v>
      </c>
      <c r="AH19" s="21">
        <v>148</v>
      </c>
      <c r="AI19" s="15">
        <v>87</v>
      </c>
      <c r="AJ19" s="14">
        <f t="shared" si="4"/>
        <v>0.58783783783783783</v>
      </c>
      <c r="AK19" s="21">
        <v>121</v>
      </c>
      <c r="AL19" s="15">
        <v>115</v>
      </c>
      <c r="AM19" s="14">
        <f t="shared" si="5"/>
        <v>0.95041322314049592</v>
      </c>
      <c r="AN19" s="21">
        <v>136</v>
      </c>
      <c r="AO19" s="15">
        <v>73</v>
      </c>
      <c r="AP19" s="14">
        <f t="shared" si="6"/>
        <v>0.53676470588235292</v>
      </c>
      <c r="AQ19" s="21">
        <v>200</v>
      </c>
      <c r="AR19" s="15">
        <v>93</v>
      </c>
      <c r="AS19" s="14">
        <f t="shared" si="7"/>
        <v>0.46500000000000002</v>
      </c>
      <c r="AT19" s="21">
        <v>184</v>
      </c>
      <c r="AU19" s="15">
        <v>87</v>
      </c>
      <c r="AV19" s="14">
        <f t="shared" si="8"/>
        <v>0.47282608695652173</v>
      </c>
      <c r="AW19" s="21">
        <v>193</v>
      </c>
      <c r="AX19" s="15">
        <v>113</v>
      </c>
      <c r="AY19" s="14">
        <f t="shared" si="9"/>
        <v>0.58549222797927458</v>
      </c>
      <c r="AZ19" s="21">
        <v>154</v>
      </c>
      <c r="BA19" s="15">
        <v>76</v>
      </c>
      <c r="BB19" s="14">
        <f t="shared" si="10"/>
        <v>0.4935064935064935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1301</v>
      </c>
      <c r="E20" s="34">
        <f t="shared" si="15"/>
        <v>1307</v>
      </c>
      <c r="F20" s="34">
        <f t="shared" si="15"/>
        <v>1255</v>
      </c>
      <c r="G20" s="34">
        <f t="shared" si="15"/>
        <v>1230</v>
      </c>
      <c r="H20" s="34">
        <f t="shared" si="15"/>
        <v>1193</v>
      </c>
      <c r="I20" s="34">
        <f t="shared" si="15"/>
        <v>1134</v>
      </c>
      <c r="J20" s="34">
        <f t="shared" si="15"/>
        <v>1004</v>
      </c>
      <c r="K20" s="34">
        <f t="shared" si="15"/>
        <v>1020</v>
      </c>
      <c r="L20" s="34">
        <f t="shared" si="15"/>
        <v>1236</v>
      </c>
      <c r="M20" s="34">
        <f t="shared" si="15"/>
        <v>1207</v>
      </c>
      <c r="W20" s="10">
        <v>15</v>
      </c>
      <c r="X20" s="12" t="s">
        <v>16</v>
      </c>
      <c r="Y20" s="15">
        <v>432</v>
      </c>
      <c r="Z20" s="15">
        <v>167</v>
      </c>
      <c r="AA20" s="14">
        <f t="shared" si="1"/>
        <v>0.38657407407407407</v>
      </c>
      <c r="AB20" s="21">
        <v>300</v>
      </c>
      <c r="AC20" s="15">
        <v>130</v>
      </c>
      <c r="AD20" s="14">
        <f t="shared" si="2"/>
        <v>0.43333333333333335</v>
      </c>
      <c r="AE20" s="21">
        <v>235</v>
      </c>
      <c r="AF20" s="15">
        <v>102</v>
      </c>
      <c r="AG20" s="14">
        <f t="shared" si="3"/>
        <v>0.43404255319148938</v>
      </c>
      <c r="AH20" s="21">
        <v>209</v>
      </c>
      <c r="AI20" s="15">
        <v>87</v>
      </c>
      <c r="AJ20" s="14">
        <f t="shared" si="4"/>
        <v>0.41626794258373206</v>
      </c>
      <c r="AK20" s="21">
        <v>220</v>
      </c>
      <c r="AL20" s="15">
        <v>75</v>
      </c>
      <c r="AM20" s="14">
        <f t="shared" si="5"/>
        <v>0.34090909090909088</v>
      </c>
      <c r="AN20" s="21">
        <v>379</v>
      </c>
      <c r="AO20" s="15">
        <v>135</v>
      </c>
      <c r="AP20" s="14">
        <f t="shared" si="6"/>
        <v>0.35620052770448551</v>
      </c>
      <c r="AQ20" s="21">
        <v>467</v>
      </c>
      <c r="AR20" s="15">
        <v>146</v>
      </c>
      <c r="AS20" s="14">
        <f t="shared" si="7"/>
        <v>0.31263383297644537</v>
      </c>
      <c r="AT20" s="21">
        <v>469</v>
      </c>
      <c r="AU20" s="15">
        <v>155</v>
      </c>
      <c r="AV20" s="14">
        <f t="shared" si="8"/>
        <v>0.33049040511727079</v>
      </c>
      <c r="AW20" s="21">
        <v>549</v>
      </c>
      <c r="AX20" s="15">
        <v>182</v>
      </c>
      <c r="AY20" s="14">
        <f t="shared" si="9"/>
        <v>0.33151183970856102</v>
      </c>
      <c r="AZ20" s="21">
        <v>600</v>
      </c>
      <c r="BA20" s="15">
        <v>186</v>
      </c>
      <c r="BB20" s="14">
        <f t="shared" si="10"/>
        <v>0.31</v>
      </c>
    </row>
    <row r="21" spans="2:54" x14ac:dyDescent="0.25">
      <c r="B21" s="74">
        <v>6</v>
      </c>
      <c r="C21" s="76" t="s">
        <v>52</v>
      </c>
      <c r="D21" s="34">
        <f t="shared" si="15"/>
        <v>359</v>
      </c>
      <c r="E21" s="34">
        <f t="shared" si="15"/>
        <v>312</v>
      </c>
      <c r="F21" s="34">
        <f t="shared" si="15"/>
        <v>271</v>
      </c>
      <c r="G21" s="34">
        <f t="shared" si="15"/>
        <v>142</v>
      </c>
      <c r="H21" s="34">
        <f t="shared" si="15"/>
        <v>140</v>
      </c>
      <c r="I21" s="34">
        <f t="shared" si="15"/>
        <v>159</v>
      </c>
      <c r="J21" s="34">
        <f t="shared" si="15"/>
        <v>196</v>
      </c>
      <c r="K21" s="34">
        <f t="shared" si="15"/>
        <v>244</v>
      </c>
      <c r="L21" s="34">
        <f t="shared" si="15"/>
        <v>308</v>
      </c>
      <c r="M21" s="34">
        <f t="shared" si="15"/>
        <v>363</v>
      </c>
      <c r="W21" s="10">
        <v>16</v>
      </c>
      <c r="X21" s="12" t="s">
        <v>17</v>
      </c>
      <c r="Y21" s="15">
        <v>443</v>
      </c>
      <c r="Z21" s="15">
        <v>150</v>
      </c>
      <c r="AA21" s="14">
        <f t="shared" si="1"/>
        <v>0.33860045146726864</v>
      </c>
      <c r="AB21" s="21">
        <v>374</v>
      </c>
      <c r="AC21" s="15">
        <v>158</v>
      </c>
      <c r="AD21" s="14">
        <f t="shared" si="2"/>
        <v>0.42245989304812837</v>
      </c>
      <c r="AE21" s="21">
        <v>283</v>
      </c>
      <c r="AF21" s="15">
        <v>125</v>
      </c>
      <c r="AG21" s="14">
        <f t="shared" si="3"/>
        <v>0.44169611307420492</v>
      </c>
      <c r="AH21" s="21">
        <v>274</v>
      </c>
      <c r="AI21" s="15">
        <v>105</v>
      </c>
      <c r="AJ21" s="14">
        <f t="shared" si="4"/>
        <v>0.38321167883211676</v>
      </c>
      <c r="AK21" s="21">
        <v>223</v>
      </c>
      <c r="AL21" s="15">
        <v>94</v>
      </c>
      <c r="AM21" s="14">
        <f t="shared" si="5"/>
        <v>0.42152466367713004</v>
      </c>
      <c r="AN21" s="21">
        <v>212</v>
      </c>
      <c r="AO21" s="15">
        <v>66</v>
      </c>
      <c r="AP21" s="14">
        <f t="shared" si="6"/>
        <v>0.31132075471698112</v>
      </c>
      <c r="AQ21" s="21">
        <v>260</v>
      </c>
      <c r="AR21" s="15">
        <v>76</v>
      </c>
      <c r="AS21" s="14">
        <f t="shared" si="7"/>
        <v>0.29230769230769232</v>
      </c>
      <c r="AT21" s="21">
        <v>395</v>
      </c>
      <c r="AU21" s="15">
        <v>119</v>
      </c>
      <c r="AV21" s="14">
        <f t="shared" si="8"/>
        <v>0.30126582278481012</v>
      </c>
      <c r="AW21" s="21">
        <v>473</v>
      </c>
      <c r="AX21" s="15">
        <v>149</v>
      </c>
      <c r="AY21" s="14">
        <f t="shared" si="9"/>
        <v>0.31501057082452433</v>
      </c>
      <c r="AZ21" s="21">
        <v>489</v>
      </c>
      <c r="BA21" s="15">
        <v>162</v>
      </c>
      <c r="BB21" s="14">
        <f t="shared" si="10"/>
        <v>0.33128834355828218</v>
      </c>
    </row>
    <row r="22" spans="2:54" x14ac:dyDescent="0.25">
      <c r="B22" s="74">
        <v>7</v>
      </c>
      <c r="C22" s="76" t="s">
        <v>53</v>
      </c>
      <c r="D22" s="34">
        <f t="shared" si="15"/>
        <v>77</v>
      </c>
      <c r="E22" s="34">
        <f t="shared" si="15"/>
        <v>41</v>
      </c>
      <c r="F22" s="34">
        <f t="shared" si="15"/>
        <v>42</v>
      </c>
      <c r="G22" s="34">
        <f t="shared" si="15"/>
        <v>57</v>
      </c>
      <c r="H22" s="34">
        <f t="shared" si="15"/>
        <v>89</v>
      </c>
      <c r="I22" s="34">
        <f t="shared" si="15"/>
        <v>71</v>
      </c>
      <c r="J22" s="34">
        <f t="shared" si="15"/>
        <v>85</v>
      </c>
      <c r="K22" s="34">
        <f t="shared" si="15"/>
        <v>120</v>
      </c>
      <c r="L22" s="34">
        <f t="shared" si="15"/>
        <v>160</v>
      </c>
      <c r="M22" s="34">
        <f t="shared" si="15"/>
        <v>189</v>
      </c>
      <c r="W22" s="16">
        <v>17</v>
      </c>
      <c r="X22" s="17" t="s">
        <v>18</v>
      </c>
      <c r="Y22" s="18">
        <v>2016</v>
      </c>
      <c r="Z22" s="18">
        <v>368</v>
      </c>
      <c r="AA22" s="19">
        <f t="shared" si="1"/>
        <v>0.18253968253968253</v>
      </c>
      <c r="AB22" s="22">
        <v>2090</v>
      </c>
      <c r="AC22" s="18">
        <v>335</v>
      </c>
      <c r="AD22" s="19">
        <f t="shared" si="2"/>
        <v>0.16028708133971292</v>
      </c>
      <c r="AE22" s="22">
        <v>2183</v>
      </c>
      <c r="AF22" s="18">
        <v>362</v>
      </c>
      <c r="AG22" s="19">
        <f t="shared" si="3"/>
        <v>0.16582684379294549</v>
      </c>
      <c r="AH22" s="22">
        <v>2252</v>
      </c>
      <c r="AI22" s="18">
        <v>338</v>
      </c>
      <c r="AJ22" s="19">
        <f t="shared" si="4"/>
        <v>0.15008880994671403</v>
      </c>
      <c r="AK22" s="22">
        <v>2362</v>
      </c>
      <c r="AL22" s="18">
        <v>325</v>
      </c>
      <c r="AM22" s="19">
        <f t="shared" si="5"/>
        <v>0.1375952582557155</v>
      </c>
      <c r="AN22" s="22">
        <v>2498</v>
      </c>
      <c r="AO22" s="18">
        <v>252</v>
      </c>
      <c r="AP22" s="19">
        <f t="shared" si="6"/>
        <v>0.10088070456365092</v>
      </c>
      <c r="AQ22" s="22">
        <v>2770</v>
      </c>
      <c r="AR22" s="18">
        <v>288</v>
      </c>
      <c r="AS22" s="19">
        <f t="shared" si="7"/>
        <v>0.10397111913357401</v>
      </c>
      <c r="AT22" s="22">
        <v>2966</v>
      </c>
      <c r="AU22" s="18">
        <v>331</v>
      </c>
      <c r="AV22" s="19">
        <f t="shared" si="8"/>
        <v>0.11159811193526635</v>
      </c>
      <c r="AW22" s="22">
        <v>2867</v>
      </c>
      <c r="AX22" s="18">
        <v>329</v>
      </c>
      <c r="AY22" s="19">
        <f t="shared" si="9"/>
        <v>0.11475409836065574</v>
      </c>
      <c r="AZ22" s="22">
        <v>3067</v>
      </c>
      <c r="BA22" s="18">
        <v>331</v>
      </c>
      <c r="BB22" s="19">
        <f t="shared" si="10"/>
        <v>0.10792305184219107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10556</v>
      </c>
      <c r="Z23" s="15">
        <v>353</v>
      </c>
      <c r="AA23" s="14">
        <f t="shared" si="1"/>
        <v>3.3440697233800686E-2</v>
      </c>
      <c r="AB23" s="21">
        <v>10653</v>
      </c>
      <c r="AC23" s="15">
        <v>323</v>
      </c>
      <c r="AD23" s="14">
        <f t="shared" si="2"/>
        <v>3.0320097625082136E-2</v>
      </c>
      <c r="AE23" s="21">
        <v>10863</v>
      </c>
      <c r="AF23" s="15">
        <v>371</v>
      </c>
      <c r="AG23" s="14">
        <f t="shared" si="3"/>
        <v>3.4152628187425205E-2</v>
      </c>
      <c r="AH23" s="21">
        <v>11032</v>
      </c>
      <c r="AI23" s="15">
        <v>369</v>
      </c>
      <c r="AJ23" s="14">
        <f t="shared" si="4"/>
        <v>3.3448150833937637E-2</v>
      </c>
      <c r="AK23" s="21">
        <v>11284</v>
      </c>
      <c r="AL23" s="15">
        <v>286</v>
      </c>
      <c r="AM23" s="14">
        <f t="shared" si="5"/>
        <v>2.5345622119815669E-2</v>
      </c>
      <c r="AN23" s="21">
        <v>11648</v>
      </c>
      <c r="AO23" s="15">
        <v>253</v>
      </c>
      <c r="AP23" s="14">
        <f t="shared" si="6"/>
        <v>2.1720467032967032E-2</v>
      </c>
      <c r="AQ23" s="21">
        <v>11766</v>
      </c>
      <c r="AR23" s="15">
        <v>279</v>
      </c>
      <c r="AS23" s="14">
        <f t="shared" si="7"/>
        <v>2.371239163691994E-2</v>
      </c>
      <c r="AT23" s="21">
        <v>11935</v>
      </c>
      <c r="AU23" s="15">
        <v>290</v>
      </c>
      <c r="AV23" s="14">
        <f t="shared" si="8"/>
        <v>2.4298282362798494E-2</v>
      </c>
      <c r="AW23" s="21">
        <v>12175</v>
      </c>
      <c r="AX23" s="15">
        <v>244</v>
      </c>
      <c r="AY23" s="14">
        <f t="shared" si="9"/>
        <v>2.0041067761806981E-2</v>
      </c>
      <c r="AZ23" s="21">
        <v>12297</v>
      </c>
      <c r="BA23" s="15">
        <v>242</v>
      </c>
      <c r="BB23" s="14">
        <f t="shared" si="10"/>
        <v>1.9679596649589331E-2</v>
      </c>
    </row>
    <row r="24" spans="2:54" x14ac:dyDescent="0.25">
      <c r="B24" s="74"/>
      <c r="C24" s="77" t="s">
        <v>54</v>
      </c>
      <c r="D24" s="37">
        <f>SUM(D25:D29)</f>
        <v>228</v>
      </c>
      <c r="E24" s="37">
        <f t="shared" ref="E24:M24" si="16">SUM(E25:E29)</f>
        <v>337</v>
      </c>
      <c r="F24" s="37">
        <f t="shared" si="16"/>
        <v>289</v>
      </c>
      <c r="G24" s="37">
        <f t="shared" si="16"/>
        <v>359</v>
      </c>
      <c r="H24" s="37">
        <f t="shared" si="16"/>
        <v>427</v>
      </c>
      <c r="I24" s="37">
        <f t="shared" si="16"/>
        <v>422</v>
      </c>
      <c r="J24" s="37">
        <f t="shared" si="16"/>
        <v>213</v>
      </c>
      <c r="K24" s="37">
        <f t="shared" si="16"/>
        <v>349</v>
      </c>
      <c r="L24" s="37">
        <f t="shared" si="16"/>
        <v>450</v>
      </c>
      <c r="M24" s="37">
        <f t="shared" si="16"/>
        <v>468</v>
      </c>
      <c r="W24" s="10">
        <v>19</v>
      </c>
      <c r="X24" s="12" t="s">
        <v>20</v>
      </c>
      <c r="Y24" s="15">
        <v>8621</v>
      </c>
      <c r="Z24" s="15">
        <v>408</v>
      </c>
      <c r="AA24" s="14">
        <f t="shared" si="1"/>
        <v>4.7326296253334878E-2</v>
      </c>
      <c r="AB24" s="21">
        <v>8798</v>
      </c>
      <c r="AC24" s="15">
        <v>346</v>
      </c>
      <c r="AD24" s="14">
        <f t="shared" si="2"/>
        <v>3.9327119799954534E-2</v>
      </c>
      <c r="AE24" s="21">
        <v>8970</v>
      </c>
      <c r="AF24" s="15">
        <v>442</v>
      </c>
      <c r="AG24" s="14">
        <f t="shared" si="3"/>
        <v>4.9275362318840582E-2</v>
      </c>
      <c r="AH24" s="21">
        <v>9054</v>
      </c>
      <c r="AI24" s="15">
        <v>381</v>
      </c>
      <c r="AJ24" s="14">
        <f t="shared" si="4"/>
        <v>4.2080848243870116E-2</v>
      </c>
      <c r="AK24" s="21">
        <v>9209</v>
      </c>
      <c r="AL24" s="15">
        <v>362</v>
      </c>
      <c r="AM24" s="14">
        <f t="shared" si="5"/>
        <v>3.9309371267238574E-2</v>
      </c>
      <c r="AN24" s="21">
        <v>9406</v>
      </c>
      <c r="AO24" s="15">
        <v>284</v>
      </c>
      <c r="AP24" s="14">
        <f t="shared" si="6"/>
        <v>3.0193493514777802E-2</v>
      </c>
      <c r="AQ24" s="21">
        <v>9409</v>
      </c>
      <c r="AR24" s="15">
        <v>355</v>
      </c>
      <c r="AS24" s="14">
        <f t="shared" si="7"/>
        <v>3.772983313848443E-2</v>
      </c>
      <c r="AT24" s="21">
        <v>9303</v>
      </c>
      <c r="AU24" s="15">
        <v>344</v>
      </c>
      <c r="AV24" s="14">
        <f t="shared" si="8"/>
        <v>3.6977319144362031E-2</v>
      </c>
      <c r="AW24" s="21">
        <v>9518</v>
      </c>
      <c r="AX24" s="15">
        <v>390</v>
      </c>
      <c r="AY24" s="14">
        <f t="shared" si="9"/>
        <v>4.0974994746795543E-2</v>
      </c>
      <c r="AZ24" s="21">
        <v>9604</v>
      </c>
      <c r="BA24" s="15">
        <v>350</v>
      </c>
      <c r="BB24" s="14">
        <f t="shared" si="10"/>
        <v>3.6443148688046649E-2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196</v>
      </c>
      <c r="E25" s="34">
        <f t="shared" si="17"/>
        <v>280</v>
      </c>
      <c r="F25" s="34">
        <f t="shared" si="17"/>
        <v>289</v>
      </c>
      <c r="G25" s="34">
        <f t="shared" si="17"/>
        <v>359</v>
      </c>
      <c r="H25" s="34">
        <f t="shared" si="17"/>
        <v>427</v>
      </c>
      <c r="I25" s="34">
        <f t="shared" si="17"/>
        <v>422</v>
      </c>
      <c r="J25" s="34">
        <f t="shared" si="17"/>
        <v>206</v>
      </c>
      <c r="K25" s="34">
        <f t="shared" si="17"/>
        <v>336</v>
      </c>
      <c r="L25" s="34">
        <f t="shared" si="17"/>
        <v>435</v>
      </c>
      <c r="M25" s="34">
        <f t="shared" si="17"/>
        <v>451</v>
      </c>
      <c r="W25" s="10">
        <v>20</v>
      </c>
      <c r="X25" s="12" t="s">
        <v>21</v>
      </c>
      <c r="Y25" s="15">
        <v>7572</v>
      </c>
      <c r="Z25" s="15">
        <v>380</v>
      </c>
      <c r="AA25" s="14">
        <f t="shared" si="1"/>
        <v>5.0184891706286316E-2</v>
      </c>
      <c r="AB25" s="21">
        <v>7821</v>
      </c>
      <c r="AC25" s="15">
        <v>415</v>
      </c>
      <c r="AD25" s="14">
        <f t="shared" si="2"/>
        <v>5.3062268252141671E-2</v>
      </c>
      <c r="AE25" s="21">
        <v>8013</v>
      </c>
      <c r="AF25" s="15">
        <v>499</v>
      </c>
      <c r="AG25" s="14">
        <f t="shared" si="3"/>
        <v>6.2273805066766504E-2</v>
      </c>
      <c r="AH25" s="21">
        <v>8178</v>
      </c>
      <c r="AI25" s="15">
        <v>356</v>
      </c>
      <c r="AJ25" s="14">
        <f t="shared" si="4"/>
        <v>4.3531425776473467E-2</v>
      </c>
      <c r="AK25" s="21">
        <v>8300</v>
      </c>
      <c r="AL25" s="15">
        <v>381</v>
      </c>
      <c r="AM25" s="14">
        <f t="shared" si="5"/>
        <v>4.5903614457831324E-2</v>
      </c>
      <c r="AN25" s="21">
        <v>8633</v>
      </c>
      <c r="AO25" s="15">
        <v>281</v>
      </c>
      <c r="AP25" s="14">
        <f t="shared" si="6"/>
        <v>3.2549519286458939E-2</v>
      </c>
      <c r="AQ25" s="21">
        <v>8690</v>
      </c>
      <c r="AR25" s="15">
        <v>360</v>
      </c>
      <c r="AS25" s="14">
        <f t="shared" si="7"/>
        <v>4.1426927502876867E-2</v>
      </c>
      <c r="AT25" s="21">
        <v>8624</v>
      </c>
      <c r="AU25" s="15">
        <v>340</v>
      </c>
      <c r="AV25" s="14">
        <f t="shared" si="8"/>
        <v>3.9424860853432282E-2</v>
      </c>
      <c r="AW25" s="21">
        <v>8669</v>
      </c>
      <c r="AX25" s="15">
        <v>396</v>
      </c>
      <c r="AY25" s="14">
        <f t="shared" si="9"/>
        <v>4.568000922828469E-2</v>
      </c>
      <c r="AZ25" s="21">
        <v>8788</v>
      </c>
      <c r="BA25" s="15">
        <v>429</v>
      </c>
      <c r="BB25" s="14">
        <f t="shared" si="10"/>
        <v>4.8816568047337278E-2</v>
      </c>
    </row>
    <row r="26" spans="2:54" x14ac:dyDescent="0.25">
      <c r="B26" s="74">
        <v>10</v>
      </c>
      <c r="C26" s="76" t="s">
        <v>46</v>
      </c>
      <c r="D26" s="34">
        <f t="shared" si="17"/>
        <v>0</v>
      </c>
      <c r="E26" s="34">
        <f t="shared" si="17"/>
        <v>0</v>
      </c>
      <c r="F26" s="34">
        <f t="shared" si="17"/>
        <v>0</v>
      </c>
      <c r="G26" s="34">
        <f t="shared" si="17"/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si="17"/>
        <v>0</v>
      </c>
      <c r="M26" s="34">
        <f t="shared" si="17"/>
        <v>10</v>
      </c>
      <c r="W26" s="10">
        <v>21</v>
      </c>
      <c r="X26" s="12" t="s">
        <v>22</v>
      </c>
      <c r="Y26" s="15">
        <v>1049</v>
      </c>
      <c r="Z26" s="15">
        <v>227</v>
      </c>
      <c r="AA26" s="14">
        <f t="shared" si="1"/>
        <v>0.21639656816015251</v>
      </c>
      <c r="AB26" s="21">
        <v>977</v>
      </c>
      <c r="AC26" s="15">
        <v>213</v>
      </c>
      <c r="AD26" s="14">
        <f t="shared" si="2"/>
        <v>0.218014329580348</v>
      </c>
      <c r="AE26" s="21">
        <v>957</v>
      </c>
      <c r="AF26" s="15">
        <v>225</v>
      </c>
      <c r="AG26" s="14">
        <f t="shared" si="3"/>
        <v>0.23510971786833856</v>
      </c>
      <c r="AH26" s="21">
        <v>876</v>
      </c>
      <c r="AI26" s="15">
        <v>206</v>
      </c>
      <c r="AJ26" s="14">
        <f t="shared" si="4"/>
        <v>0.23515981735159816</v>
      </c>
      <c r="AK26" s="21">
        <v>909</v>
      </c>
      <c r="AL26" s="15">
        <v>197</v>
      </c>
      <c r="AM26" s="14">
        <f t="shared" si="5"/>
        <v>0.21672167216721672</v>
      </c>
      <c r="AN26" s="21">
        <v>773</v>
      </c>
      <c r="AO26" s="15">
        <v>169</v>
      </c>
      <c r="AP26" s="14">
        <f t="shared" si="6"/>
        <v>0.2186287192755498</v>
      </c>
      <c r="AQ26" s="21">
        <v>719</v>
      </c>
      <c r="AR26" s="15">
        <v>156</v>
      </c>
      <c r="AS26" s="14">
        <f t="shared" si="7"/>
        <v>0.21696801112656466</v>
      </c>
      <c r="AT26" s="21">
        <v>679</v>
      </c>
      <c r="AU26" s="15">
        <v>142</v>
      </c>
      <c r="AV26" s="14">
        <f t="shared" si="8"/>
        <v>0.20913107511045656</v>
      </c>
      <c r="AW26" s="21">
        <v>849</v>
      </c>
      <c r="AX26" s="15">
        <v>195</v>
      </c>
      <c r="AY26" s="14">
        <f t="shared" si="9"/>
        <v>0.22968197879858657</v>
      </c>
      <c r="AZ26" s="21">
        <v>816</v>
      </c>
      <c r="BA26" s="15">
        <v>223</v>
      </c>
      <c r="BB26" s="14">
        <f t="shared" si="10"/>
        <v>0.27328431372549017</v>
      </c>
    </row>
    <row r="27" spans="2:54" x14ac:dyDescent="0.25">
      <c r="B27" s="74">
        <v>11</v>
      </c>
      <c r="C27" s="76" t="s">
        <v>47</v>
      </c>
      <c r="D27" s="34">
        <f t="shared" si="17"/>
        <v>32</v>
      </c>
      <c r="E27" s="34">
        <f t="shared" si="17"/>
        <v>57</v>
      </c>
      <c r="F27" s="34">
        <f t="shared" si="17"/>
        <v>0</v>
      </c>
      <c r="G27" s="34">
        <f t="shared" si="17"/>
        <v>0</v>
      </c>
      <c r="H27" s="34">
        <f t="shared" si="17"/>
        <v>0</v>
      </c>
      <c r="I27" s="34">
        <f t="shared" si="17"/>
        <v>0</v>
      </c>
      <c r="J27" s="34">
        <f t="shared" si="17"/>
        <v>0</v>
      </c>
      <c r="K27" s="34">
        <f t="shared" si="17"/>
        <v>8</v>
      </c>
      <c r="L27" s="34">
        <f t="shared" si="17"/>
        <v>9</v>
      </c>
      <c r="M27" s="34">
        <f t="shared" si="17"/>
        <v>0</v>
      </c>
      <c r="W27" s="10">
        <v>22</v>
      </c>
      <c r="X27" s="12" t="s">
        <v>23</v>
      </c>
      <c r="Y27" s="15">
        <v>737</v>
      </c>
      <c r="Z27" s="15">
        <v>195</v>
      </c>
      <c r="AA27" s="14">
        <f t="shared" si="1"/>
        <v>0.26458616010854819</v>
      </c>
      <c r="AB27" s="21">
        <v>740</v>
      </c>
      <c r="AC27" s="15">
        <v>194</v>
      </c>
      <c r="AD27" s="14">
        <f t="shared" si="2"/>
        <v>0.26216216216216215</v>
      </c>
      <c r="AE27" s="21">
        <v>729</v>
      </c>
      <c r="AF27" s="15">
        <v>187</v>
      </c>
      <c r="AG27" s="14">
        <f t="shared" si="3"/>
        <v>0.25651577503429357</v>
      </c>
      <c r="AH27" s="21">
        <v>714</v>
      </c>
      <c r="AI27" s="15">
        <v>184</v>
      </c>
      <c r="AJ27" s="14">
        <f t="shared" si="4"/>
        <v>0.25770308123249297</v>
      </c>
      <c r="AK27" s="21">
        <v>719</v>
      </c>
      <c r="AL27" s="15">
        <v>187</v>
      </c>
      <c r="AM27" s="14">
        <f t="shared" si="5"/>
        <v>0.26008344923504867</v>
      </c>
      <c r="AN27" s="21">
        <v>614</v>
      </c>
      <c r="AO27" s="15">
        <v>139</v>
      </c>
      <c r="AP27" s="14">
        <f t="shared" si="6"/>
        <v>0.2263843648208469</v>
      </c>
      <c r="AQ27" s="21">
        <v>538</v>
      </c>
      <c r="AR27" s="15">
        <v>127</v>
      </c>
      <c r="AS27" s="14">
        <f t="shared" si="7"/>
        <v>0.23605947955390336</v>
      </c>
      <c r="AT27" s="21">
        <v>478</v>
      </c>
      <c r="AU27" s="15">
        <v>114</v>
      </c>
      <c r="AV27" s="14">
        <f t="shared" si="8"/>
        <v>0.2384937238493724</v>
      </c>
      <c r="AW27" s="21">
        <v>626</v>
      </c>
      <c r="AX27" s="15">
        <v>149</v>
      </c>
      <c r="AY27" s="14">
        <f t="shared" si="9"/>
        <v>0.23801916932907349</v>
      </c>
      <c r="AZ27" s="21">
        <v>602</v>
      </c>
      <c r="BA27" s="15">
        <v>125</v>
      </c>
      <c r="BB27" s="14">
        <f t="shared" si="10"/>
        <v>0.20764119601328904</v>
      </c>
    </row>
    <row r="28" spans="2:54" x14ac:dyDescent="0.25">
      <c r="B28" s="74">
        <v>12</v>
      </c>
      <c r="C28" s="76" t="s">
        <v>48</v>
      </c>
      <c r="D28" s="34">
        <f t="shared" si="17"/>
        <v>0</v>
      </c>
      <c r="E28" s="34">
        <f t="shared" si="17"/>
        <v>0</v>
      </c>
      <c r="F28" s="34">
        <f t="shared" si="17"/>
        <v>0</v>
      </c>
      <c r="G28" s="34">
        <f t="shared" si="17"/>
        <v>0</v>
      </c>
      <c r="H28" s="34">
        <f t="shared" si="17"/>
        <v>0</v>
      </c>
      <c r="I28" s="34">
        <f t="shared" si="17"/>
        <v>0</v>
      </c>
      <c r="J28" s="34">
        <f t="shared" si="17"/>
        <v>0</v>
      </c>
      <c r="K28" s="34">
        <f t="shared" si="17"/>
        <v>0</v>
      </c>
      <c r="L28" s="34">
        <f t="shared" si="17"/>
        <v>0</v>
      </c>
      <c r="M28" s="34">
        <f t="shared" si="17"/>
        <v>0</v>
      </c>
      <c r="W28" s="10">
        <v>23</v>
      </c>
      <c r="X28" s="12" t="s">
        <v>24</v>
      </c>
      <c r="Y28" s="15">
        <v>285</v>
      </c>
      <c r="Z28" s="15">
        <v>141</v>
      </c>
      <c r="AA28" s="14">
        <f t="shared" si="1"/>
        <v>0.49473684210526314</v>
      </c>
      <c r="AB28" s="21">
        <v>224</v>
      </c>
      <c r="AC28" s="15">
        <v>126</v>
      </c>
      <c r="AD28" s="14">
        <f t="shared" si="2"/>
        <v>0.5625</v>
      </c>
      <c r="AE28" s="21">
        <v>212</v>
      </c>
      <c r="AF28" s="15">
        <v>106</v>
      </c>
      <c r="AG28" s="14">
        <f t="shared" si="3"/>
        <v>0.5</v>
      </c>
      <c r="AH28" s="21">
        <v>115</v>
      </c>
      <c r="AI28" s="15">
        <v>72</v>
      </c>
      <c r="AJ28" s="14">
        <f t="shared" si="4"/>
        <v>0.62608695652173918</v>
      </c>
      <c r="AK28" s="21">
        <v>108</v>
      </c>
      <c r="AL28" s="15">
        <v>62</v>
      </c>
      <c r="AM28" s="14">
        <f t="shared" si="5"/>
        <v>0.57407407407407407</v>
      </c>
      <c r="AN28" s="21">
        <v>105</v>
      </c>
      <c r="AO28" s="15">
        <v>68</v>
      </c>
      <c r="AP28" s="14">
        <f t="shared" si="6"/>
        <v>0.64761904761904765</v>
      </c>
      <c r="AQ28" s="21">
        <v>122</v>
      </c>
      <c r="AR28" s="15">
        <v>95</v>
      </c>
      <c r="AS28" s="14">
        <f t="shared" si="7"/>
        <v>0.77868852459016391</v>
      </c>
      <c r="AT28" s="21">
        <v>119</v>
      </c>
      <c r="AU28" s="15">
        <v>94</v>
      </c>
      <c r="AV28" s="14">
        <f t="shared" si="8"/>
        <v>0.78991596638655459</v>
      </c>
      <c r="AW28" s="21">
        <v>180</v>
      </c>
      <c r="AX28" s="15">
        <v>151</v>
      </c>
      <c r="AY28" s="14">
        <f t="shared" si="9"/>
        <v>0.83888888888888891</v>
      </c>
      <c r="AZ28" s="21">
        <v>168</v>
      </c>
      <c r="BA28" s="15">
        <v>142</v>
      </c>
      <c r="BB28" s="14">
        <f t="shared" si="10"/>
        <v>0.84523809523809523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0</v>
      </c>
      <c r="J29" s="34">
        <f t="shared" si="17"/>
        <v>7</v>
      </c>
      <c r="K29" s="34">
        <f t="shared" si="17"/>
        <v>5</v>
      </c>
      <c r="L29" s="34">
        <f t="shared" si="17"/>
        <v>6</v>
      </c>
      <c r="M29" s="34">
        <f t="shared" si="17"/>
        <v>7</v>
      </c>
      <c r="W29" s="10">
        <v>24</v>
      </c>
      <c r="X29" s="12" t="s">
        <v>25</v>
      </c>
      <c r="Y29" s="15">
        <v>27</v>
      </c>
      <c r="Z29" s="15">
        <v>22</v>
      </c>
      <c r="AA29" s="14">
        <f t="shared" si="1"/>
        <v>0.81481481481481477</v>
      </c>
      <c r="AB29" s="21">
        <v>13</v>
      </c>
      <c r="AC29" s="15">
        <v>13</v>
      </c>
      <c r="AD29" s="14">
        <f t="shared" si="2"/>
        <v>1</v>
      </c>
      <c r="AE29" s="21">
        <v>16</v>
      </c>
      <c r="AF29" s="15">
        <v>14</v>
      </c>
      <c r="AG29" s="14">
        <f t="shared" si="3"/>
        <v>0.875</v>
      </c>
      <c r="AH29" s="21">
        <v>47</v>
      </c>
      <c r="AI29" s="15">
        <v>33</v>
      </c>
      <c r="AJ29" s="14">
        <f t="shared" si="4"/>
        <v>0.7021276595744681</v>
      </c>
      <c r="AK29" s="21">
        <v>82</v>
      </c>
      <c r="AL29" s="15">
        <v>57</v>
      </c>
      <c r="AM29" s="14">
        <f t="shared" si="5"/>
        <v>0.69512195121951215</v>
      </c>
      <c r="AN29" s="21">
        <v>54</v>
      </c>
      <c r="AO29" s="15">
        <v>46</v>
      </c>
      <c r="AP29" s="14">
        <f t="shared" si="6"/>
        <v>0.85185185185185186</v>
      </c>
      <c r="AQ29" s="21">
        <v>59</v>
      </c>
      <c r="AR29" s="15">
        <v>47</v>
      </c>
      <c r="AS29" s="14">
        <f t="shared" si="7"/>
        <v>0.79661016949152541</v>
      </c>
      <c r="AT29" s="21">
        <v>82</v>
      </c>
      <c r="AU29" s="15">
        <v>59</v>
      </c>
      <c r="AV29" s="14">
        <f t="shared" si="8"/>
        <v>0.71951219512195119</v>
      </c>
      <c r="AW29" s="21">
        <v>43</v>
      </c>
      <c r="AX29" s="15">
        <v>29</v>
      </c>
      <c r="AY29" s="14">
        <f t="shared" si="9"/>
        <v>0.67441860465116277</v>
      </c>
      <c r="AZ29" s="21">
        <v>46</v>
      </c>
      <c r="BA29" s="15">
        <v>30</v>
      </c>
      <c r="BB29" s="14">
        <f t="shared" si="10"/>
        <v>0.65217391304347827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166</v>
      </c>
      <c r="Z30" s="15">
        <v>104</v>
      </c>
      <c r="AA30" s="14">
        <f t="shared" si="1"/>
        <v>0.62650602409638556</v>
      </c>
      <c r="AB30" s="21">
        <v>161</v>
      </c>
      <c r="AC30" s="15">
        <v>110</v>
      </c>
      <c r="AD30" s="14">
        <f t="shared" si="2"/>
        <v>0.68322981366459623</v>
      </c>
      <c r="AE30" s="21">
        <v>147</v>
      </c>
      <c r="AF30" s="15">
        <v>99</v>
      </c>
      <c r="AG30" s="14">
        <f t="shared" si="3"/>
        <v>0.67346938775510201</v>
      </c>
      <c r="AH30" s="21">
        <v>185</v>
      </c>
      <c r="AI30" s="15">
        <v>134</v>
      </c>
      <c r="AJ30" s="14">
        <f t="shared" si="4"/>
        <v>0.72432432432432436</v>
      </c>
      <c r="AK30" s="21">
        <v>235</v>
      </c>
      <c r="AL30" s="15">
        <v>154</v>
      </c>
      <c r="AM30" s="14">
        <f t="shared" si="5"/>
        <v>0.65531914893617016</v>
      </c>
      <c r="AN30" s="21">
        <v>242</v>
      </c>
      <c r="AO30" s="15">
        <v>143</v>
      </c>
      <c r="AP30" s="14">
        <f t="shared" si="6"/>
        <v>0.59090909090909094</v>
      </c>
      <c r="AQ30" s="21">
        <v>146</v>
      </c>
      <c r="AR30" s="15">
        <v>88</v>
      </c>
      <c r="AS30" s="14">
        <f t="shared" si="7"/>
        <v>0.60273972602739723</v>
      </c>
      <c r="AT30" s="21">
        <v>184</v>
      </c>
      <c r="AU30" s="15">
        <v>96</v>
      </c>
      <c r="AV30" s="14">
        <f t="shared" si="8"/>
        <v>0.52173913043478259</v>
      </c>
      <c r="AW30" s="21">
        <v>254</v>
      </c>
      <c r="AX30" s="15">
        <v>110</v>
      </c>
      <c r="AY30" s="14">
        <f t="shared" si="9"/>
        <v>0.43307086614173229</v>
      </c>
      <c r="AZ30" s="21">
        <v>260</v>
      </c>
      <c r="BA30" s="15">
        <v>115</v>
      </c>
      <c r="BB30" s="14">
        <f t="shared" si="10"/>
        <v>0.44230769230769229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134</v>
      </c>
      <c r="Z31" s="15">
        <v>94</v>
      </c>
      <c r="AA31" s="14">
        <f t="shared" si="1"/>
        <v>0.70149253731343286</v>
      </c>
      <c r="AB31" s="21">
        <v>104</v>
      </c>
      <c r="AC31" s="15">
        <v>79</v>
      </c>
      <c r="AD31" s="14">
        <f t="shared" si="2"/>
        <v>0.75961538461538458</v>
      </c>
      <c r="AE31" s="21">
        <v>147</v>
      </c>
      <c r="AF31" s="15">
        <v>99</v>
      </c>
      <c r="AG31" s="14">
        <f t="shared" si="3"/>
        <v>0.67346938775510201</v>
      </c>
      <c r="AH31" s="21">
        <v>185</v>
      </c>
      <c r="AI31" s="15">
        <v>134</v>
      </c>
      <c r="AJ31" s="14">
        <f t="shared" si="4"/>
        <v>0.72432432432432436</v>
      </c>
      <c r="AK31" s="21">
        <v>235</v>
      </c>
      <c r="AL31" s="15">
        <v>154</v>
      </c>
      <c r="AM31" s="14">
        <f t="shared" si="5"/>
        <v>0.65531914893617016</v>
      </c>
      <c r="AN31" s="21">
        <v>242</v>
      </c>
      <c r="AO31" s="15">
        <v>143</v>
      </c>
      <c r="AP31" s="14">
        <f t="shared" si="6"/>
        <v>0.59090909090909094</v>
      </c>
      <c r="AQ31" s="21">
        <v>139</v>
      </c>
      <c r="AR31" s="15">
        <v>87</v>
      </c>
      <c r="AS31" s="14">
        <f t="shared" si="7"/>
        <v>0.62589928057553956</v>
      </c>
      <c r="AT31" s="21">
        <v>171</v>
      </c>
      <c r="AU31" s="15">
        <v>94</v>
      </c>
      <c r="AV31" s="14">
        <f t="shared" si="8"/>
        <v>0.54970760233918126</v>
      </c>
      <c r="AW31" s="21">
        <v>239</v>
      </c>
      <c r="AX31" s="15">
        <v>109</v>
      </c>
      <c r="AY31" s="14">
        <f t="shared" si="9"/>
        <v>0.45606694560669458</v>
      </c>
      <c r="AZ31" s="21">
        <v>243</v>
      </c>
      <c r="BA31" s="15">
        <v>111</v>
      </c>
      <c r="BB31" s="14">
        <f t="shared" si="10"/>
        <v>0.4567901234567901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0.99999999999999989</v>
      </c>
      <c r="E32" s="73">
        <f t="shared" si="20"/>
        <v>1</v>
      </c>
      <c r="F32" s="73">
        <f t="shared" si="20"/>
        <v>1</v>
      </c>
      <c r="G32" s="73">
        <f t="shared" si="20"/>
        <v>0.99999999999999989</v>
      </c>
      <c r="H32" s="73">
        <f t="shared" si="20"/>
        <v>1</v>
      </c>
      <c r="I32" s="73">
        <f t="shared" si="20"/>
        <v>1</v>
      </c>
      <c r="J32" s="73">
        <f t="shared" si="20"/>
        <v>1</v>
      </c>
      <c r="K32" s="73">
        <f t="shared" si="20"/>
        <v>0.99999999999999989</v>
      </c>
      <c r="L32" s="73">
        <f t="shared" si="20"/>
        <v>1</v>
      </c>
      <c r="M32" s="73">
        <f t="shared" si="20"/>
        <v>1</v>
      </c>
      <c r="W32" s="10">
        <v>27</v>
      </c>
      <c r="X32" s="12" t="s">
        <v>28</v>
      </c>
      <c r="Y32" s="15">
        <v>0</v>
      </c>
      <c r="Z32" s="15">
        <v>119</v>
      </c>
      <c r="AA32" s="14">
        <f t="shared" si="1"/>
        <v>0</v>
      </c>
      <c r="AB32" s="21">
        <v>0</v>
      </c>
      <c r="AC32" s="15">
        <v>89</v>
      </c>
      <c r="AD32" s="14">
        <f t="shared" si="2"/>
        <v>0</v>
      </c>
      <c r="AE32" s="21">
        <v>0</v>
      </c>
      <c r="AF32" s="15">
        <v>24</v>
      </c>
      <c r="AG32" s="14">
        <f t="shared" si="3"/>
        <v>0</v>
      </c>
      <c r="AH32" s="21">
        <v>0</v>
      </c>
      <c r="AI32" s="15">
        <v>24</v>
      </c>
      <c r="AJ32" s="14">
        <f t="shared" si="4"/>
        <v>0</v>
      </c>
      <c r="AK32" s="21">
        <v>0</v>
      </c>
      <c r="AL32" s="15">
        <v>24</v>
      </c>
      <c r="AM32" s="14">
        <f t="shared" si="5"/>
        <v>0</v>
      </c>
      <c r="AN32" s="21">
        <v>0</v>
      </c>
      <c r="AO32" s="15">
        <v>23</v>
      </c>
      <c r="AP32" s="14">
        <f t="shared" si="6"/>
        <v>0</v>
      </c>
      <c r="AQ32" s="21">
        <v>0</v>
      </c>
      <c r="AR32" s="15">
        <v>23</v>
      </c>
      <c r="AS32" s="14">
        <f t="shared" si="7"/>
        <v>0</v>
      </c>
      <c r="AT32" s="21">
        <v>0</v>
      </c>
      <c r="AU32" s="15">
        <v>24</v>
      </c>
      <c r="AV32" s="14">
        <f t="shared" si="8"/>
        <v>0</v>
      </c>
      <c r="AW32" s="21">
        <v>0</v>
      </c>
      <c r="AX32" s="15">
        <v>24</v>
      </c>
      <c r="AY32" s="14">
        <f t="shared" si="9"/>
        <v>0</v>
      </c>
      <c r="AZ32" s="21">
        <v>10</v>
      </c>
      <c r="BA32" s="15">
        <v>15</v>
      </c>
      <c r="BB32" s="14">
        <f t="shared" si="10"/>
        <v>1.5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0.72333173563402031</v>
      </c>
      <c r="E33" s="39">
        <f t="shared" si="21"/>
        <v>0.73482835582952488</v>
      </c>
      <c r="F33" s="39">
        <f t="shared" si="21"/>
        <v>0.74695250105086175</v>
      </c>
      <c r="G33" s="39">
        <f t="shared" si="21"/>
        <v>0.75748922693525778</v>
      </c>
      <c r="H33" s="39">
        <f t="shared" si="21"/>
        <v>0.75877746905784293</v>
      </c>
      <c r="I33" s="39">
        <f t="shared" si="21"/>
        <v>0.75660578978045467</v>
      </c>
      <c r="J33" s="39">
        <f t="shared" si="21"/>
        <v>0.74954199209333716</v>
      </c>
      <c r="K33" s="39">
        <f t="shared" si="21"/>
        <v>0.73093309611873214</v>
      </c>
      <c r="L33" s="39">
        <f t="shared" si="21"/>
        <v>0.71510804513682669</v>
      </c>
      <c r="M33" s="39">
        <f t="shared" si="21"/>
        <v>0.70827383077472328</v>
      </c>
      <c r="W33" s="10">
        <v>28</v>
      </c>
      <c r="X33" s="12" t="s">
        <v>29</v>
      </c>
      <c r="Y33" s="15">
        <v>32</v>
      </c>
      <c r="Z33" s="15">
        <v>45</v>
      </c>
      <c r="AA33" s="14">
        <f t="shared" si="1"/>
        <v>1.40625</v>
      </c>
      <c r="AB33" s="21">
        <v>57</v>
      </c>
      <c r="AC33" s="15">
        <v>71</v>
      </c>
      <c r="AD33" s="14">
        <f t="shared" si="2"/>
        <v>1.2456140350877194</v>
      </c>
      <c r="AE33" s="21">
        <v>0</v>
      </c>
      <c r="AF33" s="15">
        <v>24</v>
      </c>
      <c r="AG33" s="14">
        <f t="shared" si="3"/>
        <v>0</v>
      </c>
      <c r="AH33" s="21">
        <v>0</v>
      </c>
      <c r="AI33" s="15">
        <v>24</v>
      </c>
      <c r="AJ33" s="14">
        <f t="shared" si="4"/>
        <v>0</v>
      </c>
      <c r="AK33" s="21">
        <v>0</v>
      </c>
      <c r="AL33" s="15">
        <v>24</v>
      </c>
      <c r="AM33" s="14">
        <f t="shared" si="5"/>
        <v>0</v>
      </c>
      <c r="AN33" s="21">
        <v>0</v>
      </c>
      <c r="AO33" s="15">
        <v>23</v>
      </c>
      <c r="AP33" s="14">
        <f t="shared" si="6"/>
        <v>0</v>
      </c>
      <c r="AQ33" s="21">
        <v>0</v>
      </c>
      <c r="AR33" s="15">
        <v>23</v>
      </c>
      <c r="AS33" s="14">
        <f t="shared" si="7"/>
        <v>0</v>
      </c>
      <c r="AT33" s="21">
        <v>8</v>
      </c>
      <c r="AU33" s="15">
        <v>13</v>
      </c>
      <c r="AV33" s="14">
        <f t="shared" si="8"/>
        <v>1.625</v>
      </c>
      <c r="AW33" s="21">
        <v>9</v>
      </c>
      <c r="AX33" s="15">
        <v>13</v>
      </c>
      <c r="AY33" s="14">
        <f t="shared" si="9"/>
        <v>1.4444444444444444</v>
      </c>
      <c r="AZ33" s="21">
        <v>0</v>
      </c>
      <c r="BA33" s="15">
        <v>24</v>
      </c>
      <c r="BB33" s="14">
        <f t="shared" si="10"/>
        <v>0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9.2506790222080207E-2</v>
      </c>
      <c r="E34" s="39">
        <f t="shared" si="21"/>
        <v>8.8213412689977677E-2</v>
      </c>
      <c r="F34" s="39">
        <f t="shared" si="21"/>
        <v>8.2387557797393859E-2</v>
      </c>
      <c r="G34" s="39">
        <f t="shared" si="21"/>
        <v>7.4191371164529354E-2</v>
      </c>
      <c r="H34" s="39">
        <f t="shared" si="21"/>
        <v>7.1836322303612019E-2</v>
      </c>
      <c r="I34" s="39">
        <f t="shared" si="21"/>
        <v>6.6252185739265598E-2</v>
      </c>
      <c r="J34" s="39">
        <f t="shared" si="21"/>
        <v>6.1951595795969532E-2</v>
      </c>
      <c r="K34" s="39">
        <f t="shared" si="21"/>
        <v>6.4797041059974719E-2</v>
      </c>
      <c r="L34" s="39">
        <f t="shared" si="21"/>
        <v>7.7847320571976797E-2</v>
      </c>
      <c r="M34" s="39">
        <f t="shared" si="21"/>
        <v>7.8498750446269194E-2</v>
      </c>
      <c r="W34" s="10">
        <v>29</v>
      </c>
      <c r="X34" s="12" t="s">
        <v>30</v>
      </c>
      <c r="Y34" s="15">
        <v>0</v>
      </c>
      <c r="Z34" s="15">
        <v>119</v>
      </c>
      <c r="AA34" s="14">
        <f t="shared" si="1"/>
        <v>0</v>
      </c>
      <c r="AB34" s="21">
        <v>0</v>
      </c>
      <c r="AC34" s="15">
        <v>89</v>
      </c>
      <c r="AD34" s="14">
        <f t="shared" si="2"/>
        <v>0</v>
      </c>
      <c r="AE34" s="21">
        <v>0</v>
      </c>
      <c r="AF34" s="15">
        <v>24</v>
      </c>
      <c r="AG34" s="14">
        <f t="shared" si="3"/>
        <v>0</v>
      </c>
      <c r="AH34" s="21">
        <v>0</v>
      </c>
      <c r="AI34" s="15">
        <v>24</v>
      </c>
      <c r="AJ34" s="14">
        <f t="shared" si="4"/>
        <v>0</v>
      </c>
      <c r="AK34" s="21">
        <v>0</v>
      </c>
      <c r="AL34" s="15">
        <v>24</v>
      </c>
      <c r="AM34" s="14">
        <f t="shared" si="5"/>
        <v>0</v>
      </c>
      <c r="AN34" s="21">
        <v>0</v>
      </c>
      <c r="AO34" s="15">
        <v>23</v>
      </c>
      <c r="AP34" s="14">
        <f t="shared" si="6"/>
        <v>0</v>
      </c>
      <c r="AQ34" s="21">
        <v>0</v>
      </c>
      <c r="AR34" s="15">
        <v>23</v>
      </c>
      <c r="AS34" s="14">
        <f t="shared" si="7"/>
        <v>0</v>
      </c>
      <c r="AT34" s="21">
        <v>0</v>
      </c>
      <c r="AU34" s="15">
        <v>24</v>
      </c>
      <c r="AV34" s="14">
        <f t="shared" si="8"/>
        <v>0</v>
      </c>
      <c r="AW34" s="21">
        <v>0</v>
      </c>
      <c r="AX34" s="15">
        <v>24</v>
      </c>
      <c r="AY34" s="14">
        <f t="shared" si="9"/>
        <v>0</v>
      </c>
      <c r="AZ34" s="21">
        <v>0</v>
      </c>
      <c r="BA34" s="15">
        <v>24</v>
      </c>
      <c r="BB34" s="14">
        <f t="shared" si="10"/>
        <v>0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1.2142514778718645E-2</v>
      </c>
      <c r="E35" s="39">
        <f t="shared" si="21"/>
        <v>1.7908385588266552E-2</v>
      </c>
      <c r="F35" s="39">
        <f t="shared" si="21"/>
        <v>1.5184951660361497E-2</v>
      </c>
      <c r="G35" s="39">
        <f t="shared" si="21"/>
        <v>1.8638699963657131E-2</v>
      </c>
      <c r="H35" s="39">
        <f t="shared" si="21"/>
        <v>2.1571103814094467E-2</v>
      </c>
      <c r="I35" s="39">
        <f t="shared" si="21"/>
        <v>2.0497377112881292E-2</v>
      </c>
      <c r="J35" s="39">
        <f t="shared" si="21"/>
        <v>1.0269019380966155E-2</v>
      </c>
      <c r="K35" s="39">
        <f t="shared" si="21"/>
        <v>1.6339716278852005E-2</v>
      </c>
      <c r="L35" s="39">
        <f t="shared" si="21"/>
        <v>2.0558271277810774E-2</v>
      </c>
      <c r="M35" s="39">
        <f t="shared" si="21"/>
        <v>2.08853980721171E-2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24</v>
      </c>
      <c r="AG35" s="14">
        <f t="shared" si="3"/>
        <v>0</v>
      </c>
      <c r="AH35" s="21">
        <v>0</v>
      </c>
      <c r="AI35" s="15">
        <v>24</v>
      </c>
      <c r="AJ35" s="14">
        <f t="shared" si="4"/>
        <v>0</v>
      </c>
      <c r="AK35" s="21">
        <v>0</v>
      </c>
      <c r="AL35" s="15">
        <v>24</v>
      </c>
      <c r="AM35" s="14">
        <f t="shared" si="5"/>
        <v>0</v>
      </c>
      <c r="AN35" s="21">
        <v>0</v>
      </c>
      <c r="AO35" s="15">
        <v>23</v>
      </c>
      <c r="AP35" s="14">
        <f t="shared" si="6"/>
        <v>0</v>
      </c>
      <c r="AQ35" s="21">
        <v>7</v>
      </c>
      <c r="AR35" s="15">
        <v>10</v>
      </c>
      <c r="AS35" s="14">
        <f t="shared" si="7"/>
        <v>1.4285714285714286</v>
      </c>
      <c r="AT35" s="21">
        <v>5</v>
      </c>
      <c r="AU35" s="15">
        <v>9</v>
      </c>
      <c r="AV35" s="14">
        <f t="shared" si="8"/>
        <v>1.8</v>
      </c>
      <c r="AW35" s="21">
        <v>6</v>
      </c>
      <c r="AX35" s="15">
        <v>9</v>
      </c>
      <c r="AY35" s="14">
        <f t="shared" si="9"/>
        <v>1.5</v>
      </c>
      <c r="AZ35" s="21">
        <v>7</v>
      </c>
      <c r="BA35" s="15">
        <v>12</v>
      </c>
      <c r="BB35" s="14">
        <f t="shared" si="10"/>
        <v>1.7142857142857142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1.8054002236779037E-2</v>
      </c>
      <c r="E36" s="39">
        <f t="shared" si="21"/>
        <v>1.2169199702412583E-2</v>
      </c>
      <c r="F36" s="39">
        <f t="shared" si="21"/>
        <v>1.3556116015132409E-2</v>
      </c>
      <c r="G36" s="39">
        <f t="shared" si="21"/>
        <v>7.6839208763823273E-3</v>
      </c>
      <c r="H36" s="39">
        <f t="shared" si="21"/>
        <v>6.1126547107855523E-3</v>
      </c>
      <c r="I36" s="39">
        <f t="shared" si="21"/>
        <v>6.605789780454634E-3</v>
      </c>
      <c r="J36" s="39">
        <f t="shared" si="21"/>
        <v>9.6422717192170479E-3</v>
      </c>
      <c r="K36" s="39">
        <f t="shared" si="21"/>
        <v>8.6146355166440373E-3</v>
      </c>
      <c r="L36" s="39">
        <f t="shared" si="21"/>
        <v>8.8172141258166196E-3</v>
      </c>
      <c r="M36" s="39">
        <f t="shared" si="21"/>
        <v>6.8725455194573364E-3</v>
      </c>
      <c r="W36" s="10">
        <v>31</v>
      </c>
      <c r="X36" s="12" t="s">
        <v>32</v>
      </c>
      <c r="Y36" s="15">
        <v>48</v>
      </c>
      <c r="Z36" s="15">
        <v>49</v>
      </c>
      <c r="AA36" s="14">
        <f t="shared" si="1"/>
        <v>1.0208333333333333</v>
      </c>
      <c r="AB36" s="21">
        <v>35</v>
      </c>
      <c r="AC36" s="15">
        <v>105</v>
      </c>
      <c r="AD36" s="14">
        <f t="shared" si="2"/>
        <v>3</v>
      </c>
      <c r="AE36" s="21">
        <v>59</v>
      </c>
      <c r="AF36" s="15">
        <v>51</v>
      </c>
      <c r="AG36" s="14">
        <f t="shared" si="3"/>
        <v>0.86440677966101698</v>
      </c>
      <c r="AH36" s="21">
        <v>85</v>
      </c>
      <c r="AI36" s="15">
        <v>50</v>
      </c>
      <c r="AJ36" s="14">
        <f t="shared" si="4"/>
        <v>0.58823529411764708</v>
      </c>
      <c r="AK36" s="21">
        <v>85</v>
      </c>
      <c r="AL36" s="15">
        <v>90</v>
      </c>
      <c r="AM36" s="14">
        <f t="shared" si="5"/>
        <v>1.0588235294117647</v>
      </c>
      <c r="AN36" s="21">
        <v>92</v>
      </c>
      <c r="AO36" s="15">
        <v>56</v>
      </c>
      <c r="AP36" s="14">
        <f t="shared" si="6"/>
        <v>0.60869565217391308</v>
      </c>
      <c r="AQ36" s="21">
        <v>114</v>
      </c>
      <c r="AR36" s="15">
        <v>60</v>
      </c>
      <c r="AS36" s="14">
        <f t="shared" si="7"/>
        <v>0.52631578947368418</v>
      </c>
      <c r="AT36" s="21">
        <v>111</v>
      </c>
      <c r="AU36" s="15">
        <v>62</v>
      </c>
      <c r="AV36" s="14">
        <f t="shared" si="8"/>
        <v>0.55855855855855852</v>
      </c>
      <c r="AW36" s="21">
        <v>108</v>
      </c>
      <c r="AX36" s="15">
        <v>65</v>
      </c>
      <c r="AY36" s="14">
        <f t="shared" si="9"/>
        <v>0.60185185185185186</v>
      </c>
      <c r="AZ36" s="21">
        <v>98</v>
      </c>
      <c r="BA36" s="15">
        <v>60</v>
      </c>
      <c r="BB36" s="14">
        <f t="shared" si="10"/>
        <v>0.61224489795918369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2.3006870107045854E-2</v>
      </c>
      <c r="E37" s="39">
        <f t="shared" si="21"/>
        <v>1.5942183016261026E-2</v>
      </c>
      <c r="F37" s="39">
        <f t="shared" si="21"/>
        <v>1.2347625052543085E-2</v>
      </c>
      <c r="G37" s="39">
        <f t="shared" si="21"/>
        <v>1.0850942318675044E-2</v>
      </c>
      <c r="H37" s="39">
        <f t="shared" si="21"/>
        <v>1.1113917655973731E-2</v>
      </c>
      <c r="I37" s="39">
        <f t="shared" si="21"/>
        <v>1.8408781814649309E-2</v>
      </c>
      <c r="J37" s="39">
        <f t="shared" si="21"/>
        <v>2.2514704464371805E-2</v>
      </c>
      <c r="K37" s="39">
        <f t="shared" si="21"/>
        <v>2.1957956833185074E-2</v>
      </c>
      <c r="L37" s="39">
        <f t="shared" si="21"/>
        <v>2.5081090958929141E-2</v>
      </c>
      <c r="M37" s="39">
        <f t="shared" si="21"/>
        <v>2.6776151374509102E-2</v>
      </c>
      <c r="W37" s="10">
        <v>32</v>
      </c>
      <c r="X37" s="12" t="s">
        <v>33</v>
      </c>
      <c r="Y37" s="15">
        <v>338</v>
      </c>
      <c r="Z37" s="15">
        <v>152</v>
      </c>
      <c r="AA37" s="14">
        <f t="shared" si="1"/>
        <v>0.44970414201183434</v>
      </c>
      <c r="AB37" s="21">
        <v>264</v>
      </c>
      <c r="AC37" s="15">
        <v>122</v>
      </c>
      <c r="AD37" s="14">
        <f t="shared" si="2"/>
        <v>0.4621212121212121</v>
      </c>
      <c r="AE37" s="21">
        <v>170</v>
      </c>
      <c r="AF37" s="15">
        <v>95</v>
      </c>
      <c r="AG37" s="14">
        <f t="shared" si="3"/>
        <v>0.55882352941176472</v>
      </c>
      <c r="AH37" s="21">
        <v>155</v>
      </c>
      <c r="AI37" s="15">
        <v>71</v>
      </c>
      <c r="AJ37" s="14">
        <f t="shared" si="4"/>
        <v>0.45806451612903226</v>
      </c>
      <c r="AK37" s="21">
        <v>153</v>
      </c>
      <c r="AL37" s="15">
        <v>69</v>
      </c>
      <c r="AM37" s="14">
        <f t="shared" si="5"/>
        <v>0.45098039215686275</v>
      </c>
      <c r="AN37" s="21">
        <v>200</v>
      </c>
      <c r="AO37" s="15">
        <v>80</v>
      </c>
      <c r="AP37" s="14">
        <f t="shared" si="6"/>
        <v>0.4</v>
      </c>
      <c r="AQ37" s="21">
        <v>223</v>
      </c>
      <c r="AR37" s="15">
        <v>75</v>
      </c>
      <c r="AS37" s="14">
        <f t="shared" si="7"/>
        <v>0.33632286995515698</v>
      </c>
      <c r="AT37" s="21">
        <v>218</v>
      </c>
      <c r="AU37" s="15">
        <v>71</v>
      </c>
      <c r="AV37" s="14">
        <f t="shared" si="8"/>
        <v>0.3256880733944954</v>
      </c>
      <c r="AW37" s="21">
        <v>240</v>
      </c>
      <c r="AX37" s="15">
        <v>87</v>
      </c>
      <c r="AY37" s="14">
        <f t="shared" si="9"/>
        <v>0.36249999999999999</v>
      </c>
      <c r="AZ37" s="21">
        <v>238</v>
      </c>
      <c r="BA37" s="15">
        <v>93</v>
      </c>
      <c r="BB37" s="14">
        <f t="shared" si="10"/>
        <v>0.3907563025210084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2.3592693188475261E-2</v>
      </c>
      <c r="E38" s="39">
        <f t="shared" si="21"/>
        <v>1.9874588160272079E-2</v>
      </c>
      <c r="F38" s="39">
        <f t="shared" si="21"/>
        <v>1.4869693148381673E-2</v>
      </c>
      <c r="G38" s="39">
        <f t="shared" si="21"/>
        <v>1.4225637298167282E-2</v>
      </c>
      <c r="H38" s="39">
        <f t="shared" si="21"/>
        <v>1.1265471078555191E-2</v>
      </c>
      <c r="I38" s="39">
        <f t="shared" si="21"/>
        <v>1.0297260540120458E-2</v>
      </c>
      <c r="J38" s="39">
        <f t="shared" si="21"/>
        <v>1.2534953234982162E-2</v>
      </c>
      <c r="K38" s="39">
        <f t="shared" si="21"/>
        <v>1.8493375158013015E-2</v>
      </c>
      <c r="L38" s="39">
        <f t="shared" si="21"/>
        <v>2.1609027365343324E-2</v>
      </c>
      <c r="M38" s="39">
        <f t="shared" si="21"/>
        <v>2.182256337022492E-2</v>
      </c>
      <c r="W38" s="10">
        <v>33</v>
      </c>
      <c r="X38" s="12" t="s">
        <v>34</v>
      </c>
      <c r="Y38" s="15">
        <v>322</v>
      </c>
      <c r="Z38" s="15">
        <v>136</v>
      </c>
      <c r="AA38" s="14">
        <f t="shared" si="1"/>
        <v>0.42236024844720499</v>
      </c>
      <c r="AB38" s="21">
        <v>298</v>
      </c>
      <c r="AC38" s="15">
        <v>140</v>
      </c>
      <c r="AD38" s="14">
        <f t="shared" si="2"/>
        <v>0.46979865771812079</v>
      </c>
      <c r="AE38" s="21">
        <v>249</v>
      </c>
      <c r="AF38" s="15">
        <v>115</v>
      </c>
      <c r="AG38" s="14">
        <f t="shared" si="3"/>
        <v>0.46184738955823296</v>
      </c>
      <c r="AH38" s="21">
        <v>237</v>
      </c>
      <c r="AI38" s="15">
        <v>93</v>
      </c>
      <c r="AJ38" s="14">
        <f t="shared" si="4"/>
        <v>0.39240506329113922</v>
      </c>
      <c r="AK38" s="21">
        <v>188</v>
      </c>
      <c r="AL38" s="15">
        <v>87</v>
      </c>
      <c r="AM38" s="14">
        <f t="shared" si="5"/>
        <v>0.46276595744680848</v>
      </c>
      <c r="AN38" s="21">
        <v>165</v>
      </c>
      <c r="AO38" s="15">
        <v>60</v>
      </c>
      <c r="AP38" s="14">
        <f t="shared" si="6"/>
        <v>0.36363636363636365</v>
      </c>
      <c r="AQ38" s="21">
        <v>205</v>
      </c>
      <c r="AR38" s="15">
        <v>72</v>
      </c>
      <c r="AS38" s="14">
        <f t="shared" si="7"/>
        <v>0.35121951219512193</v>
      </c>
      <c r="AT38" s="21">
        <v>283</v>
      </c>
      <c r="AU38" s="15">
        <v>105</v>
      </c>
      <c r="AV38" s="14">
        <f t="shared" si="8"/>
        <v>0.37102473498233218</v>
      </c>
      <c r="AW38" s="21">
        <v>333</v>
      </c>
      <c r="AX38" s="15">
        <v>130</v>
      </c>
      <c r="AY38" s="14">
        <f t="shared" si="9"/>
        <v>0.39039039039039036</v>
      </c>
      <c r="AZ38" s="21">
        <v>315</v>
      </c>
      <c r="BA38" s="15">
        <v>115</v>
      </c>
      <c r="BB38" s="14">
        <f t="shared" si="10"/>
        <v>0.36507936507936506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0.10736539383288066</v>
      </c>
      <c r="E39" s="39">
        <f t="shared" si="21"/>
        <v>0.11106387501328516</v>
      </c>
      <c r="F39" s="39">
        <f t="shared" si="21"/>
        <v>0.11470155527532577</v>
      </c>
      <c r="G39" s="39">
        <f t="shared" si="21"/>
        <v>0.11692020144333108</v>
      </c>
      <c r="H39" s="39">
        <f t="shared" si="21"/>
        <v>0.11932306137913615</v>
      </c>
      <c r="I39" s="39">
        <f t="shared" si="21"/>
        <v>0.12133281523217408</v>
      </c>
      <c r="J39" s="39">
        <f t="shared" si="21"/>
        <v>0.1335454633111561</v>
      </c>
      <c r="K39" s="39">
        <f t="shared" si="21"/>
        <v>0.13886417903459899</v>
      </c>
      <c r="L39" s="39">
        <f t="shared" si="21"/>
        <v>0.13097903056329663</v>
      </c>
      <c r="M39" s="39">
        <f t="shared" si="21"/>
        <v>0.13687076044269902</v>
      </c>
      <c r="W39" s="16">
        <v>34</v>
      </c>
      <c r="X39" s="17" t="s">
        <v>35</v>
      </c>
      <c r="Y39" s="18">
        <v>1061</v>
      </c>
      <c r="Z39" s="18">
        <v>213</v>
      </c>
      <c r="AA39" s="19">
        <f t="shared" si="1"/>
        <v>0.20075400565504242</v>
      </c>
      <c r="AB39" s="22">
        <v>1097</v>
      </c>
      <c r="AC39" s="18">
        <v>237</v>
      </c>
      <c r="AD39" s="19">
        <f t="shared" si="2"/>
        <v>0.21604375569735643</v>
      </c>
      <c r="AE39" s="22">
        <v>1268</v>
      </c>
      <c r="AF39" s="18">
        <v>274</v>
      </c>
      <c r="AG39" s="19">
        <f t="shared" si="3"/>
        <v>0.21608832807570977</v>
      </c>
      <c r="AH39" s="22">
        <v>1316</v>
      </c>
      <c r="AI39" s="18">
        <v>242</v>
      </c>
      <c r="AJ39" s="19">
        <f t="shared" si="4"/>
        <v>0.1838905775075988</v>
      </c>
      <c r="AK39" s="22">
        <v>1414</v>
      </c>
      <c r="AL39" s="18">
        <v>192</v>
      </c>
      <c r="AM39" s="19">
        <f t="shared" si="5"/>
        <v>0.13578500707213578</v>
      </c>
      <c r="AN39" s="22">
        <v>1543</v>
      </c>
      <c r="AO39" s="18">
        <v>198</v>
      </c>
      <c r="AP39" s="19">
        <f t="shared" si="6"/>
        <v>0.12832145171743356</v>
      </c>
      <c r="AQ39" s="22">
        <v>1669</v>
      </c>
      <c r="AR39" s="18">
        <v>215</v>
      </c>
      <c r="AS39" s="19">
        <f t="shared" si="7"/>
        <v>0.12881965248651889</v>
      </c>
      <c r="AT39" s="22">
        <v>1836</v>
      </c>
      <c r="AU39" s="18">
        <v>239</v>
      </c>
      <c r="AV39" s="19">
        <f t="shared" si="8"/>
        <v>0.13017429193899782</v>
      </c>
      <c r="AW39" s="22">
        <v>1722</v>
      </c>
      <c r="AX39" s="18">
        <v>254</v>
      </c>
      <c r="AY39" s="19">
        <f t="shared" si="9"/>
        <v>0.14750290360046459</v>
      </c>
      <c r="AZ39" s="22">
        <v>1782</v>
      </c>
      <c r="BA39" s="18">
        <v>239</v>
      </c>
      <c r="BB39" s="19">
        <f t="shared" si="10"/>
        <v>0.13411896745230079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8221</v>
      </c>
      <c r="Z40" s="15">
        <v>389</v>
      </c>
      <c r="AA40" s="14">
        <f t="shared" si="1"/>
        <v>4.7317844544459309E-2</v>
      </c>
      <c r="AB40" s="21">
        <v>8165</v>
      </c>
      <c r="AC40" s="15">
        <v>401</v>
      </c>
      <c r="AD40" s="14">
        <f t="shared" si="2"/>
        <v>4.9112063686466624E-2</v>
      </c>
      <c r="AE40" s="21">
        <v>8169</v>
      </c>
      <c r="AF40" s="15">
        <v>421</v>
      </c>
      <c r="AG40" s="14">
        <f t="shared" si="3"/>
        <v>5.1536295752234056E-2</v>
      </c>
      <c r="AH40" s="21">
        <v>8229</v>
      </c>
      <c r="AI40" s="15">
        <v>350</v>
      </c>
      <c r="AJ40" s="14">
        <f t="shared" si="4"/>
        <v>4.2532506987483294E-2</v>
      </c>
      <c r="AK40" s="21">
        <v>8511</v>
      </c>
      <c r="AL40" s="15">
        <v>384</v>
      </c>
      <c r="AM40" s="14">
        <f t="shared" si="5"/>
        <v>4.5118082481494536E-2</v>
      </c>
      <c r="AN40" s="21">
        <v>8940</v>
      </c>
      <c r="AO40" s="15">
        <v>340</v>
      </c>
      <c r="AP40" s="14">
        <f t="shared" si="6"/>
        <v>3.803131991051454E-2</v>
      </c>
      <c r="AQ40" s="21">
        <v>8976</v>
      </c>
      <c r="AR40" s="15">
        <v>316</v>
      </c>
      <c r="AS40" s="14">
        <f t="shared" si="7"/>
        <v>3.5204991087344026E-2</v>
      </c>
      <c r="AT40" s="21">
        <v>9424</v>
      </c>
      <c r="AU40" s="15">
        <v>388</v>
      </c>
      <c r="AV40" s="14">
        <f t="shared" si="8"/>
        <v>4.1171477079796265E-2</v>
      </c>
      <c r="AW40" s="21">
        <v>9714</v>
      </c>
      <c r="AX40" s="15">
        <v>341</v>
      </c>
      <c r="AY40" s="14">
        <f t="shared" si="9"/>
        <v>3.5103973646283718E-2</v>
      </c>
      <c r="AZ40" s="21">
        <v>10111</v>
      </c>
      <c r="BA40" s="15">
        <v>365</v>
      </c>
      <c r="BB40" s="14">
        <f t="shared" si="10"/>
        <v>3.6099297794481261E-2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0.8158385258561005</v>
      </c>
      <c r="E41" s="39">
        <f t="shared" si="22"/>
        <v>0.82304176851950261</v>
      </c>
      <c r="F41" s="39">
        <f t="shared" si="22"/>
        <v>0.82934005884825557</v>
      </c>
      <c r="G41" s="39">
        <f t="shared" si="22"/>
        <v>0.83168059809978712</v>
      </c>
      <c r="H41" s="39">
        <f t="shared" si="22"/>
        <v>0.83061379136145497</v>
      </c>
      <c r="I41" s="39">
        <f t="shared" si="22"/>
        <v>0.82285797551972018</v>
      </c>
      <c r="J41" s="39">
        <f t="shared" si="22"/>
        <v>0.8114935878893067</v>
      </c>
      <c r="K41" s="39">
        <f t="shared" si="22"/>
        <v>0.79573013717870689</v>
      </c>
      <c r="L41" s="39">
        <f t="shared" si="22"/>
        <v>0.79295536570880354</v>
      </c>
      <c r="M41" s="39">
        <f t="shared" si="22"/>
        <v>0.78677258122099247</v>
      </c>
      <c r="W41" s="10">
        <v>36</v>
      </c>
      <c r="X41" s="12" t="s">
        <v>20</v>
      </c>
      <c r="Y41" s="15">
        <v>6698</v>
      </c>
      <c r="Z41" s="15">
        <v>383</v>
      </c>
      <c r="AA41" s="14">
        <f t="shared" si="1"/>
        <v>5.7181248133771276E-2</v>
      </c>
      <c r="AB41" s="21">
        <v>6690</v>
      </c>
      <c r="AC41" s="15">
        <v>368</v>
      </c>
      <c r="AD41" s="14">
        <f t="shared" si="2"/>
        <v>5.5007473841554556E-2</v>
      </c>
      <c r="AE41" s="21">
        <v>6814</v>
      </c>
      <c r="AF41" s="15">
        <v>426</v>
      </c>
      <c r="AG41" s="14">
        <f t="shared" si="3"/>
        <v>6.2518344584678601E-2</v>
      </c>
      <c r="AH41" s="21">
        <v>6965</v>
      </c>
      <c r="AI41" s="15">
        <v>345</v>
      </c>
      <c r="AJ41" s="14">
        <f t="shared" si="4"/>
        <v>4.9533381191672651E-2</v>
      </c>
      <c r="AK41" s="21">
        <v>7233</v>
      </c>
      <c r="AL41" s="15">
        <v>387</v>
      </c>
      <c r="AM41" s="14">
        <f t="shared" si="5"/>
        <v>5.3504769805060144E-2</v>
      </c>
      <c r="AN41" s="21">
        <v>7535</v>
      </c>
      <c r="AO41" s="15">
        <v>357</v>
      </c>
      <c r="AP41" s="14">
        <f t="shared" si="6"/>
        <v>4.7378898473788983E-2</v>
      </c>
      <c r="AQ41" s="21">
        <v>7423</v>
      </c>
      <c r="AR41" s="15">
        <v>329</v>
      </c>
      <c r="AS41" s="14">
        <f t="shared" si="7"/>
        <v>4.4321702815573218E-2</v>
      </c>
      <c r="AT41" s="21">
        <v>7693</v>
      </c>
      <c r="AU41" s="15">
        <v>341</v>
      </c>
      <c r="AV41" s="14">
        <f t="shared" si="8"/>
        <v>4.4326010659040689E-2</v>
      </c>
      <c r="AW41" s="21">
        <v>7839</v>
      </c>
      <c r="AX41" s="15">
        <v>361</v>
      </c>
      <c r="AY41" s="14">
        <f t="shared" si="9"/>
        <v>4.6051792320449036E-2</v>
      </c>
      <c r="AZ41" s="21">
        <v>8026</v>
      </c>
      <c r="BA41" s="15">
        <v>384</v>
      </c>
      <c r="BB41" s="14">
        <f t="shared" si="10"/>
        <v>4.7844505357587837E-2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0.88661139761081009</v>
      </c>
      <c r="E42" s="39">
        <f t="shared" si="23"/>
        <v>0.89282024793388426</v>
      </c>
      <c r="F42" s="39">
        <f t="shared" si="23"/>
        <v>0.90065889508362895</v>
      </c>
      <c r="G42" s="39">
        <f t="shared" si="23"/>
        <v>0.91079343279855174</v>
      </c>
      <c r="H42" s="39">
        <f t="shared" si="23"/>
        <v>0.91351417102542265</v>
      </c>
      <c r="I42" s="39">
        <f t="shared" si="23"/>
        <v>0.91948527241603206</v>
      </c>
      <c r="J42" s="39">
        <f t="shared" si="23"/>
        <v>0.92365731939163498</v>
      </c>
      <c r="K42" s="39">
        <f t="shared" si="23"/>
        <v>0.91856907507648855</v>
      </c>
      <c r="L42" s="39">
        <f t="shared" si="23"/>
        <v>0.90182635248026732</v>
      </c>
      <c r="M42" s="39">
        <f t="shared" si="23"/>
        <v>0.90022688598979017</v>
      </c>
      <c r="W42" s="10">
        <v>37</v>
      </c>
      <c r="X42" s="12" t="s">
        <v>21</v>
      </c>
      <c r="Y42" s="15">
        <v>6010</v>
      </c>
      <c r="Z42" s="15">
        <v>356</v>
      </c>
      <c r="AA42" s="14">
        <f t="shared" si="1"/>
        <v>5.9234608985024959E-2</v>
      </c>
      <c r="AB42" s="21">
        <v>6007</v>
      </c>
      <c r="AC42" s="15">
        <v>371</v>
      </c>
      <c r="AD42" s="14">
        <f t="shared" si="2"/>
        <v>6.1761278508406861E-2</v>
      </c>
      <c r="AE42" s="21">
        <v>6203</v>
      </c>
      <c r="AF42" s="15">
        <v>445</v>
      </c>
      <c r="AG42" s="14">
        <f t="shared" si="3"/>
        <v>7.1739480896340482E-2</v>
      </c>
      <c r="AH42" s="21">
        <v>6412</v>
      </c>
      <c r="AI42" s="15">
        <v>344</v>
      </c>
      <c r="AJ42" s="14">
        <f t="shared" si="4"/>
        <v>5.3649407361197755E-2</v>
      </c>
      <c r="AK42" s="21">
        <v>6720</v>
      </c>
      <c r="AL42" s="15">
        <v>406</v>
      </c>
      <c r="AM42" s="14">
        <f t="shared" si="5"/>
        <v>6.0416666666666667E-2</v>
      </c>
      <c r="AN42" s="21">
        <v>6944</v>
      </c>
      <c r="AO42" s="15">
        <v>345</v>
      </c>
      <c r="AP42" s="14">
        <f t="shared" si="6"/>
        <v>4.9683179723502308E-2</v>
      </c>
      <c r="AQ42" s="21">
        <v>6857</v>
      </c>
      <c r="AR42" s="15">
        <v>323</v>
      </c>
      <c r="AS42" s="14">
        <f t="shared" si="7"/>
        <v>4.7105148023917166E-2</v>
      </c>
      <c r="AT42" s="21">
        <v>6988</v>
      </c>
      <c r="AU42" s="15">
        <v>330</v>
      </c>
      <c r="AV42" s="14">
        <f t="shared" si="8"/>
        <v>4.7223812249570694E-2</v>
      </c>
      <c r="AW42" s="21">
        <v>6984</v>
      </c>
      <c r="AX42" s="15">
        <v>325</v>
      </c>
      <c r="AY42" s="14">
        <f t="shared" si="9"/>
        <v>4.6534936998854526E-2</v>
      </c>
      <c r="AZ42" s="21">
        <v>7083</v>
      </c>
      <c r="BA42" s="15">
        <v>383</v>
      </c>
      <c r="BB42" s="14">
        <f t="shared" si="10"/>
        <v>5.4073132853310744E-2</v>
      </c>
    </row>
    <row r="43" spans="2:54" x14ac:dyDescent="0.25">
      <c r="B43" s="36"/>
      <c r="C43" s="70" t="str">
        <f>C17</f>
        <v>Carpooled:</v>
      </c>
      <c r="D43" s="39">
        <f t="shared" si="23"/>
        <v>0.11338860238918989</v>
      </c>
      <c r="E43" s="39">
        <f t="shared" si="23"/>
        <v>0.1071797520661157</v>
      </c>
      <c r="F43" s="39">
        <f t="shared" si="23"/>
        <v>9.9341104916371006E-2</v>
      </c>
      <c r="G43" s="39">
        <f t="shared" si="23"/>
        <v>8.9206567201448275E-2</v>
      </c>
      <c r="H43" s="39">
        <f t="shared" si="23"/>
        <v>8.6485828974577308E-2</v>
      </c>
      <c r="I43" s="39">
        <f t="shared" si="23"/>
        <v>8.0514727583967882E-2</v>
      </c>
      <c r="J43" s="39">
        <f t="shared" si="23"/>
        <v>7.6342680608365021E-2</v>
      </c>
      <c r="K43" s="39">
        <f t="shared" si="23"/>
        <v>8.1430924923511408E-2</v>
      </c>
      <c r="L43" s="39">
        <f t="shared" si="23"/>
        <v>9.8173647519732676E-2</v>
      </c>
      <c r="M43" s="39">
        <f t="shared" si="23"/>
        <v>9.9773114010209871E-2</v>
      </c>
      <c r="W43" s="10">
        <v>38</v>
      </c>
      <c r="X43" s="12" t="s">
        <v>22</v>
      </c>
      <c r="Y43" s="15">
        <v>688</v>
      </c>
      <c r="Z43" s="15">
        <v>158</v>
      </c>
      <c r="AA43" s="14">
        <f t="shared" si="1"/>
        <v>0.22965116279069767</v>
      </c>
      <c r="AB43" s="21">
        <v>683</v>
      </c>
      <c r="AC43" s="15">
        <v>178</v>
      </c>
      <c r="AD43" s="14">
        <f t="shared" si="2"/>
        <v>0.26061493411420206</v>
      </c>
      <c r="AE43" s="21">
        <v>611</v>
      </c>
      <c r="AF43" s="15">
        <v>159</v>
      </c>
      <c r="AG43" s="14">
        <f t="shared" si="3"/>
        <v>0.2602291325695581</v>
      </c>
      <c r="AH43" s="21">
        <v>553</v>
      </c>
      <c r="AI43" s="15">
        <v>129</v>
      </c>
      <c r="AJ43" s="14">
        <f t="shared" si="4"/>
        <v>0.23327305605786619</v>
      </c>
      <c r="AK43" s="21">
        <v>513</v>
      </c>
      <c r="AL43" s="15">
        <v>152</v>
      </c>
      <c r="AM43" s="14">
        <f t="shared" si="5"/>
        <v>0.29629629629629628</v>
      </c>
      <c r="AN43" s="21">
        <v>591</v>
      </c>
      <c r="AO43" s="15">
        <v>145</v>
      </c>
      <c r="AP43" s="14">
        <f t="shared" si="6"/>
        <v>0.24534686971235195</v>
      </c>
      <c r="AQ43" s="21">
        <v>566</v>
      </c>
      <c r="AR43" s="15">
        <v>130</v>
      </c>
      <c r="AS43" s="14">
        <f t="shared" si="7"/>
        <v>0.22968197879858657</v>
      </c>
      <c r="AT43" s="21">
        <v>705</v>
      </c>
      <c r="AU43" s="15">
        <v>153</v>
      </c>
      <c r="AV43" s="14">
        <f t="shared" si="8"/>
        <v>0.21702127659574469</v>
      </c>
      <c r="AW43" s="21">
        <v>855</v>
      </c>
      <c r="AX43" s="15">
        <v>184</v>
      </c>
      <c r="AY43" s="14">
        <f t="shared" si="9"/>
        <v>0.21520467836257309</v>
      </c>
      <c r="AZ43" s="21">
        <v>943</v>
      </c>
      <c r="BA43" s="15">
        <v>246</v>
      </c>
      <c r="BB43" s="14">
        <f t="shared" si="10"/>
        <v>0.2608695652173913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564</v>
      </c>
      <c r="Z44" s="15">
        <v>149</v>
      </c>
      <c r="AA44" s="14">
        <f t="shared" si="1"/>
        <v>0.26418439716312059</v>
      </c>
      <c r="AB44" s="21">
        <v>567</v>
      </c>
      <c r="AC44" s="15">
        <v>157</v>
      </c>
      <c r="AD44" s="14">
        <f t="shared" si="2"/>
        <v>0.27689594356261021</v>
      </c>
      <c r="AE44" s="21">
        <v>526</v>
      </c>
      <c r="AF44" s="15">
        <v>157</v>
      </c>
      <c r="AG44" s="14">
        <f t="shared" si="3"/>
        <v>0.29847908745247148</v>
      </c>
      <c r="AH44" s="21">
        <v>516</v>
      </c>
      <c r="AI44" s="15">
        <v>128</v>
      </c>
      <c r="AJ44" s="14">
        <f t="shared" si="4"/>
        <v>0.24806201550387597</v>
      </c>
      <c r="AK44" s="21">
        <v>474</v>
      </c>
      <c r="AL44" s="15">
        <v>146</v>
      </c>
      <c r="AM44" s="14">
        <f t="shared" si="5"/>
        <v>0.30801687763713081</v>
      </c>
      <c r="AN44" s="21">
        <v>520</v>
      </c>
      <c r="AO44" s="15">
        <v>134</v>
      </c>
      <c r="AP44" s="14">
        <f t="shared" si="6"/>
        <v>0.25769230769230766</v>
      </c>
      <c r="AQ44" s="21">
        <v>466</v>
      </c>
      <c r="AR44" s="15">
        <v>112</v>
      </c>
      <c r="AS44" s="14">
        <f t="shared" si="7"/>
        <v>0.24034334763948498</v>
      </c>
      <c r="AT44" s="21">
        <v>542</v>
      </c>
      <c r="AU44" s="15">
        <v>136</v>
      </c>
      <c r="AV44" s="14">
        <f t="shared" si="8"/>
        <v>0.25092250922509224</v>
      </c>
      <c r="AW44" s="21">
        <v>610</v>
      </c>
      <c r="AX44" s="15">
        <v>151</v>
      </c>
      <c r="AY44" s="14">
        <f t="shared" si="9"/>
        <v>0.24754098360655738</v>
      </c>
      <c r="AZ44" s="21">
        <v>605</v>
      </c>
      <c r="BA44" s="15">
        <v>163</v>
      </c>
      <c r="BB44" s="14">
        <f t="shared" si="10"/>
        <v>0.26942148760330581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9.2506790222080207E-2</v>
      </c>
      <c r="E45" s="39">
        <f t="shared" si="24"/>
        <v>8.8213412689977677E-2</v>
      </c>
      <c r="F45" s="39">
        <f t="shared" si="24"/>
        <v>8.2387557797393859E-2</v>
      </c>
      <c r="G45" s="39">
        <f t="shared" si="24"/>
        <v>7.4191371164529354E-2</v>
      </c>
      <c r="H45" s="39">
        <f t="shared" si="24"/>
        <v>7.1836322303612019E-2</v>
      </c>
      <c r="I45" s="39">
        <f t="shared" si="24"/>
        <v>6.6252185739265598E-2</v>
      </c>
      <c r="J45" s="39">
        <f t="shared" si="24"/>
        <v>6.1951595795969532E-2</v>
      </c>
      <c r="K45" s="39">
        <f t="shared" si="24"/>
        <v>6.4797041059974719E-2</v>
      </c>
      <c r="L45" s="39">
        <f t="shared" si="24"/>
        <v>7.7847320571976797E-2</v>
      </c>
      <c r="M45" s="39">
        <f t="shared" si="24"/>
        <v>7.8498750446269194E-2</v>
      </c>
      <c r="W45" s="10">
        <v>40</v>
      </c>
      <c r="X45" s="12" t="s">
        <v>24</v>
      </c>
      <c r="Y45" s="15">
        <v>74</v>
      </c>
      <c r="Z45" s="15">
        <v>51</v>
      </c>
      <c r="AA45" s="14">
        <f t="shared" si="1"/>
        <v>0.68918918918918914</v>
      </c>
      <c r="AB45" s="21">
        <v>88</v>
      </c>
      <c r="AC45" s="15">
        <v>62</v>
      </c>
      <c r="AD45" s="14">
        <f t="shared" si="2"/>
        <v>0.70454545454545459</v>
      </c>
      <c r="AE45" s="21">
        <v>59</v>
      </c>
      <c r="AF45" s="15">
        <v>43</v>
      </c>
      <c r="AG45" s="14">
        <f t="shared" si="3"/>
        <v>0.72881355932203384</v>
      </c>
      <c r="AH45" s="21">
        <v>27</v>
      </c>
      <c r="AI45" s="15">
        <v>21</v>
      </c>
      <c r="AJ45" s="14">
        <f t="shared" si="4"/>
        <v>0.77777777777777779</v>
      </c>
      <c r="AK45" s="21">
        <v>32</v>
      </c>
      <c r="AL45" s="15">
        <v>25</v>
      </c>
      <c r="AM45" s="14">
        <f t="shared" si="5"/>
        <v>0.78125</v>
      </c>
      <c r="AN45" s="21">
        <v>54</v>
      </c>
      <c r="AO45" s="15">
        <v>39</v>
      </c>
      <c r="AP45" s="14">
        <f t="shared" si="6"/>
        <v>0.72222222222222221</v>
      </c>
      <c r="AQ45" s="21">
        <v>74</v>
      </c>
      <c r="AR45" s="15">
        <v>47</v>
      </c>
      <c r="AS45" s="14">
        <f t="shared" si="7"/>
        <v>0.63513513513513509</v>
      </c>
      <c r="AT45" s="21">
        <v>125</v>
      </c>
      <c r="AU45" s="15">
        <v>71</v>
      </c>
      <c r="AV45" s="14">
        <f t="shared" si="8"/>
        <v>0.56799999999999995</v>
      </c>
      <c r="AW45" s="21">
        <v>128</v>
      </c>
      <c r="AX45" s="15">
        <v>80</v>
      </c>
      <c r="AY45" s="14">
        <f t="shared" si="9"/>
        <v>0.625</v>
      </c>
      <c r="AZ45" s="21">
        <v>195</v>
      </c>
      <c r="BA45" s="15">
        <v>110</v>
      </c>
      <c r="BB45" s="14">
        <f t="shared" si="10"/>
        <v>0.5641025641025641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0.74899251583189408</v>
      </c>
      <c r="E46" s="39">
        <f t="shared" si="25"/>
        <v>0.78734939759036149</v>
      </c>
      <c r="F46" s="39">
        <f t="shared" si="25"/>
        <v>0.80038265306122447</v>
      </c>
      <c r="G46" s="39">
        <f t="shared" si="25"/>
        <v>0.86074177746675995</v>
      </c>
      <c r="H46" s="39">
        <f t="shared" si="25"/>
        <v>0.83895921237693394</v>
      </c>
      <c r="I46" s="39">
        <f t="shared" si="25"/>
        <v>0.83137829912023464</v>
      </c>
      <c r="J46" s="39">
        <f t="shared" si="25"/>
        <v>0.78132295719844358</v>
      </c>
      <c r="K46" s="39">
        <f t="shared" si="25"/>
        <v>0.73699421965317924</v>
      </c>
      <c r="L46" s="39">
        <f t="shared" si="25"/>
        <v>0.72535211267605637</v>
      </c>
      <c r="M46" s="39">
        <f t="shared" si="25"/>
        <v>0.68618533257532688</v>
      </c>
      <c r="W46" s="10">
        <v>41</v>
      </c>
      <c r="X46" s="12" t="s">
        <v>25</v>
      </c>
      <c r="Y46" s="15">
        <v>50</v>
      </c>
      <c r="Z46" s="15">
        <v>43</v>
      </c>
      <c r="AA46" s="14">
        <f t="shared" si="1"/>
        <v>0.86</v>
      </c>
      <c r="AB46" s="21">
        <v>28</v>
      </c>
      <c r="AC46" s="15">
        <v>26</v>
      </c>
      <c r="AD46" s="14">
        <f t="shared" si="2"/>
        <v>0.9285714285714286</v>
      </c>
      <c r="AE46" s="21">
        <v>26</v>
      </c>
      <c r="AF46" s="15">
        <v>21</v>
      </c>
      <c r="AG46" s="14">
        <f t="shared" si="3"/>
        <v>0.80769230769230771</v>
      </c>
      <c r="AH46" s="21">
        <v>10</v>
      </c>
      <c r="AI46" s="15">
        <v>14</v>
      </c>
      <c r="AJ46" s="14">
        <f t="shared" si="4"/>
        <v>1.4</v>
      </c>
      <c r="AK46" s="21">
        <v>7</v>
      </c>
      <c r="AL46" s="15">
        <v>9</v>
      </c>
      <c r="AM46" s="14">
        <f t="shared" si="5"/>
        <v>1.2857142857142858</v>
      </c>
      <c r="AN46" s="21">
        <v>17</v>
      </c>
      <c r="AO46" s="15">
        <v>17</v>
      </c>
      <c r="AP46" s="14">
        <f t="shared" si="6"/>
        <v>1</v>
      </c>
      <c r="AQ46" s="21">
        <v>26</v>
      </c>
      <c r="AR46" s="15">
        <v>20</v>
      </c>
      <c r="AS46" s="14">
        <f t="shared" si="7"/>
        <v>0.76923076923076927</v>
      </c>
      <c r="AT46" s="21">
        <v>38</v>
      </c>
      <c r="AU46" s="15">
        <v>32</v>
      </c>
      <c r="AV46" s="14">
        <f t="shared" si="8"/>
        <v>0.84210526315789469</v>
      </c>
      <c r="AW46" s="21">
        <v>117</v>
      </c>
      <c r="AX46" s="15">
        <v>85</v>
      </c>
      <c r="AY46" s="14">
        <f t="shared" si="9"/>
        <v>0.72649572649572647</v>
      </c>
      <c r="AZ46" s="21">
        <v>143</v>
      </c>
      <c r="BA46" s="15">
        <v>131</v>
      </c>
      <c r="BB46" s="14">
        <f t="shared" si="10"/>
        <v>0.91608391608391604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0.20667818077144501</v>
      </c>
      <c r="E47" s="39">
        <f t="shared" si="25"/>
        <v>0.18795180722891566</v>
      </c>
      <c r="F47" s="39">
        <f t="shared" si="25"/>
        <v>0.17283163265306123</v>
      </c>
      <c r="G47" s="39">
        <f t="shared" si="25"/>
        <v>9.9370188943317006E-2</v>
      </c>
      <c r="H47" s="39">
        <f t="shared" si="25"/>
        <v>9.8452883263009841E-2</v>
      </c>
      <c r="I47" s="39">
        <f t="shared" si="25"/>
        <v>0.11656891495601172</v>
      </c>
      <c r="J47" s="39">
        <f t="shared" si="25"/>
        <v>0.15252918287937745</v>
      </c>
      <c r="K47" s="39">
        <f t="shared" si="25"/>
        <v>0.17630057803468208</v>
      </c>
      <c r="L47" s="39">
        <f t="shared" si="25"/>
        <v>0.18075117370892019</v>
      </c>
      <c r="M47" s="39">
        <f t="shared" si="25"/>
        <v>0.20636725412166004</v>
      </c>
      <c r="W47" s="10">
        <v>42</v>
      </c>
      <c r="X47" s="12" t="s">
        <v>26</v>
      </c>
      <c r="Y47" s="15">
        <v>62</v>
      </c>
      <c r="Z47" s="15">
        <v>62</v>
      </c>
      <c r="AA47" s="14">
        <f t="shared" si="1"/>
        <v>1</v>
      </c>
      <c r="AB47" s="21">
        <v>176</v>
      </c>
      <c r="AC47" s="15">
        <v>104</v>
      </c>
      <c r="AD47" s="14">
        <f t="shared" si="2"/>
        <v>0.59090909090909094</v>
      </c>
      <c r="AE47" s="21">
        <v>142</v>
      </c>
      <c r="AF47" s="15">
        <v>95</v>
      </c>
      <c r="AG47" s="14">
        <f t="shared" si="3"/>
        <v>0.66901408450704225</v>
      </c>
      <c r="AH47" s="21">
        <v>174</v>
      </c>
      <c r="AI47" s="15">
        <v>117</v>
      </c>
      <c r="AJ47" s="14">
        <f t="shared" si="4"/>
        <v>0.67241379310344829</v>
      </c>
      <c r="AK47" s="21">
        <v>192</v>
      </c>
      <c r="AL47" s="15">
        <v>111</v>
      </c>
      <c r="AM47" s="14">
        <f t="shared" si="5"/>
        <v>0.578125</v>
      </c>
      <c r="AN47" s="21">
        <v>180</v>
      </c>
      <c r="AO47" s="15">
        <v>124</v>
      </c>
      <c r="AP47" s="14">
        <f t="shared" si="6"/>
        <v>0.68888888888888888</v>
      </c>
      <c r="AQ47" s="21">
        <v>67</v>
      </c>
      <c r="AR47" s="15">
        <v>58</v>
      </c>
      <c r="AS47" s="14">
        <f t="shared" si="7"/>
        <v>0.86567164179104472</v>
      </c>
      <c r="AT47" s="21">
        <v>165</v>
      </c>
      <c r="AU47" s="15">
        <v>94</v>
      </c>
      <c r="AV47" s="14">
        <f t="shared" si="8"/>
        <v>0.5696969696969697</v>
      </c>
      <c r="AW47" s="21">
        <v>196</v>
      </c>
      <c r="AX47" s="15">
        <v>123</v>
      </c>
      <c r="AY47" s="14">
        <f t="shared" si="9"/>
        <v>0.62755102040816324</v>
      </c>
      <c r="AZ47" s="21">
        <v>208</v>
      </c>
      <c r="BA47" s="15">
        <v>159</v>
      </c>
      <c r="BB47" s="14">
        <f t="shared" si="10"/>
        <v>0.76442307692307687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4.4329303396660913E-2</v>
      </c>
      <c r="E48" s="39">
        <f t="shared" si="25"/>
        <v>2.4698795180722891E-2</v>
      </c>
      <c r="F48" s="39">
        <f t="shared" si="25"/>
        <v>2.6785714285714284E-2</v>
      </c>
      <c r="G48" s="39">
        <f t="shared" si="25"/>
        <v>3.9888033589923023E-2</v>
      </c>
      <c r="H48" s="39">
        <f t="shared" si="25"/>
        <v>6.2587904360056262E-2</v>
      </c>
      <c r="I48" s="39">
        <f t="shared" si="25"/>
        <v>5.2052785923753668E-2</v>
      </c>
      <c r="J48" s="39">
        <f t="shared" si="25"/>
        <v>6.6147859922178989E-2</v>
      </c>
      <c r="K48" s="39">
        <f t="shared" si="25"/>
        <v>8.6705202312138727E-2</v>
      </c>
      <c r="L48" s="39">
        <f t="shared" si="25"/>
        <v>9.3896713615023469E-2</v>
      </c>
      <c r="M48" s="39">
        <f t="shared" si="25"/>
        <v>0.10744741330301308</v>
      </c>
      <c r="W48" s="10">
        <v>43</v>
      </c>
      <c r="X48" s="12" t="s">
        <v>27</v>
      </c>
      <c r="Y48" s="15">
        <v>62</v>
      </c>
      <c r="Z48" s="15">
        <v>62</v>
      </c>
      <c r="AA48" s="14">
        <f t="shared" si="1"/>
        <v>1</v>
      </c>
      <c r="AB48" s="21">
        <v>176</v>
      </c>
      <c r="AC48" s="15">
        <v>104</v>
      </c>
      <c r="AD48" s="14">
        <f t="shared" si="2"/>
        <v>0.59090909090909094</v>
      </c>
      <c r="AE48" s="21">
        <v>142</v>
      </c>
      <c r="AF48" s="15">
        <v>95</v>
      </c>
      <c r="AG48" s="14">
        <f t="shared" si="3"/>
        <v>0.66901408450704225</v>
      </c>
      <c r="AH48" s="21">
        <v>174</v>
      </c>
      <c r="AI48" s="15">
        <v>117</v>
      </c>
      <c r="AJ48" s="14">
        <f t="shared" si="4"/>
        <v>0.67241379310344829</v>
      </c>
      <c r="AK48" s="21">
        <v>192</v>
      </c>
      <c r="AL48" s="15">
        <v>111</v>
      </c>
      <c r="AM48" s="14">
        <f t="shared" si="5"/>
        <v>0.578125</v>
      </c>
      <c r="AN48" s="21">
        <v>180</v>
      </c>
      <c r="AO48" s="15">
        <v>124</v>
      </c>
      <c r="AP48" s="14">
        <f t="shared" si="6"/>
        <v>0.68888888888888888</v>
      </c>
      <c r="AQ48" s="21">
        <v>67</v>
      </c>
      <c r="AR48" s="15">
        <v>58</v>
      </c>
      <c r="AS48" s="14">
        <f t="shared" si="7"/>
        <v>0.86567164179104472</v>
      </c>
      <c r="AT48" s="21">
        <v>165</v>
      </c>
      <c r="AU48" s="15">
        <v>94</v>
      </c>
      <c r="AV48" s="14">
        <f t="shared" si="8"/>
        <v>0.5696969696969697</v>
      </c>
      <c r="AW48" s="21">
        <v>196</v>
      </c>
      <c r="AX48" s="15">
        <v>123</v>
      </c>
      <c r="AY48" s="14">
        <f t="shared" si="9"/>
        <v>0.62755102040816324</v>
      </c>
      <c r="AZ48" s="21">
        <v>208</v>
      </c>
      <c r="BA48" s="15">
        <v>159</v>
      </c>
      <c r="BB48" s="14">
        <f t="shared" si="10"/>
        <v>0.76442307692307687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0</v>
      </c>
      <c r="Z49" s="15">
        <v>119</v>
      </c>
      <c r="AA49" s="14">
        <f t="shared" si="1"/>
        <v>0</v>
      </c>
      <c r="AB49" s="21">
        <v>0</v>
      </c>
      <c r="AC49" s="15">
        <v>89</v>
      </c>
      <c r="AD49" s="14">
        <f t="shared" si="2"/>
        <v>0</v>
      </c>
      <c r="AE49" s="21">
        <v>0</v>
      </c>
      <c r="AF49" s="15">
        <v>24</v>
      </c>
      <c r="AG49" s="14">
        <f t="shared" si="3"/>
        <v>0</v>
      </c>
      <c r="AH49" s="21">
        <v>0</v>
      </c>
      <c r="AI49" s="15">
        <v>24</v>
      </c>
      <c r="AJ49" s="14">
        <f t="shared" si="4"/>
        <v>0</v>
      </c>
      <c r="AK49" s="21">
        <v>0</v>
      </c>
      <c r="AL49" s="15">
        <v>24</v>
      </c>
      <c r="AM49" s="14">
        <f t="shared" si="5"/>
        <v>0</v>
      </c>
      <c r="AN49" s="21">
        <v>0</v>
      </c>
      <c r="AO49" s="15">
        <v>23</v>
      </c>
      <c r="AP49" s="14">
        <f t="shared" si="6"/>
        <v>0</v>
      </c>
      <c r="AQ49" s="21">
        <v>0</v>
      </c>
      <c r="AR49" s="15">
        <v>23</v>
      </c>
      <c r="AS49" s="14">
        <f t="shared" si="7"/>
        <v>0</v>
      </c>
      <c r="AT49" s="21">
        <v>0</v>
      </c>
      <c r="AU49" s="15">
        <v>24</v>
      </c>
      <c r="AV49" s="14">
        <f t="shared" si="8"/>
        <v>0</v>
      </c>
      <c r="AW49" s="21">
        <v>0</v>
      </c>
      <c r="AX49" s="15">
        <v>24</v>
      </c>
      <c r="AY49" s="14">
        <f t="shared" si="9"/>
        <v>0</v>
      </c>
      <c r="AZ49" s="21">
        <v>0</v>
      </c>
      <c r="BA49" s="15">
        <v>24</v>
      </c>
      <c r="BB49" s="14">
        <f t="shared" si="10"/>
        <v>0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1.2142514778718645E-2</v>
      </c>
      <c r="E50" s="39">
        <f t="shared" si="27"/>
        <v>1.7908385588266552E-2</v>
      </c>
      <c r="F50" s="39">
        <f t="shared" si="27"/>
        <v>1.5184951660361497E-2</v>
      </c>
      <c r="G50" s="39">
        <f t="shared" si="27"/>
        <v>1.8638699963657131E-2</v>
      </c>
      <c r="H50" s="39">
        <f t="shared" si="27"/>
        <v>2.1571103814094467E-2</v>
      </c>
      <c r="I50" s="39">
        <f t="shared" si="27"/>
        <v>2.0497377112881292E-2</v>
      </c>
      <c r="J50" s="39">
        <f t="shared" si="27"/>
        <v>1.0269019380966155E-2</v>
      </c>
      <c r="K50" s="39">
        <f t="shared" si="27"/>
        <v>1.6339716278852005E-2</v>
      </c>
      <c r="L50" s="39">
        <f t="shared" si="27"/>
        <v>2.0558271277810774E-2</v>
      </c>
      <c r="M50" s="39">
        <f t="shared" si="27"/>
        <v>2.08853980721171E-2</v>
      </c>
      <c r="W50" s="10">
        <v>45</v>
      </c>
      <c r="X50" s="12" t="s">
        <v>29</v>
      </c>
      <c r="Y50" s="15">
        <v>0</v>
      </c>
      <c r="Z50" s="15">
        <v>119</v>
      </c>
      <c r="AA50" s="14">
        <f t="shared" si="1"/>
        <v>0</v>
      </c>
      <c r="AB50" s="21">
        <v>0</v>
      </c>
      <c r="AC50" s="15">
        <v>89</v>
      </c>
      <c r="AD50" s="14">
        <f t="shared" si="2"/>
        <v>0</v>
      </c>
      <c r="AE50" s="21">
        <v>0</v>
      </c>
      <c r="AF50" s="15">
        <v>24</v>
      </c>
      <c r="AG50" s="14">
        <f t="shared" si="3"/>
        <v>0</v>
      </c>
      <c r="AH50" s="21">
        <v>0</v>
      </c>
      <c r="AI50" s="15">
        <v>24</v>
      </c>
      <c r="AJ50" s="14">
        <f t="shared" si="4"/>
        <v>0</v>
      </c>
      <c r="AK50" s="21">
        <v>0</v>
      </c>
      <c r="AL50" s="15">
        <v>24</v>
      </c>
      <c r="AM50" s="14">
        <f t="shared" si="5"/>
        <v>0</v>
      </c>
      <c r="AN50" s="21">
        <v>0</v>
      </c>
      <c r="AO50" s="15">
        <v>23</v>
      </c>
      <c r="AP50" s="14">
        <f t="shared" si="6"/>
        <v>0</v>
      </c>
      <c r="AQ50" s="21">
        <v>0</v>
      </c>
      <c r="AR50" s="15">
        <v>23</v>
      </c>
      <c r="AS50" s="14">
        <f t="shared" si="7"/>
        <v>0</v>
      </c>
      <c r="AT50" s="21">
        <v>0</v>
      </c>
      <c r="AU50" s="15">
        <v>24</v>
      </c>
      <c r="AV50" s="14">
        <f t="shared" si="8"/>
        <v>0</v>
      </c>
      <c r="AW50" s="21">
        <v>0</v>
      </c>
      <c r="AX50" s="15">
        <v>24</v>
      </c>
      <c r="AY50" s="14">
        <f t="shared" si="9"/>
        <v>0</v>
      </c>
      <c r="AZ50" s="21">
        <v>0</v>
      </c>
      <c r="BA50" s="15">
        <v>24</v>
      </c>
      <c r="BB50" s="14">
        <f t="shared" si="10"/>
        <v>0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0.85964912280701755</v>
      </c>
      <c r="E51" s="39">
        <f t="shared" si="28"/>
        <v>0.83086053412462912</v>
      </c>
      <c r="F51" s="39">
        <f t="shared" si="28"/>
        <v>1</v>
      </c>
      <c r="G51" s="39">
        <f t="shared" si="28"/>
        <v>1</v>
      </c>
      <c r="H51" s="39">
        <f t="shared" si="28"/>
        <v>1</v>
      </c>
      <c r="I51" s="39">
        <f t="shared" si="28"/>
        <v>1</v>
      </c>
      <c r="J51" s="39">
        <f t="shared" si="28"/>
        <v>0.96713615023474175</v>
      </c>
      <c r="K51" s="39">
        <f t="shared" si="28"/>
        <v>0.96275071633237819</v>
      </c>
      <c r="L51" s="39">
        <f t="shared" si="28"/>
        <v>0.96666666666666667</v>
      </c>
      <c r="M51" s="39">
        <f t="shared" si="28"/>
        <v>0.96367521367521369</v>
      </c>
      <c r="W51" s="10">
        <v>46</v>
      </c>
      <c r="X51" s="12" t="s">
        <v>30</v>
      </c>
      <c r="Y51" s="15">
        <v>0</v>
      </c>
      <c r="Z51" s="15">
        <v>119</v>
      </c>
      <c r="AA51" s="14">
        <f t="shared" si="1"/>
        <v>0</v>
      </c>
      <c r="AB51" s="21">
        <v>0</v>
      </c>
      <c r="AC51" s="15">
        <v>89</v>
      </c>
      <c r="AD51" s="14">
        <f t="shared" si="2"/>
        <v>0</v>
      </c>
      <c r="AE51" s="21">
        <v>0</v>
      </c>
      <c r="AF51" s="15">
        <v>24</v>
      </c>
      <c r="AG51" s="14">
        <f t="shared" si="3"/>
        <v>0</v>
      </c>
      <c r="AH51" s="21">
        <v>0</v>
      </c>
      <c r="AI51" s="15">
        <v>24</v>
      </c>
      <c r="AJ51" s="14">
        <f t="shared" si="4"/>
        <v>0</v>
      </c>
      <c r="AK51" s="21">
        <v>0</v>
      </c>
      <c r="AL51" s="15">
        <v>24</v>
      </c>
      <c r="AM51" s="14">
        <f t="shared" si="5"/>
        <v>0</v>
      </c>
      <c r="AN51" s="21">
        <v>0</v>
      </c>
      <c r="AO51" s="15">
        <v>23</v>
      </c>
      <c r="AP51" s="14">
        <f t="shared" si="6"/>
        <v>0</v>
      </c>
      <c r="AQ51" s="21">
        <v>0</v>
      </c>
      <c r="AR51" s="15">
        <v>23</v>
      </c>
      <c r="AS51" s="14">
        <f t="shared" si="7"/>
        <v>0</v>
      </c>
      <c r="AT51" s="21">
        <v>0</v>
      </c>
      <c r="AU51" s="15">
        <v>24</v>
      </c>
      <c r="AV51" s="14">
        <f t="shared" si="8"/>
        <v>0</v>
      </c>
      <c r="AW51" s="21">
        <v>0</v>
      </c>
      <c r="AX51" s="15">
        <v>24</v>
      </c>
      <c r="AY51" s="14">
        <f t="shared" si="9"/>
        <v>0</v>
      </c>
      <c r="AZ51" s="21">
        <v>0</v>
      </c>
      <c r="BA51" s="15">
        <v>24</v>
      </c>
      <c r="BB51" s="14">
        <f t="shared" si="10"/>
        <v>0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0</v>
      </c>
      <c r="E52" s="39">
        <f t="shared" si="28"/>
        <v>0</v>
      </c>
      <c r="F52" s="39">
        <f t="shared" si="28"/>
        <v>0</v>
      </c>
      <c r="G52" s="39">
        <f t="shared" si="28"/>
        <v>0</v>
      </c>
      <c r="H52" s="39">
        <f t="shared" si="28"/>
        <v>0</v>
      </c>
      <c r="I52" s="39">
        <f t="shared" si="28"/>
        <v>0</v>
      </c>
      <c r="J52" s="39">
        <f t="shared" si="28"/>
        <v>0</v>
      </c>
      <c r="K52" s="39">
        <f t="shared" si="28"/>
        <v>0</v>
      </c>
      <c r="L52" s="39">
        <f t="shared" si="28"/>
        <v>0</v>
      </c>
      <c r="M52" s="39">
        <f t="shared" si="28"/>
        <v>2.1367521367521368E-2</v>
      </c>
      <c r="W52" s="10">
        <v>47</v>
      </c>
      <c r="X52" s="12" t="s">
        <v>31</v>
      </c>
      <c r="Y52" s="15">
        <v>0</v>
      </c>
      <c r="Z52" s="15">
        <v>119</v>
      </c>
      <c r="AA52" s="14">
        <f t="shared" si="1"/>
        <v>0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24</v>
      </c>
      <c r="AG52" s="14">
        <f t="shared" si="3"/>
        <v>0</v>
      </c>
      <c r="AH52" s="21">
        <v>0</v>
      </c>
      <c r="AI52" s="15">
        <v>24</v>
      </c>
      <c r="AJ52" s="14">
        <f t="shared" si="4"/>
        <v>0</v>
      </c>
      <c r="AK52" s="21">
        <v>0</v>
      </c>
      <c r="AL52" s="15">
        <v>24</v>
      </c>
      <c r="AM52" s="14">
        <f t="shared" si="5"/>
        <v>0</v>
      </c>
      <c r="AN52" s="21">
        <v>0</v>
      </c>
      <c r="AO52" s="15">
        <v>23</v>
      </c>
      <c r="AP52" s="14">
        <f t="shared" si="6"/>
        <v>0</v>
      </c>
      <c r="AQ52" s="21">
        <v>0</v>
      </c>
      <c r="AR52" s="15">
        <v>23</v>
      </c>
      <c r="AS52" s="14">
        <f t="shared" si="7"/>
        <v>0</v>
      </c>
      <c r="AT52" s="21">
        <v>0</v>
      </c>
      <c r="AU52" s="15">
        <v>24</v>
      </c>
      <c r="AV52" s="14">
        <f t="shared" si="8"/>
        <v>0</v>
      </c>
      <c r="AW52" s="21">
        <v>0</v>
      </c>
      <c r="AX52" s="15">
        <v>24</v>
      </c>
      <c r="AY52" s="14">
        <f t="shared" si="9"/>
        <v>0</v>
      </c>
      <c r="AZ52" s="21">
        <v>0</v>
      </c>
      <c r="BA52" s="15">
        <v>24</v>
      </c>
      <c r="BB52" s="14">
        <f t="shared" si="10"/>
        <v>0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0.14035087719298245</v>
      </c>
      <c r="E53" s="39">
        <f t="shared" si="28"/>
        <v>0.16913946587537093</v>
      </c>
      <c r="F53" s="39">
        <f t="shared" si="28"/>
        <v>0</v>
      </c>
      <c r="G53" s="39">
        <f t="shared" si="28"/>
        <v>0</v>
      </c>
      <c r="H53" s="39">
        <f t="shared" si="28"/>
        <v>0</v>
      </c>
      <c r="I53" s="39">
        <f t="shared" si="28"/>
        <v>0</v>
      </c>
      <c r="J53" s="39">
        <f t="shared" si="28"/>
        <v>0</v>
      </c>
      <c r="K53" s="39">
        <f t="shared" si="28"/>
        <v>2.2922636103151862E-2</v>
      </c>
      <c r="L53" s="39">
        <f t="shared" si="28"/>
        <v>0.02</v>
      </c>
      <c r="M53" s="39">
        <f t="shared" si="28"/>
        <v>0</v>
      </c>
      <c r="W53" s="10">
        <v>48</v>
      </c>
      <c r="X53" s="12" t="s">
        <v>32</v>
      </c>
      <c r="Y53" s="15">
        <v>291</v>
      </c>
      <c r="Z53" s="15">
        <v>253</v>
      </c>
      <c r="AA53" s="14">
        <f t="shared" si="1"/>
        <v>0.86941580756013748</v>
      </c>
      <c r="AB53" s="21">
        <v>194</v>
      </c>
      <c r="AC53" s="15">
        <v>210</v>
      </c>
      <c r="AD53" s="14">
        <f t="shared" si="2"/>
        <v>1.0824742268041236</v>
      </c>
      <c r="AE53" s="21">
        <v>199</v>
      </c>
      <c r="AF53" s="15">
        <v>234</v>
      </c>
      <c r="AG53" s="14">
        <f t="shared" si="3"/>
        <v>1.1758793969849246</v>
      </c>
      <c r="AH53" s="21">
        <v>63</v>
      </c>
      <c r="AI53" s="15">
        <v>49</v>
      </c>
      <c r="AJ53" s="14">
        <f t="shared" si="4"/>
        <v>0.77777777777777779</v>
      </c>
      <c r="AK53" s="21">
        <v>36</v>
      </c>
      <c r="AL53" s="15">
        <v>41</v>
      </c>
      <c r="AM53" s="14">
        <f t="shared" si="5"/>
        <v>1.1388888888888888</v>
      </c>
      <c r="AN53" s="21">
        <v>44</v>
      </c>
      <c r="AO53" s="15">
        <v>35</v>
      </c>
      <c r="AP53" s="14">
        <f t="shared" si="6"/>
        <v>0.79545454545454541</v>
      </c>
      <c r="AQ53" s="21">
        <v>86</v>
      </c>
      <c r="AR53" s="15">
        <v>59</v>
      </c>
      <c r="AS53" s="14">
        <f t="shared" si="7"/>
        <v>0.68604651162790697</v>
      </c>
      <c r="AT53" s="21">
        <v>73</v>
      </c>
      <c r="AU53" s="15">
        <v>48</v>
      </c>
      <c r="AV53" s="14">
        <f t="shared" si="8"/>
        <v>0.65753424657534243</v>
      </c>
      <c r="AW53" s="21">
        <v>85</v>
      </c>
      <c r="AX53" s="15">
        <v>77</v>
      </c>
      <c r="AY53" s="14">
        <f t="shared" si="9"/>
        <v>0.90588235294117647</v>
      </c>
      <c r="AZ53" s="21">
        <v>56</v>
      </c>
      <c r="BA53" s="15">
        <v>69</v>
      </c>
      <c r="BB53" s="14">
        <f t="shared" si="10"/>
        <v>1.2321428571428572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0</v>
      </c>
      <c r="E54" s="39">
        <f t="shared" si="28"/>
        <v>0</v>
      </c>
      <c r="F54" s="39">
        <f t="shared" si="28"/>
        <v>0</v>
      </c>
      <c r="G54" s="39">
        <f t="shared" si="28"/>
        <v>0</v>
      </c>
      <c r="H54" s="39">
        <f t="shared" si="28"/>
        <v>0</v>
      </c>
      <c r="I54" s="39">
        <f t="shared" si="28"/>
        <v>0</v>
      </c>
      <c r="J54" s="39">
        <f t="shared" si="28"/>
        <v>0</v>
      </c>
      <c r="K54" s="39">
        <f t="shared" si="28"/>
        <v>0</v>
      </c>
      <c r="L54" s="39">
        <f t="shared" si="28"/>
        <v>0</v>
      </c>
      <c r="M54" s="39">
        <f t="shared" si="28"/>
        <v>0</v>
      </c>
      <c r="W54" s="10">
        <v>49</v>
      </c>
      <c r="X54" s="12" t="s">
        <v>33</v>
      </c>
      <c r="Y54" s="15">
        <v>94</v>
      </c>
      <c r="Z54" s="15">
        <v>61</v>
      </c>
      <c r="AA54" s="14">
        <f t="shared" si="1"/>
        <v>0.64893617021276595</v>
      </c>
      <c r="AB54" s="21">
        <v>36</v>
      </c>
      <c r="AC54" s="15">
        <v>25</v>
      </c>
      <c r="AD54" s="14">
        <f t="shared" si="2"/>
        <v>0.69444444444444442</v>
      </c>
      <c r="AE54" s="21">
        <v>65</v>
      </c>
      <c r="AF54" s="15">
        <v>37</v>
      </c>
      <c r="AG54" s="14">
        <f t="shared" si="3"/>
        <v>0.56923076923076921</v>
      </c>
      <c r="AH54" s="21">
        <v>54</v>
      </c>
      <c r="AI54" s="15">
        <v>37</v>
      </c>
      <c r="AJ54" s="14">
        <f t="shared" si="4"/>
        <v>0.68518518518518523</v>
      </c>
      <c r="AK54" s="21">
        <v>67</v>
      </c>
      <c r="AL54" s="15">
        <v>39</v>
      </c>
      <c r="AM54" s="14">
        <f t="shared" si="5"/>
        <v>0.58208955223880599</v>
      </c>
      <c r="AN54" s="21">
        <v>179</v>
      </c>
      <c r="AO54" s="15">
        <v>92</v>
      </c>
      <c r="AP54" s="14">
        <f t="shared" si="6"/>
        <v>0.51396648044692739</v>
      </c>
      <c r="AQ54" s="21">
        <v>244</v>
      </c>
      <c r="AR54" s="15">
        <v>130</v>
      </c>
      <c r="AS54" s="14">
        <f t="shared" si="7"/>
        <v>0.53278688524590168</v>
      </c>
      <c r="AT54" s="21">
        <v>251</v>
      </c>
      <c r="AU54" s="15">
        <v>138</v>
      </c>
      <c r="AV54" s="14">
        <f t="shared" si="8"/>
        <v>0.54980079681274896</v>
      </c>
      <c r="AW54" s="21">
        <v>309</v>
      </c>
      <c r="AX54" s="15">
        <v>144</v>
      </c>
      <c r="AY54" s="14">
        <f t="shared" si="9"/>
        <v>0.46601941747572817</v>
      </c>
      <c r="AZ54" s="21">
        <v>362</v>
      </c>
      <c r="BA54" s="15">
        <v>157</v>
      </c>
      <c r="BB54" s="14">
        <f t="shared" si="10"/>
        <v>0.43370165745856354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0</v>
      </c>
      <c r="E55" s="39">
        <f t="shared" si="28"/>
        <v>0</v>
      </c>
      <c r="F55" s="39">
        <f t="shared" si="28"/>
        <v>0</v>
      </c>
      <c r="G55" s="39">
        <f t="shared" si="28"/>
        <v>0</v>
      </c>
      <c r="H55" s="39">
        <f t="shared" si="28"/>
        <v>0</v>
      </c>
      <c r="I55" s="39">
        <f t="shared" si="28"/>
        <v>0</v>
      </c>
      <c r="J55" s="39">
        <f t="shared" si="28"/>
        <v>3.2863849765258218E-2</v>
      </c>
      <c r="K55" s="39">
        <f t="shared" si="28"/>
        <v>1.4326647564469915E-2</v>
      </c>
      <c r="L55" s="39">
        <f t="shared" si="28"/>
        <v>1.3333333333333334E-2</v>
      </c>
      <c r="M55" s="39">
        <f t="shared" si="28"/>
        <v>1.4957264957264958E-2</v>
      </c>
      <c r="W55" s="10">
        <v>50</v>
      </c>
      <c r="X55" s="12" t="s">
        <v>34</v>
      </c>
      <c r="Y55" s="15">
        <v>121</v>
      </c>
      <c r="Z55" s="15">
        <v>67</v>
      </c>
      <c r="AA55" s="14">
        <f t="shared" si="1"/>
        <v>0.55371900826446285</v>
      </c>
      <c r="AB55" s="21">
        <v>76</v>
      </c>
      <c r="AC55" s="15">
        <v>57</v>
      </c>
      <c r="AD55" s="14">
        <f t="shared" si="2"/>
        <v>0.75</v>
      </c>
      <c r="AE55" s="21">
        <v>34</v>
      </c>
      <c r="AF55" s="15">
        <v>38</v>
      </c>
      <c r="AG55" s="14">
        <f t="shared" si="3"/>
        <v>1.1176470588235294</v>
      </c>
      <c r="AH55" s="21">
        <v>37</v>
      </c>
      <c r="AI55" s="15">
        <v>35</v>
      </c>
      <c r="AJ55" s="14">
        <f t="shared" si="4"/>
        <v>0.94594594594594594</v>
      </c>
      <c r="AK55" s="21">
        <v>35</v>
      </c>
      <c r="AL55" s="15">
        <v>33</v>
      </c>
      <c r="AM55" s="14">
        <f t="shared" si="5"/>
        <v>0.94285714285714284</v>
      </c>
      <c r="AN55" s="21">
        <v>47</v>
      </c>
      <c r="AO55" s="15">
        <v>33</v>
      </c>
      <c r="AP55" s="14">
        <f t="shared" si="6"/>
        <v>0.7021276595744681</v>
      </c>
      <c r="AQ55" s="21">
        <v>55</v>
      </c>
      <c r="AR55" s="15">
        <v>39</v>
      </c>
      <c r="AS55" s="14">
        <f t="shared" si="7"/>
        <v>0.70909090909090911</v>
      </c>
      <c r="AT55" s="21">
        <v>112</v>
      </c>
      <c r="AU55" s="15">
        <v>67</v>
      </c>
      <c r="AV55" s="14">
        <f t="shared" si="8"/>
        <v>0.5982142857142857</v>
      </c>
      <c r="AW55" s="21">
        <v>140</v>
      </c>
      <c r="AX55" s="15">
        <v>61</v>
      </c>
      <c r="AY55" s="14">
        <f t="shared" si="9"/>
        <v>0.43571428571428572</v>
      </c>
      <c r="AZ55" s="21">
        <v>174</v>
      </c>
      <c r="BA55" s="15">
        <v>77</v>
      </c>
      <c r="BB55" s="14">
        <f t="shared" si="10"/>
        <v>0.44252873563218392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955</v>
      </c>
      <c r="Z56" s="15">
        <v>238</v>
      </c>
      <c r="AA56" s="14">
        <f t="shared" si="1"/>
        <v>0.24921465968586387</v>
      </c>
      <c r="AB56" s="21">
        <v>993</v>
      </c>
      <c r="AC56" s="15">
        <v>209</v>
      </c>
      <c r="AD56" s="14">
        <f t="shared" si="2"/>
        <v>0.21047331319234641</v>
      </c>
      <c r="AE56" s="21">
        <v>915</v>
      </c>
      <c r="AF56" s="15">
        <v>210</v>
      </c>
      <c r="AG56" s="14">
        <f t="shared" si="3"/>
        <v>0.22950819672131148</v>
      </c>
      <c r="AH56" s="21">
        <v>936</v>
      </c>
      <c r="AI56" s="15">
        <v>202</v>
      </c>
      <c r="AJ56" s="14">
        <f t="shared" si="4"/>
        <v>0.21581196581196582</v>
      </c>
      <c r="AK56" s="21">
        <v>948</v>
      </c>
      <c r="AL56" s="15">
        <v>207</v>
      </c>
      <c r="AM56" s="14">
        <f t="shared" si="5"/>
        <v>0.21835443037974683</v>
      </c>
      <c r="AN56" s="21">
        <v>955</v>
      </c>
      <c r="AO56" s="15">
        <v>162</v>
      </c>
      <c r="AP56" s="14">
        <f t="shared" si="6"/>
        <v>0.16963350785340314</v>
      </c>
      <c r="AQ56" s="21">
        <v>1101</v>
      </c>
      <c r="AR56" s="15">
        <v>181</v>
      </c>
      <c r="AS56" s="14">
        <f t="shared" si="7"/>
        <v>0.16439600363306087</v>
      </c>
      <c r="AT56" s="21">
        <v>1130</v>
      </c>
      <c r="AU56" s="15">
        <v>181</v>
      </c>
      <c r="AV56" s="14">
        <f t="shared" si="8"/>
        <v>0.16017699115044248</v>
      </c>
      <c r="AW56" s="21">
        <v>1145</v>
      </c>
      <c r="AX56" s="15">
        <v>163</v>
      </c>
      <c r="AY56" s="14">
        <f t="shared" si="9"/>
        <v>0.14235807860262009</v>
      </c>
      <c r="AZ56" s="21">
        <v>1285</v>
      </c>
      <c r="BA56" s="15">
        <v>156</v>
      </c>
      <c r="BB56" s="14">
        <f t="shared" si="10"/>
        <v>0.12140077821011673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782</v>
      </c>
      <c r="E57" s="49">
        <f t="shared" si="29"/>
        <v>603</v>
      </c>
      <c r="F57" s="49">
        <f t="shared" si="29"/>
        <v>541</v>
      </c>
      <c r="G57" s="49">
        <f t="shared" si="29"/>
        <v>422</v>
      </c>
      <c r="H57" s="49">
        <f t="shared" si="29"/>
        <v>344</v>
      </c>
      <c r="I57" s="49">
        <f t="shared" si="29"/>
        <v>348</v>
      </c>
      <c r="J57" s="49">
        <f t="shared" si="29"/>
        <v>460</v>
      </c>
      <c r="K57" s="49">
        <f t="shared" si="29"/>
        <v>579</v>
      </c>
      <c r="L57" s="49">
        <f t="shared" si="29"/>
        <v>666</v>
      </c>
      <c r="M57" s="49">
        <f t="shared" si="29"/>
        <v>643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0.43350383631713557</v>
      </c>
      <c r="E58" s="50">
        <f t="shared" si="30"/>
        <v>0.37976782752902155</v>
      </c>
      <c r="F58" s="50">
        <f t="shared" si="30"/>
        <v>0.47689463955637706</v>
      </c>
      <c r="G58" s="50">
        <f t="shared" si="30"/>
        <v>0.35071090047393366</v>
      </c>
      <c r="H58" s="50">
        <f t="shared" si="30"/>
        <v>0.35174418604651164</v>
      </c>
      <c r="I58" s="50">
        <f t="shared" si="30"/>
        <v>0.39080459770114945</v>
      </c>
      <c r="J58" s="50">
        <f t="shared" si="30"/>
        <v>0.43478260869565216</v>
      </c>
      <c r="K58" s="50">
        <f t="shared" si="30"/>
        <v>0.31778929188255611</v>
      </c>
      <c r="L58" s="50">
        <f t="shared" si="30"/>
        <v>0.28978978978978981</v>
      </c>
      <c r="M58" s="50">
        <f t="shared" si="30"/>
        <v>0.23950233281493002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0.56649616368286448</v>
      </c>
      <c r="E59" s="50">
        <f t="shared" si="31"/>
        <v>0.62023217247097839</v>
      </c>
      <c r="F59" s="50">
        <f t="shared" si="31"/>
        <v>0.52310536044362288</v>
      </c>
      <c r="G59" s="50">
        <f t="shared" si="31"/>
        <v>0.64928909952606639</v>
      </c>
      <c r="H59" s="50">
        <f t="shared" si="31"/>
        <v>0.64825581395348841</v>
      </c>
      <c r="I59" s="50">
        <f t="shared" si="31"/>
        <v>0.60919540229885061</v>
      </c>
      <c r="J59" s="50">
        <f t="shared" si="31"/>
        <v>0.56521739130434778</v>
      </c>
      <c r="K59" s="50">
        <f t="shared" si="31"/>
        <v>0.68221070811744389</v>
      </c>
      <c r="L59" s="50">
        <f t="shared" si="31"/>
        <v>0.71021021021021025</v>
      </c>
      <c r="M59" s="50">
        <f t="shared" si="31"/>
        <v>0.76049766718506995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0.19337487351547106</v>
      </c>
      <c r="E64" s="59">
        <f>(M6/D6)^(1/(M$5-D$5)) - 1</f>
        <v>1.983700293550994E-2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0.16853188042998085</v>
      </c>
      <c r="E67" s="39">
        <f>(M7/D7)^(1/(M$5-D$5)) - 1</f>
        <v>1.7455955958472602E-2</v>
      </c>
    </row>
    <row r="68" spans="2:13" x14ac:dyDescent="0.25">
      <c r="C68" s="60" t="s">
        <v>54</v>
      </c>
      <c r="D68" s="39">
        <f>(M9-D9) / D9</f>
        <v>1.0526315789473684</v>
      </c>
      <c r="E68" s="39">
        <f>(M9/D9)^(1/(M$5-D$5)) - 1</f>
        <v>8.3181472429297187E-2</v>
      </c>
    </row>
    <row r="69" spans="2:13" x14ac:dyDescent="0.25">
      <c r="C69" s="60" t="s">
        <v>55</v>
      </c>
      <c r="D69" s="39">
        <f>(M10-D10) / D10</f>
        <v>-0.54572271386430682</v>
      </c>
      <c r="E69" s="39">
        <f>(M10/D10)^(1/(M$5-D$5)) - 1</f>
        <v>-8.3938654056364026E-2</v>
      </c>
    </row>
    <row r="70" spans="2:13" x14ac:dyDescent="0.25">
      <c r="C70" s="60" t="s">
        <v>56</v>
      </c>
      <c r="D70" s="39">
        <f>(M11-D11) / D11</f>
        <v>0.3888888888888889</v>
      </c>
      <c r="E70" s="39">
        <f>(M11/D11)^(1/(M$5-D$5)) - 1</f>
        <v>3.7174772702176728E-2</v>
      </c>
    </row>
    <row r="71" spans="2:13" x14ac:dyDescent="0.25">
      <c r="C71" s="60" t="s">
        <v>57</v>
      </c>
      <c r="D71" s="39">
        <f>(M12-D12) / D12</f>
        <v>0.10383747178329571</v>
      </c>
      <c r="E71" s="39">
        <f>(M12/D12)^(1/(M$5-D$5)) - 1</f>
        <v>1.1037436796966338E-2</v>
      </c>
    </row>
    <row r="72" spans="2:13" x14ac:dyDescent="0.25">
      <c r="C72" s="60" t="s">
        <v>42</v>
      </c>
      <c r="D72" s="59">
        <f>(M13-D13) / D13</f>
        <v>0.52132936507936511</v>
      </c>
      <c r="E72" s="59">
        <f>(M13/D13)^(1/(M$5-D$5)) - 1</f>
        <v>4.7724326308578702E-2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2.9823720509133515E-2</v>
      </c>
      <c r="E79" s="66">
        <f t="shared" si="35"/>
        <v>2.9971304070570731E-2</v>
      </c>
      <c r="F79" s="66">
        <f t="shared" si="35"/>
        <v>2.9634300126103404E-2</v>
      </c>
      <c r="G79" s="66">
        <f t="shared" si="35"/>
        <v>2.6426457608639219E-2</v>
      </c>
      <c r="H79" s="66">
        <f t="shared" si="35"/>
        <v>2.2733013387218996E-2</v>
      </c>
      <c r="I79" s="66">
        <f t="shared" si="35"/>
        <v>2.0837380998639986E-2</v>
      </c>
      <c r="J79" s="66">
        <f t="shared" si="35"/>
        <v>1.9622022948606693E-2</v>
      </c>
      <c r="K79" s="66">
        <f t="shared" si="35"/>
        <v>2.4111615712346084E-2</v>
      </c>
      <c r="L79" s="66">
        <f t="shared" si="35"/>
        <v>1.9507515190278223E-2</v>
      </c>
      <c r="M79" s="66">
        <f t="shared" si="35"/>
        <v>1.8564798286326314E-2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4.130466794286556E-2</v>
      </c>
      <c r="E80" s="66">
        <f t="shared" si="35"/>
        <v>4.5993636100665314E-2</v>
      </c>
      <c r="F80" s="66">
        <f t="shared" si="35"/>
        <v>4.9943725379853685E-2</v>
      </c>
      <c r="G80" s="66">
        <f t="shared" si="35"/>
        <v>3.2693625771076082E-2</v>
      </c>
      <c r="H80" s="66">
        <f t="shared" si="35"/>
        <v>3.874833555259654E-2</v>
      </c>
      <c r="I80" s="66">
        <f t="shared" si="35"/>
        <v>2.9659112794504717E-2</v>
      </c>
      <c r="J80" s="66">
        <f t="shared" si="35"/>
        <v>3.2739435260822021E-2</v>
      </c>
      <c r="K80" s="66">
        <f t="shared" si="35"/>
        <v>3.1322059953881633E-2</v>
      </c>
      <c r="L80" s="66">
        <f t="shared" si="35"/>
        <v>3.302881236823612E-2</v>
      </c>
      <c r="M80" s="66">
        <f t="shared" si="35"/>
        <v>3.8308865225883684E-2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0.17789291882556132</v>
      </c>
      <c r="E81" s="66">
        <f t="shared" si="35"/>
        <v>0.19397590361445782</v>
      </c>
      <c r="F81" s="66">
        <f t="shared" si="35"/>
        <v>0.1996173469387755</v>
      </c>
      <c r="G81" s="66">
        <f t="shared" si="35"/>
        <v>0.18544436668999301</v>
      </c>
      <c r="H81" s="66">
        <f t="shared" si="35"/>
        <v>0.20112517580872011</v>
      </c>
      <c r="I81" s="66">
        <f t="shared" si="35"/>
        <v>0.19134897360703812</v>
      </c>
      <c r="J81" s="66">
        <f t="shared" si="35"/>
        <v>0.1992217898832685</v>
      </c>
      <c r="K81" s="66">
        <f t="shared" si="35"/>
        <v>0.17991329479768786</v>
      </c>
      <c r="L81" s="66">
        <f t="shared" si="35"/>
        <v>0.18661971830985916</v>
      </c>
      <c r="M81" s="66">
        <f t="shared" si="35"/>
        <v>0.21830585559977259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0.53947368421052633</v>
      </c>
      <c r="E82" s="66">
        <f t="shared" si="36"/>
        <v>0.51632047477744802</v>
      </c>
      <c r="F82" s="66">
        <f t="shared" si="36"/>
        <v>0.55363321799307963</v>
      </c>
      <c r="G82" s="66">
        <f t="shared" si="36"/>
        <v>0.57381615598885793</v>
      </c>
      <c r="H82" s="66">
        <f t="shared" si="36"/>
        <v>0.48009367681498827</v>
      </c>
      <c r="I82" s="66">
        <f t="shared" si="36"/>
        <v>0.56398104265402849</v>
      </c>
      <c r="J82" s="66">
        <f t="shared" si="36"/>
        <v>0.49295774647887325</v>
      </c>
      <c r="K82" s="66">
        <f t="shared" si="36"/>
        <v>0.37535816618911177</v>
      </c>
      <c r="L82" s="66">
        <f t="shared" si="36"/>
        <v>0.42666666666666669</v>
      </c>
      <c r="M82" s="66">
        <f t="shared" si="36"/>
        <v>0.51068376068376065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0.76106194690265483</v>
      </c>
      <c r="E83" s="66">
        <f t="shared" si="37"/>
        <v>1.0917030567685591</v>
      </c>
      <c r="F83" s="66">
        <f t="shared" si="37"/>
        <v>0.96899224806201545</v>
      </c>
      <c r="G83" s="66">
        <f t="shared" si="37"/>
        <v>0.58783783783783783</v>
      </c>
      <c r="H83" s="66">
        <f t="shared" si="37"/>
        <v>0.95041322314049592</v>
      </c>
      <c r="I83" s="66">
        <f t="shared" si="37"/>
        <v>0.53676470588235292</v>
      </c>
      <c r="J83" s="66">
        <f t="shared" si="37"/>
        <v>0.46500000000000002</v>
      </c>
      <c r="K83" s="66">
        <f t="shared" si="37"/>
        <v>0.47282608695652173</v>
      </c>
      <c r="L83" s="66">
        <f t="shared" si="37"/>
        <v>0.58549222797927458</v>
      </c>
      <c r="M83" s="66">
        <f t="shared" si="37"/>
        <v>0.4935064935064935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0.38657407407407407</v>
      </c>
      <c r="E84" s="66">
        <f t="shared" si="38"/>
        <v>0.43333333333333335</v>
      </c>
      <c r="F84" s="66">
        <f t="shared" si="38"/>
        <v>0.43404255319148938</v>
      </c>
      <c r="G84" s="66">
        <f t="shared" si="38"/>
        <v>0.41626794258373206</v>
      </c>
      <c r="H84" s="66">
        <f t="shared" si="38"/>
        <v>0.34090909090909088</v>
      </c>
      <c r="I84" s="66">
        <f t="shared" si="38"/>
        <v>0.35620052770448551</v>
      </c>
      <c r="J84" s="66">
        <f t="shared" si="38"/>
        <v>0.31263383297644537</v>
      </c>
      <c r="K84" s="66">
        <f t="shared" si="38"/>
        <v>0.33049040511727079</v>
      </c>
      <c r="L84" s="66">
        <f t="shared" si="38"/>
        <v>0.33151183970856102</v>
      </c>
      <c r="M84" s="66">
        <f t="shared" si="38"/>
        <v>0.31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0.33860045146726864</v>
      </c>
      <c r="E85" s="66">
        <f t="shared" si="39"/>
        <v>0.42245989304812837</v>
      </c>
      <c r="F85" s="66">
        <f t="shared" si="39"/>
        <v>0.44169611307420492</v>
      </c>
      <c r="G85" s="66">
        <f t="shared" si="39"/>
        <v>0.38321167883211676</v>
      </c>
      <c r="H85" s="66">
        <f t="shared" si="39"/>
        <v>0.42152466367713004</v>
      </c>
      <c r="I85" s="66">
        <f t="shared" si="39"/>
        <v>0.31132075471698112</v>
      </c>
      <c r="J85" s="66">
        <f t="shared" si="39"/>
        <v>0.29230769230769232</v>
      </c>
      <c r="K85" s="66">
        <f t="shared" si="39"/>
        <v>0.30126582278481012</v>
      </c>
      <c r="L85" s="66">
        <f t="shared" si="39"/>
        <v>0.31501057082452433</v>
      </c>
      <c r="M85" s="66">
        <f t="shared" si="39"/>
        <v>0.33128834355828218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0.18253968253968253</v>
      </c>
      <c r="E86" s="66">
        <f t="shared" si="40"/>
        <v>0.16028708133971292</v>
      </c>
      <c r="F86" s="66">
        <f t="shared" si="40"/>
        <v>0.16582684379294549</v>
      </c>
      <c r="G86" s="66">
        <f t="shared" si="40"/>
        <v>0.15008880994671403</v>
      </c>
      <c r="H86" s="66">
        <f t="shared" si="40"/>
        <v>0.1375952582557155</v>
      </c>
      <c r="I86" s="66">
        <f t="shared" si="40"/>
        <v>0.10088070456365092</v>
      </c>
      <c r="J86" s="66">
        <f t="shared" si="40"/>
        <v>0.10397111913357401</v>
      </c>
      <c r="K86" s="66">
        <f t="shared" si="40"/>
        <v>0.11159811193526635</v>
      </c>
      <c r="L86" s="66">
        <f t="shared" si="40"/>
        <v>0.11475409836065574</v>
      </c>
      <c r="M86" s="66">
        <f t="shared" si="40"/>
        <v>0.10792305184219107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4.053789411841504E-2</v>
      </c>
      <c r="E88" s="66">
        <f t="shared" si="41"/>
        <v>3.7125516528925623E-2</v>
      </c>
      <c r="F88" s="66">
        <f t="shared" si="41"/>
        <v>3.7886467308667002E-2</v>
      </c>
      <c r="G88" s="66">
        <f t="shared" si="41"/>
        <v>3.2024470940757853E-2</v>
      </c>
      <c r="H88" s="66">
        <f t="shared" si="41"/>
        <v>3.0349105948181486E-2</v>
      </c>
      <c r="I88" s="66">
        <f t="shared" si="41"/>
        <v>2.8982940794522166E-2</v>
      </c>
      <c r="J88" s="66">
        <f t="shared" si="41"/>
        <v>2.8873574144486693E-2</v>
      </c>
      <c r="K88" s="66">
        <f t="shared" si="41"/>
        <v>3.0065897858319604E-2</v>
      </c>
      <c r="L88" s="66">
        <f t="shared" si="41"/>
        <v>3.2551708244512298E-2</v>
      </c>
      <c r="M88" s="66">
        <f t="shared" si="41"/>
        <v>3.2331253545093593E-2</v>
      </c>
    </row>
    <row r="89" spans="2:13" x14ac:dyDescent="0.25">
      <c r="B89" s="36"/>
      <c r="C89" s="69" t="str">
        <f>C16</f>
        <v>Drove alone</v>
      </c>
      <c r="D89" s="39">
        <f>D80</f>
        <v>4.130466794286556E-2</v>
      </c>
      <c r="E89" s="39">
        <f t="shared" ref="E89:M89" si="42">E80</f>
        <v>4.5993636100665314E-2</v>
      </c>
      <c r="F89" s="39">
        <f t="shared" si="42"/>
        <v>4.9943725379853685E-2</v>
      </c>
      <c r="G89" s="39">
        <f t="shared" si="42"/>
        <v>3.2693625771076082E-2</v>
      </c>
      <c r="H89" s="39">
        <f t="shared" si="42"/>
        <v>3.874833555259654E-2</v>
      </c>
      <c r="I89" s="39">
        <f t="shared" si="42"/>
        <v>2.9659112794504717E-2</v>
      </c>
      <c r="J89" s="39">
        <f t="shared" si="42"/>
        <v>3.2739435260822021E-2</v>
      </c>
      <c r="K89" s="39">
        <f t="shared" si="42"/>
        <v>3.1322059953881633E-2</v>
      </c>
      <c r="L89" s="39">
        <f t="shared" si="42"/>
        <v>3.302881236823612E-2</v>
      </c>
      <c r="M89" s="39">
        <f t="shared" si="42"/>
        <v>3.8308865225883684E-2</v>
      </c>
    </row>
    <row r="90" spans="2:13" x14ac:dyDescent="0.25">
      <c r="B90" s="36"/>
      <c r="C90" s="69" t="str">
        <f>C17</f>
        <v>Carpooled:</v>
      </c>
      <c r="D90" s="39">
        <f>D81</f>
        <v>0.17789291882556132</v>
      </c>
      <c r="E90" s="39">
        <f t="shared" ref="E90:M90" si="43">E81</f>
        <v>0.19397590361445782</v>
      </c>
      <c r="F90" s="39">
        <f t="shared" si="43"/>
        <v>0.1996173469387755</v>
      </c>
      <c r="G90" s="39">
        <f t="shared" si="43"/>
        <v>0.18544436668999301</v>
      </c>
      <c r="H90" s="39">
        <f t="shared" si="43"/>
        <v>0.20112517580872011</v>
      </c>
      <c r="I90" s="39">
        <f t="shared" si="43"/>
        <v>0.19134897360703812</v>
      </c>
      <c r="J90" s="39">
        <f t="shared" si="43"/>
        <v>0.1992217898832685</v>
      </c>
      <c r="K90" s="39">
        <f t="shared" si="43"/>
        <v>0.17991329479768786</v>
      </c>
      <c r="L90" s="39">
        <f t="shared" si="43"/>
        <v>0.18661971830985916</v>
      </c>
      <c r="M90" s="39">
        <f t="shared" si="43"/>
        <v>0.21830585559977259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0.17789291882556132</v>
      </c>
      <c r="E92" s="39">
        <f t="shared" ref="E92:M92" si="44">E90</f>
        <v>0.19397590361445782</v>
      </c>
      <c r="F92" s="39">
        <f t="shared" si="44"/>
        <v>0.1996173469387755</v>
      </c>
      <c r="G92" s="39">
        <f t="shared" si="44"/>
        <v>0.18544436668999301</v>
      </c>
      <c r="H92" s="39">
        <f t="shared" si="44"/>
        <v>0.20112517580872011</v>
      </c>
      <c r="I92" s="39">
        <f t="shared" si="44"/>
        <v>0.19134897360703812</v>
      </c>
      <c r="J92" s="39">
        <f t="shared" si="44"/>
        <v>0.1992217898832685</v>
      </c>
      <c r="K92" s="39">
        <f t="shared" si="44"/>
        <v>0.17991329479768786</v>
      </c>
      <c r="L92" s="39">
        <f t="shared" si="44"/>
        <v>0.18661971830985916</v>
      </c>
      <c r="M92" s="39">
        <f t="shared" si="44"/>
        <v>0.21830585559977259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0.21598770176787088</v>
      </c>
      <c r="E93" s="66">
        <f t="shared" si="45"/>
        <v>0.22494261667941851</v>
      </c>
      <c r="F93" s="66">
        <f t="shared" si="45"/>
        <v>0.22470119521912352</v>
      </c>
      <c r="G93" s="66">
        <f t="shared" si="45"/>
        <v>0.1967479674796748</v>
      </c>
      <c r="H93" s="66">
        <f t="shared" si="45"/>
        <v>0.23470243084660519</v>
      </c>
      <c r="I93" s="66">
        <f t="shared" si="45"/>
        <v>0.20458553791887124</v>
      </c>
      <c r="J93" s="66">
        <f t="shared" si="45"/>
        <v>0.21115537848605578</v>
      </c>
      <c r="K93" s="66">
        <f t="shared" si="45"/>
        <v>0.2107843137254902</v>
      </c>
      <c r="L93" s="66">
        <f t="shared" si="45"/>
        <v>0.20469255663430422</v>
      </c>
      <c r="M93" s="66">
        <f t="shared" si="45"/>
        <v>0.20132560066280034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0.42896935933147634</v>
      </c>
      <c r="E94" s="66">
        <f t="shared" si="46"/>
        <v>0.50320512820512819</v>
      </c>
      <c r="F94" s="66">
        <f t="shared" si="46"/>
        <v>0.44280442804428044</v>
      </c>
      <c r="G94" s="66">
        <f t="shared" si="46"/>
        <v>0.52112676056338025</v>
      </c>
      <c r="H94" s="66">
        <f t="shared" si="46"/>
        <v>0.45714285714285713</v>
      </c>
      <c r="I94" s="66">
        <f t="shared" si="46"/>
        <v>0.46540880503144655</v>
      </c>
      <c r="J94" s="66">
        <f t="shared" si="46"/>
        <v>0.62244897959183676</v>
      </c>
      <c r="K94" s="66">
        <f t="shared" si="46"/>
        <v>0.56147540983606559</v>
      </c>
      <c r="L94" s="66">
        <f t="shared" si="46"/>
        <v>0.68506493506493504</v>
      </c>
      <c r="M94" s="66">
        <f t="shared" si="46"/>
        <v>0.56749311294765836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0.63636363636363635</v>
      </c>
      <c r="E95" s="66">
        <f t="shared" si="47"/>
        <v>0.73170731707317072</v>
      </c>
      <c r="F95" s="66">
        <f t="shared" si="47"/>
        <v>0.61904761904761907</v>
      </c>
      <c r="G95" s="66">
        <f t="shared" si="47"/>
        <v>0.61403508771929827</v>
      </c>
      <c r="H95" s="66">
        <f t="shared" si="47"/>
        <v>0.651685393258427</v>
      </c>
      <c r="I95" s="66">
        <f t="shared" si="47"/>
        <v>0.73239436619718312</v>
      </c>
      <c r="J95" s="66">
        <f t="shared" si="47"/>
        <v>0.63529411764705879</v>
      </c>
      <c r="K95" s="66">
        <f t="shared" si="47"/>
        <v>0.55000000000000004</v>
      </c>
      <c r="L95" s="66">
        <f t="shared" si="47"/>
        <v>0.58750000000000002</v>
      </c>
      <c r="M95" s="66">
        <f t="shared" si="47"/>
        <v>0.70899470899470896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0.53947368421052633</v>
      </c>
      <c r="E97" s="39">
        <f t="shared" ref="E97:M97" si="50">E82</f>
        <v>0.51632047477744802</v>
      </c>
      <c r="F97" s="39">
        <f t="shared" si="50"/>
        <v>0.55363321799307963</v>
      </c>
      <c r="G97" s="39">
        <f t="shared" si="50"/>
        <v>0.57381615598885793</v>
      </c>
      <c r="H97" s="39">
        <f t="shared" si="50"/>
        <v>0.48009367681498827</v>
      </c>
      <c r="I97" s="39">
        <f t="shared" si="50"/>
        <v>0.56398104265402849</v>
      </c>
      <c r="J97" s="39">
        <f t="shared" si="50"/>
        <v>0.49295774647887325</v>
      </c>
      <c r="K97" s="39">
        <f t="shared" si="50"/>
        <v>0.37535816618911177</v>
      </c>
      <c r="L97" s="39">
        <f t="shared" si="50"/>
        <v>0.42666666666666669</v>
      </c>
      <c r="M97" s="39">
        <f t="shared" si="50"/>
        <v>0.51068376068376065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0.58673469387755106</v>
      </c>
      <c r="E98" s="66">
        <f t="shared" si="51"/>
        <v>0.53928571428571426</v>
      </c>
      <c r="F98" s="66">
        <f t="shared" si="51"/>
        <v>0.55363321799307963</v>
      </c>
      <c r="G98" s="66">
        <f t="shared" si="51"/>
        <v>0.57381615598885793</v>
      </c>
      <c r="H98" s="66">
        <f t="shared" si="51"/>
        <v>0.48009367681498827</v>
      </c>
      <c r="I98" s="66">
        <f t="shared" si="51"/>
        <v>0.56398104265402849</v>
      </c>
      <c r="J98" s="66">
        <f t="shared" si="51"/>
        <v>0.50970873786407767</v>
      </c>
      <c r="K98" s="66">
        <f t="shared" si="51"/>
        <v>0.38690476190476192</v>
      </c>
      <c r="L98" s="66">
        <f t="shared" si="51"/>
        <v>0.44367816091954021</v>
      </c>
      <c r="M98" s="66">
        <f t="shared" si="51"/>
        <v>0.52771618625277161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</v>
      </c>
      <c r="E99" s="66">
        <f t="shared" si="52"/>
        <v>0</v>
      </c>
      <c r="F99" s="66">
        <f t="shared" si="52"/>
        <v>0</v>
      </c>
      <c r="G99" s="66">
        <f t="shared" si="52"/>
        <v>0</v>
      </c>
      <c r="H99" s="66">
        <f t="shared" si="52"/>
        <v>0</v>
      </c>
      <c r="I99" s="66">
        <f t="shared" si="52"/>
        <v>0</v>
      </c>
      <c r="J99" s="66">
        <f t="shared" si="52"/>
        <v>0</v>
      </c>
      <c r="K99" s="66">
        <f t="shared" si="52"/>
        <v>0</v>
      </c>
      <c r="L99" s="66">
        <f t="shared" si="52"/>
        <v>0</v>
      </c>
      <c r="M99" s="66">
        <f t="shared" si="52"/>
        <v>1.5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1.40625</v>
      </c>
      <c r="E100" s="66">
        <f t="shared" si="53"/>
        <v>1.2456140350877194</v>
      </c>
      <c r="F100" s="66">
        <f t="shared" si="53"/>
        <v>0</v>
      </c>
      <c r="G100" s="66">
        <f t="shared" si="53"/>
        <v>0</v>
      </c>
      <c r="H100" s="66">
        <f t="shared" si="53"/>
        <v>0</v>
      </c>
      <c r="I100" s="66">
        <f t="shared" si="53"/>
        <v>0</v>
      </c>
      <c r="J100" s="66">
        <f t="shared" si="53"/>
        <v>0</v>
      </c>
      <c r="K100" s="66">
        <f t="shared" si="53"/>
        <v>1.625</v>
      </c>
      <c r="L100" s="66">
        <f t="shared" si="53"/>
        <v>1.4444444444444444</v>
      </c>
      <c r="M100" s="66">
        <f t="shared" si="53"/>
        <v>0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0</v>
      </c>
      <c r="E101" s="66">
        <f t="shared" si="54"/>
        <v>0</v>
      </c>
      <c r="F101" s="66">
        <f t="shared" si="54"/>
        <v>0</v>
      </c>
      <c r="G101" s="66">
        <f t="shared" si="54"/>
        <v>0</v>
      </c>
      <c r="H101" s="66">
        <f t="shared" si="54"/>
        <v>0</v>
      </c>
      <c r="I101" s="66">
        <f t="shared" si="54"/>
        <v>0</v>
      </c>
      <c r="J101" s="66">
        <f t="shared" si="54"/>
        <v>0</v>
      </c>
      <c r="K101" s="66">
        <f t="shared" si="54"/>
        <v>0</v>
      </c>
      <c r="L101" s="66">
        <f t="shared" si="54"/>
        <v>0</v>
      </c>
      <c r="M101" s="66">
        <f t="shared" si="54"/>
        <v>0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0</v>
      </c>
      <c r="E102" s="66">
        <f t="shared" si="55"/>
        <v>0</v>
      </c>
      <c r="F102" s="66">
        <f t="shared" si="55"/>
        <v>0</v>
      </c>
      <c r="G102" s="66">
        <f t="shared" si="55"/>
        <v>0</v>
      </c>
      <c r="H102" s="66">
        <f t="shared" si="55"/>
        <v>0</v>
      </c>
      <c r="I102" s="66">
        <f t="shared" si="55"/>
        <v>0</v>
      </c>
      <c r="J102" s="66">
        <f t="shared" si="55"/>
        <v>1.4285714285714286</v>
      </c>
      <c r="K102" s="66">
        <f t="shared" si="55"/>
        <v>1.8</v>
      </c>
      <c r="L102" s="66">
        <f t="shared" si="55"/>
        <v>1.5</v>
      </c>
      <c r="M102" s="66">
        <f t="shared" si="55"/>
        <v>1.7142857142857142</v>
      </c>
    </row>
  </sheetData>
  <mergeCells count="1">
    <mergeCell ref="D62:E62"/>
  </mergeCells>
  <hyperlinks>
    <hyperlink ref="W3" r:id="rId1" xr:uid="{CF05ECE7-295E-4B30-9F16-D79727279910}"/>
  </hyperlinks>
  <pageMargins left="0.7" right="0.7" top="0.75" bottom="0.75" header="0.3" footer="0.3"/>
  <pageSetup orientation="portrait" horizontalDpi="300" verticalDpi="300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509E-CB13-4990-B5DC-BBB039B8862D}">
  <sheetPr codeName="Sheet9">
    <tabColor rgb="FF00B0F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65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10537</v>
      </c>
      <c r="E6" s="34">
        <f t="shared" si="0"/>
        <v>10617</v>
      </c>
      <c r="F6" s="34">
        <f t="shared" si="0"/>
        <v>11033</v>
      </c>
      <c r="G6" s="34">
        <f t="shared" si="0"/>
        <v>11059</v>
      </c>
      <c r="H6" s="34">
        <f t="shared" si="0"/>
        <v>11369</v>
      </c>
      <c r="I6" s="34">
        <f t="shared" si="0"/>
        <v>12231</v>
      </c>
      <c r="J6" s="34">
        <f t="shared" si="0"/>
        <v>12935</v>
      </c>
      <c r="K6" s="34">
        <f t="shared" si="0"/>
        <v>14118</v>
      </c>
      <c r="L6" s="34">
        <f t="shared" si="0"/>
        <v>14844</v>
      </c>
      <c r="M6" s="34">
        <f t="shared" si="0"/>
        <v>15455</v>
      </c>
      <c r="W6" s="10">
        <v>1</v>
      </c>
      <c r="X6" s="12" t="s">
        <v>2</v>
      </c>
      <c r="Y6" s="15">
        <v>10537</v>
      </c>
      <c r="Z6" s="15">
        <v>334</v>
      </c>
      <c r="AA6" s="14">
        <f>IFERROR(Z6/Y6, 0)</f>
        <v>3.1697826705893516E-2</v>
      </c>
      <c r="AB6" s="21">
        <v>10617</v>
      </c>
      <c r="AC6" s="15">
        <v>346</v>
      </c>
      <c r="AD6" s="14">
        <f>IFERROR(AC6/AB6, 0)</f>
        <v>3.2589243665818966E-2</v>
      </c>
      <c r="AE6" s="21">
        <v>11033</v>
      </c>
      <c r="AF6" s="15">
        <v>400</v>
      </c>
      <c r="AG6" s="14">
        <f>IFERROR(AF6/AE6, 0)</f>
        <v>3.625487174839119E-2</v>
      </c>
      <c r="AH6" s="21">
        <v>11059</v>
      </c>
      <c r="AI6" s="15">
        <v>424</v>
      </c>
      <c r="AJ6" s="14">
        <f>IFERROR(AI6/AH6, 0)</f>
        <v>3.8339813726376709E-2</v>
      </c>
      <c r="AK6" s="21">
        <v>11369</v>
      </c>
      <c r="AL6" s="15">
        <v>394</v>
      </c>
      <c r="AM6" s="14">
        <f>IFERROR(AL6/AK6, 0)</f>
        <v>3.4655642536722667E-2</v>
      </c>
      <c r="AN6" s="21">
        <v>12231</v>
      </c>
      <c r="AO6" s="15">
        <v>456</v>
      </c>
      <c r="AP6" s="14">
        <f>IFERROR(AO6/AN6, 0)</f>
        <v>3.728231542801079E-2</v>
      </c>
      <c r="AQ6" s="21">
        <v>12935</v>
      </c>
      <c r="AR6" s="15">
        <v>449</v>
      </c>
      <c r="AS6" s="14">
        <f>IFERROR(AR6/AQ6, 0)</f>
        <v>3.4712021646695013E-2</v>
      </c>
      <c r="AT6" s="21">
        <v>14118</v>
      </c>
      <c r="AU6" s="15">
        <v>483</v>
      </c>
      <c r="AV6" s="14">
        <f>IFERROR(AU6/AT6, 0)</f>
        <v>3.4211644708882279E-2</v>
      </c>
      <c r="AW6" s="21">
        <v>14844</v>
      </c>
      <c r="AX6" s="15">
        <v>413</v>
      </c>
      <c r="AY6" s="14">
        <f>IFERROR(AX6/AW6, 0)</f>
        <v>2.7822689302074911E-2</v>
      </c>
      <c r="AZ6" s="21">
        <v>15455</v>
      </c>
      <c r="BA6" s="15">
        <v>545</v>
      </c>
      <c r="BB6" s="14">
        <f>IFERROR(BA6/AZ6, 0)</f>
        <v>3.5263668715626008E-2</v>
      </c>
    </row>
    <row r="7" spans="1:54" x14ac:dyDescent="0.25">
      <c r="B7" s="74">
        <v>3</v>
      </c>
      <c r="C7" s="76" t="s">
        <v>43</v>
      </c>
      <c r="D7" s="34">
        <f t="shared" si="0"/>
        <v>7976</v>
      </c>
      <c r="E7" s="34">
        <f t="shared" si="0"/>
        <v>8065</v>
      </c>
      <c r="F7" s="34">
        <f t="shared" si="0"/>
        <v>8255</v>
      </c>
      <c r="G7" s="34">
        <f t="shared" si="0"/>
        <v>8559</v>
      </c>
      <c r="H7" s="34">
        <f t="shared" si="0"/>
        <v>8769</v>
      </c>
      <c r="I7" s="34">
        <f t="shared" si="0"/>
        <v>9842</v>
      </c>
      <c r="J7" s="34">
        <f t="shared" si="0"/>
        <v>10155</v>
      </c>
      <c r="K7" s="34">
        <f t="shared" si="0"/>
        <v>11099</v>
      </c>
      <c r="L7" s="34">
        <f t="shared" si="0"/>
        <v>11905</v>
      </c>
      <c r="M7" s="34">
        <f t="shared" si="0"/>
        <v>12055</v>
      </c>
      <c r="W7" s="10">
        <v>2</v>
      </c>
      <c r="X7" s="12" t="s">
        <v>3</v>
      </c>
      <c r="Y7" s="15">
        <v>9243</v>
      </c>
      <c r="Z7" s="15">
        <v>389</v>
      </c>
      <c r="AA7" s="14">
        <f t="shared" ref="AA7:AA56" si="1">IFERROR(Z7/Y7, 0)</f>
        <v>4.2085902845396518E-2</v>
      </c>
      <c r="AB7" s="21">
        <v>9377</v>
      </c>
      <c r="AC7" s="15">
        <v>385</v>
      </c>
      <c r="AD7" s="14">
        <f t="shared" ref="AD7:AD56" si="2">IFERROR(AC7/AB7, 0)</f>
        <v>4.1057907646368776E-2</v>
      </c>
      <c r="AE7" s="21">
        <v>9611</v>
      </c>
      <c r="AF7" s="15">
        <v>439</v>
      </c>
      <c r="AG7" s="14">
        <f t="shared" ref="AG7:AG56" si="3">IFERROR(AF7/AE7, 0)</f>
        <v>4.5676828633857039E-2</v>
      </c>
      <c r="AH7" s="21">
        <v>9649</v>
      </c>
      <c r="AI7" s="15">
        <v>481</v>
      </c>
      <c r="AJ7" s="14">
        <f t="shared" ref="AJ7:AJ56" si="4">IFERROR(AI7/AH7, 0)</f>
        <v>4.9849725360140949E-2</v>
      </c>
      <c r="AK7" s="21">
        <v>9954</v>
      </c>
      <c r="AL7" s="15">
        <v>443</v>
      </c>
      <c r="AM7" s="14">
        <f t="shared" ref="AM7:AM56" si="5">IFERROR(AL7/AK7, 0)</f>
        <v>4.4504721719911593E-2</v>
      </c>
      <c r="AN7" s="21">
        <v>10954</v>
      </c>
      <c r="AO7" s="15">
        <v>478</v>
      </c>
      <c r="AP7" s="14">
        <f t="shared" ref="AP7:AP56" si="6">IFERROR(AO7/AN7, 0)</f>
        <v>4.3637027569837505E-2</v>
      </c>
      <c r="AQ7" s="21">
        <v>11654</v>
      </c>
      <c r="AR7" s="15">
        <v>482</v>
      </c>
      <c r="AS7" s="14">
        <f t="shared" ref="AS7:AS56" si="7">IFERROR(AR7/AQ7, 0)</f>
        <v>4.1359189977690065E-2</v>
      </c>
      <c r="AT7" s="21">
        <v>12827</v>
      </c>
      <c r="AU7" s="15">
        <v>457</v>
      </c>
      <c r="AV7" s="14">
        <f t="shared" ref="AV7:AV56" si="8">IFERROR(AU7/AT7, 0)</f>
        <v>3.5627972246043499E-2</v>
      </c>
      <c r="AW7" s="21">
        <v>13561</v>
      </c>
      <c r="AX7" s="15">
        <v>459</v>
      </c>
      <c r="AY7" s="14">
        <f t="shared" ref="AY7:AY56" si="9">IFERROR(AX7/AW7, 0)</f>
        <v>3.3847061426148517E-2</v>
      </c>
      <c r="AZ7" s="21">
        <v>13787</v>
      </c>
      <c r="BA7" s="15">
        <v>522</v>
      </c>
      <c r="BB7" s="14">
        <f t="shared" ref="BB7:BB56" si="10">IFERROR(BA7/AZ7, 0)</f>
        <v>3.7861753826068038E-2</v>
      </c>
    </row>
    <row r="8" spans="1:54" x14ac:dyDescent="0.25">
      <c r="B8" s="74">
        <v>4</v>
      </c>
      <c r="C8" s="76" t="s">
        <v>44</v>
      </c>
      <c r="D8" s="34">
        <f t="shared" si="0"/>
        <v>1267</v>
      </c>
      <c r="E8" s="34">
        <f t="shared" si="0"/>
        <v>1312</v>
      </c>
      <c r="F8" s="34">
        <f t="shared" si="0"/>
        <v>1356</v>
      </c>
      <c r="G8" s="34">
        <f t="shared" si="0"/>
        <v>1090</v>
      </c>
      <c r="H8" s="34">
        <f t="shared" si="0"/>
        <v>1185</v>
      </c>
      <c r="I8" s="34">
        <f t="shared" si="0"/>
        <v>1112</v>
      </c>
      <c r="J8" s="34">
        <f t="shared" si="0"/>
        <v>1499</v>
      </c>
      <c r="K8" s="34">
        <f t="shared" si="0"/>
        <v>1728</v>
      </c>
      <c r="L8" s="34">
        <f t="shared" si="0"/>
        <v>1656</v>
      </c>
      <c r="M8" s="34">
        <f t="shared" si="0"/>
        <v>1732</v>
      </c>
      <c r="W8" s="10">
        <v>3</v>
      </c>
      <c r="X8" s="12" t="s">
        <v>4</v>
      </c>
      <c r="Y8" s="15">
        <v>7976</v>
      </c>
      <c r="Z8" s="15">
        <v>490</v>
      </c>
      <c r="AA8" s="14">
        <f t="shared" si="1"/>
        <v>6.1434302908726181E-2</v>
      </c>
      <c r="AB8" s="21">
        <v>8065</v>
      </c>
      <c r="AC8" s="15">
        <v>424</v>
      </c>
      <c r="AD8" s="14">
        <f t="shared" si="2"/>
        <v>5.2572845629262246E-2</v>
      </c>
      <c r="AE8" s="21">
        <v>8255</v>
      </c>
      <c r="AF8" s="15">
        <v>546</v>
      </c>
      <c r="AG8" s="14">
        <f t="shared" si="3"/>
        <v>6.6141732283464566E-2</v>
      </c>
      <c r="AH8" s="21">
        <v>8559</v>
      </c>
      <c r="AI8" s="15">
        <v>504</v>
      </c>
      <c r="AJ8" s="14">
        <f t="shared" si="4"/>
        <v>5.8885383806519455E-2</v>
      </c>
      <c r="AK8" s="21">
        <v>8769</v>
      </c>
      <c r="AL8" s="15">
        <v>518</v>
      </c>
      <c r="AM8" s="14">
        <f t="shared" si="5"/>
        <v>5.9071729957805907E-2</v>
      </c>
      <c r="AN8" s="21">
        <v>9842</v>
      </c>
      <c r="AO8" s="15">
        <v>598</v>
      </c>
      <c r="AP8" s="14">
        <f t="shared" si="6"/>
        <v>6.0760008128429181E-2</v>
      </c>
      <c r="AQ8" s="21">
        <v>10155</v>
      </c>
      <c r="AR8" s="15">
        <v>605</v>
      </c>
      <c r="AS8" s="14">
        <f t="shared" si="7"/>
        <v>5.9576563269325457E-2</v>
      </c>
      <c r="AT8" s="21">
        <v>11099</v>
      </c>
      <c r="AU8" s="15">
        <v>557</v>
      </c>
      <c r="AV8" s="14">
        <f t="shared" si="8"/>
        <v>5.0184701324443644E-2</v>
      </c>
      <c r="AW8" s="21">
        <v>11905</v>
      </c>
      <c r="AX8" s="15">
        <v>496</v>
      </c>
      <c r="AY8" s="14">
        <f t="shared" si="9"/>
        <v>4.1663166736665265E-2</v>
      </c>
      <c r="AZ8" s="21">
        <v>12055</v>
      </c>
      <c r="BA8" s="15">
        <v>513</v>
      </c>
      <c r="BB8" s="14">
        <f t="shared" si="10"/>
        <v>4.2554956449605975E-2</v>
      </c>
    </row>
    <row r="9" spans="1:54" x14ac:dyDescent="0.25">
      <c r="B9" s="74">
        <v>8</v>
      </c>
      <c r="C9" s="76" t="s">
        <v>54</v>
      </c>
      <c r="D9" s="34">
        <f t="shared" si="0"/>
        <v>27</v>
      </c>
      <c r="E9" s="34">
        <f t="shared" si="0"/>
        <v>68</v>
      </c>
      <c r="F9" s="34">
        <f t="shared" si="0"/>
        <v>57</v>
      </c>
      <c r="G9" s="34">
        <f t="shared" si="0"/>
        <v>44</v>
      </c>
      <c r="H9" s="34">
        <f t="shared" si="0"/>
        <v>43</v>
      </c>
      <c r="I9" s="34">
        <f t="shared" si="0"/>
        <v>60</v>
      </c>
      <c r="J9" s="34">
        <f t="shared" si="0"/>
        <v>2</v>
      </c>
      <c r="K9" s="34">
        <f t="shared" si="0"/>
        <v>5</v>
      </c>
      <c r="L9" s="34">
        <f t="shared" si="0"/>
        <v>37</v>
      </c>
      <c r="M9" s="34">
        <f t="shared" si="0"/>
        <v>34</v>
      </c>
      <c r="W9" s="10">
        <v>4</v>
      </c>
      <c r="X9" s="12" t="s">
        <v>5</v>
      </c>
      <c r="Y9" s="15">
        <v>1267</v>
      </c>
      <c r="Z9" s="15">
        <v>272</v>
      </c>
      <c r="AA9" s="14">
        <f t="shared" si="1"/>
        <v>0.21468034727703236</v>
      </c>
      <c r="AB9" s="21">
        <v>1312</v>
      </c>
      <c r="AC9" s="15">
        <v>265</v>
      </c>
      <c r="AD9" s="14">
        <f t="shared" si="2"/>
        <v>0.20198170731707318</v>
      </c>
      <c r="AE9" s="21">
        <v>1356</v>
      </c>
      <c r="AF9" s="15">
        <v>296</v>
      </c>
      <c r="AG9" s="14">
        <f t="shared" si="3"/>
        <v>0.21828908554572271</v>
      </c>
      <c r="AH9" s="21">
        <v>1090</v>
      </c>
      <c r="AI9" s="15">
        <v>254</v>
      </c>
      <c r="AJ9" s="14">
        <f t="shared" si="4"/>
        <v>0.23302752293577983</v>
      </c>
      <c r="AK9" s="21">
        <v>1185</v>
      </c>
      <c r="AL9" s="15">
        <v>286</v>
      </c>
      <c r="AM9" s="14">
        <f t="shared" si="5"/>
        <v>0.24135021097046414</v>
      </c>
      <c r="AN9" s="21">
        <v>1112</v>
      </c>
      <c r="AO9" s="15">
        <v>316</v>
      </c>
      <c r="AP9" s="14">
        <f t="shared" si="6"/>
        <v>0.28417266187050361</v>
      </c>
      <c r="AQ9" s="21">
        <v>1499</v>
      </c>
      <c r="AR9" s="15">
        <v>361</v>
      </c>
      <c r="AS9" s="14">
        <f t="shared" si="7"/>
        <v>0.24082721814543029</v>
      </c>
      <c r="AT9" s="21">
        <v>1728</v>
      </c>
      <c r="AU9" s="15">
        <v>336</v>
      </c>
      <c r="AV9" s="14">
        <f t="shared" si="8"/>
        <v>0.19444444444444445</v>
      </c>
      <c r="AW9" s="21">
        <v>1656</v>
      </c>
      <c r="AX9" s="15">
        <v>354</v>
      </c>
      <c r="AY9" s="14">
        <f t="shared" si="9"/>
        <v>0.21376811594202899</v>
      </c>
      <c r="AZ9" s="21">
        <v>1732</v>
      </c>
      <c r="BA9" s="15">
        <v>342</v>
      </c>
      <c r="BB9" s="14">
        <f t="shared" si="10"/>
        <v>0.197459584295612</v>
      </c>
    </row>
    <row r="10" spans="1:54" x14ac:dyDescent="0.25">
      <c r="B10" s="74">
        <v>14</v>
      </c>
      <c r="C10" s="76" t="s">
        <v>55</v>
      </c>
      <c r="D10" s="34">
        <f t="shared" si="0"/>
        <v>63</v>
      </c>
      <c r="E10" s="34">
        <f t="shared" si="0"/>
        <v>64</v>
      </c>
      <c r="F10" s="34">
        <f t="shared" si="0"/>
        <v>36</v>
      </c>
      <c r="G10" s="34">
        <f t="shared" si="0"/>
        <v>51</v>
      </c>
      <c r="H10" s="34">
        <f t="shared" si="0"/>
        <v>39</v>
      </c>
      <c r="I10" s="34">
        <f t="shared" si="0"/>
        <v>28</v>
      </c>
      <c r="J10" s="34">
        <f t="shared" si="0"/>
        <v>36</v>
      </c>
      <c r="K10" s="34">
        <f t="shared" si="0"/>
        <v>35</v>
      </c>
      <c r="L10" s="34">
        <f t="shared" si="0"/>
        <v>7</v>
      </c>
      <c r="M10" s="34">
        <f t="shared" si="0"/>
        <v>0</v>
      </c>
      <c r="W10" s="10">
        <v>5</v>
      </c>
      <c r="X10" s="12" t="s">
        <v>6</v>
      </c>
      <c r="Y10" s="15">
        <v>881</v>
      </c>
      <c r="Z10" s="15">
        <v>207</v>
      </c>
      <c r="AA10" s="14">
        <f t="shared" si="1"/>
        <v>0.23496027241770714</v>
      </c>
      <c r="AB10" s="21">
        <v>868</v>
      </c>
      <c r="AC10" s="15">
        <v>225</v>
      </c>
      <c r="AD10" s="14">
        <f t="shared" si="2"/>
        <v>0.25921658986175117</v>
      </c>
      <c r="AE10" s="21">
        <v>980</v>
      </c>
      <c r="AF10" s="15">
        <v>228</v>
      </c>
      <c r="AG10" s="14">
        <f t="shared" si="3"/>
        <v>0.23265306122448978</v>
      </c>
      <c r="AH10" s="21">
        <v>906</v>
      </c>
      <c r="AI10" s="15">
        <v>248</v>
      </c>
      <c r="AJ10" s="14">
        <f t="shared" si="4"/>
        <v>0.27373068432671083</v>
      </c>
      <c r="AK10" s="21">
        <v>980</v>
      </c>
      <c r="AL10" s="15">
        <v>254</v>
      </c>
      <c r="AM10" s="14">
        <f t="shared" si="5"/>
        <v>0.25918367346938775</v>
      </c>
      <c r="AN10" s="21">
        <v>830</v>
      </c>
      <c r="AO10" s="15">
        <v>290</v>
      </c>
      <c r="AP10" s="14">
        <f t="shared" si="6"/>
        <v>0.3493975903614458</v>
      </c>
      <c r="AQ10" s="21">
        <v>1268</v>
      </c>
      <c r="AR10" s="15">
        <v>366</v>
      </c>
      <c r="AS10" s="14">
        <f t="shared" si="7"/>
        <v>0.28864353312302837</v>
      </c>
      <c r="AT10" s="21">
        <v>1288</v>
      </c>
      <c r="AU10" s="15">
        <v>317</v>
      </c>
      <c r="AV10" s="14">
        <f t="shared" si="8"/>
        <v>0.24611801242236025</v>
      </c>
      <c r="AW10" s="21">
        <v>1205</v>
      </c>
      <c r="AX10" s="15">
        <v>317</v>
      </c>
      <c r="AY10" s="14">
        <f t="shared" si="9"/>
        <v>0.26307053941908715</v>
      </c>
      <c r="AZ10" s="21">
        <v>1246</v>
      </c>
      <c r="BA10" s="15">
        <v>283</v>
      </c>
      <c r="BB10" s="14">
        <f t="shared" si="10"/>
        <v>0.22712680577849118</v>
      </c>
    </row>
    <row r="11" spans="1:54" x14ac:dyDescent="0.25">
      <c r="B11" s="74">
        <v>15</v>
      </c>
      <c r="C11" s="76" t="s">
        <v>56</v>
      </c>
      <c r="D11" s="34">
        <f t="shared" si="0"/>
        <v>179</v>
      </c>
      <c r="E11" s="34">
        <f t="shared" si="0"/>
        <v>170</v>
      </c>
      <c r="F11" s="34">
        <f t="shared" si="0"/>
        <v>236</v>
      </c>
      <c r="G11" s="34">
        <f t="shared" si="0"/>
        <v>210</v>
      </c>
      <c r="H11" s="34">
        <f t="shared" si="0"/>
        <v>218</v>
      </c>
      <c r="I11" s="34">
        <f t="shared" si="0"/>
        <v>183</v>
      </c>
      <c r="J11" s="34">
        <f t="shared" si="0"/>
        <v>242</v>
      </c>
      <c r="K11" s="34">
        <f t="shared" si="0"/>
        <v>214</v>
      </c>
      <c r="L11" s="34">
        <f t="shared" si="0"/>
        <v>241</v>
      </c>
      <c r="M11" s="34">
        <f t="shared" si="0"/>
        <v>338</v>
      </c>
      <c r="W11" s="10">
        <v>6</v>
      </c>
      <c r="X11" s="12" t="s">
        <v>7</v>
      </c>
      <c r="Y11" s="15">
        <v>219</v>
      </c>
      <c r="Z11" s="15">
        <v>117</v>
      </c>
      <c r="AA11" s="14">
        <f t="shared" si="1"/>
        <v>0.53424657534246578</v>
      </c>
      <c r="AB11" s="21">
        <v>318</v>
      </c>
      <c r="AC11" s="15">
        <v>139</v>
      </c>
      <c r="AD11" s="14">
        <f t="shared" si="2"/>
        <v>0.43710691823899372</v>
      </c>
      <c r="AE11" s="21">
        <v>294</v>
      </c>
      <c r="AF11" s="15">
        <v>197</v>
      </c>
      <c r="AG11" s="14">
        <f t="shared" si="3"/>
        <v>0.67006802721088432</v>
      </c>
      <c r="AH11" s="21">
        <v>171</v>
      </c>
      <c r="AI11" s="15">
        <v>125</v>
      </c>
      <c r="AJ11" s="14">
        <f t="shared" si="4"/>
        <v>0.73099415204678364</v>
      </c>
      <c r="AK11" s="21">
        <v>182</v>
      </c>
      <c r="AL11" s="15">
        <v>119</v>
      </c>
      <c r="AM11" s="14">
        <f t="shared" si="5"/>
        <v>0.65384615384615385</v>
      </c>
      <c r="AN11" s="21">
        <v>214</v>
      </c>
      <c r="AO11" s="15">
        <v>166</v>
      </c>
      <c r="AP11" s="14">
        <f t="shared" si="6"/>
        <v>0.77570093457943923</v>
      </c>
      <c r="AQ11" s="21">
        <v>138</v>
      </c>
      <c r="AR11" s="15">
        <v>78</v>
      </c>
      <c r="AS11" s="14">
        <f t="shared" si="7"/>
        <v>0.56521739130434778</v>
      </c>
      <c r="AT11" s="21">
        <v>289</v>
      </c>
      <c r="AU11" s="15">
        <v>127</v>
      </c>
      <c r="AV11" s="14">
        <f t="shared" si="8"/>
        <v>0.43944636678200694</v>
      </c>
      <c r="AW11" s="21">
        <v>273</v>
      </c>
      <c r="AX11" s="15">
        <v>139</v>
      </c>
      <c r="AY11" s="14">
        <f t="shared" si="9"/>
        <v>0.50915750915750912</v>
      </c>
      <c r="AZ11" s="21">
        <v>339</v>
      </c>
      <c r="BA11" s="15">
        <v>197</v>
      </c>
      <c r="BB11" s="14">
        <f t="shared" si="10"/>
        <v>0.58112094395280234</v>
      </c>
    </row>
    <row r="12" spans="1:54" x14ac:dyDescent="0.25">
      <c r="B12" s="74">
        <v>16</v>
      </c>
      <c r="C12" s="76" t="s">
        <v>57</v>
      </c>
      <c r="D12" s="34">
        <f t="shared" si="0"/>
        <v>96</v>
      </c>
      <c r="E12" s="34">
        <f t="shared" si="0"/>
        <v>134</v>
      </c>
      <c r="F12" s="34">
        <f t="shared" si="0"/>
        <v>144</v>
      </c>
      <c r="G12" s="34">
        <f t="shared" si="0"/>
        <v>191</v>
      </c>
      <c r="H12" s="34">
        <f t="shared" si="0"/>
        <v>253</v>
      </c>
      <c r="I12" s="34">
        <f t="shared" si="0"/>
        <v>236</v>
      </c>
      <c r="J12" s="34">
        <f t="shared" si="0"/>
        <v>163</v>
      </c>
      <c r="K12" s="34">
        <f t="shared" si="0"/>
        <v>92</v>
      </c>
      <c r="L12" s="34">
        <f t="shared" si="0"/>
        <v>191</v>
      </c>
      <c r="M12" s="34">
        <f t="shared" si="0"/>
        <v>140</v>
      </c>
      <c r="W12" s="10">
        <v>7</v>
      </c>
      <c r="X12" s="12" t="s">
        <v>8</v>
      </c>
      <c r="Y12" s="15">
        <v>167</v>
      </c>
      <c r="Z12" s="15">
        <v>117</v>
      </c>
      <c r="AA12" s="14">
        <f t="shared" si="1"/>
        <v>0.70059880239520955</v>
      </c>
      <c r="AB12" s="21">
        <v>126</v>
      </c>
      <c r="AC12" s="15">
        <v>88</v>
      </c>
      <c r="AD12" s="14">
        <f t="shared" si="2"/>
        <v>0.69841269841269837</v>
      </c>
      <c r="AE12" s="21">
        <v>82</v>
      </c>
      <c r="AF12" s="15">
        <v>79</v>
      </c>
      <c r="AG12" s="14">
        <f t="shared" si="3"/>
        <v>0.96341463414634143</v>
      </c>
      <c r="AH12" s="21">
        <v>13</v>
      </c>
      <c r="AI12" s="15">
        <v>10</v>
      </c>
      <c r="AJ12" s="14">
        <f t="shared" si="4"/>
        <v>0.76923076923076927</v>
      </c>
      <c r="AK12" s="21">
        <v>23</v>
      </c>
      <c r="AL12" s="15">
        <v>19</v>
      </c>
      <c r="AM12" s="14">
        <f t="shared" si="5"/>
        <v>0.82608695652173914</v>
      </c>
      <c r="AN12" s="21">
        <v>68</v>
      </c>
      <c r="AO12" s="15">
        <v>54</v>
      </c>
      <c r="AP12" s="14">
        <f t="shared" si="6"/>
        <v>0.79411764705882348</v>
      </c>
      <c r="AQ12" s="21">
        <v>93</v>
      </c>
      <c r="AR12" s="15">
        <v>70</v>
      </c>
      <c r="AS12" s="14">
        <f t="shared" si="7"/>
        <v>0.75268817204301075</v>
      </c>
      <c r="AT12" s="21">
        <v>151</v>
      </c>
      <c r="AU12" s="15">
        <v>107</v>
      </c>
      <c r="AV12" s="14">
        <f t="shared" si="8"/>
        <v>0.70860927152317876</v>
      </c>
      <c r="AW12" s="21">
        <v>178</v>
      </c>
      <c r="AX12" s="15">
        <v>109</v>
      </c>
      <c r="AY12" s="14">
        <f t="shared" si="9"/>
        <v>0.61235955056179781</v>
      </c>
      <c r="AZ12" s="21">
        <v>147</v>
      </c>
      <c r="BA12" s="15">
        <v>86</v>
      </c>
      <c r="BB12" s="14">
        <f t="shared" si="10"/>
        <v>0.58503401360544216</v>
      </c>
    </row>
    <row r="13" spans="1:54" x14ac:dyDescent="0.25">
      <c r="B13" s="74">
        <v>17</v>
      </c>
      <c r="C13" s="76" t="s">
        <v>42</v>
      </c>
      <c r="D13" s="34">
        <f t="shared" si="0"/>
        <v>929</v>
      </c>
      <c r="E13" s="34">
        <f t="shared" si="0"/>
        <v>804</v>
      </c>
      <c r="F13" s="34">
        <f t="shared" si="0"/>
        <v>949</v>
      </c>
      <c r="G13" s="34">
        <f t="shared" si="0"/>
        <v>914</v>
      </c>
      <c r="H13" s="34">
        <f t="shared" si="0"/>
        <v>862</v>
      </c>
      <c r="I13" s="34">
        <f t="shared" si="0"/>
        <v>770</v>
      </c>
      <c r="J13" s="34">
        <f t="shared" si="0"/>
        <v>838</v>
      </c>
      <c r="K13" s="34">
        <f t="shared" si="0"/>
        <v>945</v>
      </c>
      <c r="L13" s="34">
        <f t="shared" si="0"/>
        <v>807</v>
      </c>
      <c r="M13" s="34">
        <f t="shared" si="0"/>
        <v>1156</v>
      </c>
      <c r="W13" s="10">
        <v>8</v>
      </c>
      <c r="X13" s="12" t="s">
        <v>9</v>
      </c>
      <c r="Y13" s="15">
        <v>27</v>
      </c>
      <c r="Z13" s="15">
        <v>32</v>
      </c>
      <c r="AA13" s="14">
        <f t="shared" si="1"/>
        <v>1.1851851851851851</v>
      </c>
      <c r="AB13" s="21">
        <v>68</v>
      </c>
      <c r="AC13" s="15">
        <v>58</v>
      </c>
      <c r="AD13" s="14">
        <f t="shared" si="2"/>
        <v>0.8529411764705882</v>
      </c>
      <c r="AE13" s="21">
        <v>57</v>
      </c>
      <c r="AF13" s="15">
        <v>55</v>
      </c>
      <c r="AG13" s="14">
        <f t="shared" si="3"/>
        <v>0.96491228070175439</v>
      </c>
      <c r="AH13" s="21">
        <v>44</v>
      </c>
      <c r="AI13" s="15">
        <v>60</v>
      </c>
      <c r="AJ13" s="14">
        <f t="shared" si="4"/>
        <v>1.3636363636363635</v>
      </c>
      <c r="AK13" s="21">
        <v>43</v>
      </c>
      <c r="AL13" s="15">
        <v>47</v>
      </c>
      <c r="AM13" s="14">
        <f t="shared" si="5"/>
        <v>1.0930232558139534</v>
      </c>
      <c r="AN13" s="21">
        <v>60</v>
      </c>
      <c r="AO13" s="15">
        <v>74</v>
      </c>
      <c r="AP13" s="14">
        <f t="shared" si="6"/>
        <v>1.2333333333333334</v>
      </c>
      <c r="AQ13" s="21">
        <v>2</v>
      </c>
      <c r="AR13" s="15">
        <v>5</v>
      </c>
      <c r="AS13" s="14">
        <f t="shared" si="7"/>
        <v>2.5</v>
      </c>
      <c r="AT13" s="21">
        <v>5</v>
      </c>
      <c r="AU13" s="15">
        <v>9</v>
      </c>
      <c r="AV13" s="14">
        <f t="shared" si="8"/>
        <v>1.8</v>
      </c>
      <c r="AW13" s="21">
        <v>37</v>
      </c>
      <c r="AX13" s="15">
        <v>34</v>
      </c>
      <c r="AY13" s="14">
        <f t="shared" si="9"/>
        <v>0.91891891891891897</v>
      </c>
      <c r="AZ13" s="21">
        <v>34</v>
      </c>
      <c r="BA13" s="15">
        <v>32</v>
      </c>
      <c r="BB13" s="14">
        <f t="shared" si="10"/>
        <v>0.94117647058823528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27</v>
      </c>
      <c r="Z14" s="15">
        <v>32</v>
      </c>
      <c r="AA14" s="14">
        <f t="shared" si="1"/>
        <v>1.1851851851851851</v>
      </c>
      <c r="AB14" s="21">
        <v>68</v>
      </c>
      <c r="AC14" s="15">
        <v>58</v>
      </c>
      <c r="AD14" s="14">
        <f t="shared" si="2"/>
        <v>0.8529411764705882</v>
      </c>
      <c r="AE14" s="21">
        <v>57</v>
      </c>
      <c r="AF14" s="15">
        <v>55</v>
      </c>
      <c r="AG14" s="14">
        <f t="shared" si="3"/>
        <v>0.96491228070175439</v>
      </c>
      <c r="AH14" s="21">
        <v>44</v>
      </c>
      <c r="AI14" s="15">
        <v>60</v>
      </c>
      <c r="AJ14" s="14">
        <f t="shared" si="4"/>
        <v>1.3636363636363635</v>
      </c>
      <c r="AK14" s="21">
        <v>38</v>
      </c>
      <c r="AL14" s="15">
        <v>47</v>
      </c>
      <c r="AM14" s="14">
        <f t="shared" si="5"/>
        <v>1.236842105263158</v>
      </c>
      <c r="AN14" s="21">
        <v>54</v>
      </c>
      <c r="AO14" s="15">
        <v>74</v>
      </c>
      <c r="AP14" s="14">
        <f t="shared" si="6"/>
        <v>1.3703703703703705</v>
      </c>
      <c r="AQ14" s="21">
        <v>0</v>
      </c>
      <c r="AR14" s="15">
        <v>20</v>
      </c>
      <c r="AS14" s="14">
        <f t="shared" si="7"/>
        <v>0</v>
      </c>
      <c r="AT14" s="21">
        <v>0</v>
      </c>
      <c r="AU14" s="15">
        <v>21</v>
      </c>
      <c r="AV14" s="14">
        <f t="shared" si="8"/>
        <v>0</v>
      </c>
      <c r="AW14" s="21">
        <v>31</v>
      </c>
      <c r="AX14" s="15">
        <v>33</v>
      </c>
      <c r="AY14" s="14">
        <f t="shared" si="9"/>
        <v>1.064516129032258</v>
      </c>
      <c r="AZ14" s="21">
        <v>33</v>
      </c>
      <c r="BA14" s="15">
        <v>32</v>
      </c>
      <c r="BB14" s="14">
        <f t="shared" si="10"/>
        <v>0.96969696969696972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9243</v>
      </c>
      <c r="E15" s="34">
        <f t="shared" si="11"/>
        <v>9377</v>
      </c>
      <c r="F15" s="34">
        <f t="shared" si="11"/>
        <v>9611</v>
      </c>
      <c r="G15" s="34">
        <f t="shared" si="11"/>
        <v>9649</v>
      </c>
      <c r="H15" s="34">
        <f t="shared" si="11"/>
        <v>9954</v>
      </c>
      <c r="I15" s="34">
        <f t="shared" si="11"/>
        <v>10954</v>
      </c>
      <c r="J15" s="34">
        <f t="shared" si="11"/>
        <v>11654</v>
      </c>
      <c r="K15" s="34">
        <f t="shared" si="11"/>
        <v>12827</v>
      </c>
      <c r="L15" s="34">
        <f t="shared" si="11"/>
        <v>13561</v>
      </c>
      <c r="M15" s="34">
        <f t="shared" si="11"/>
        <v>13787</v>
      </c>
      <c r="W15" s="10">
        <v>10</v>
      </c>
      <c r="X15" s="12" t="s">
        <v>11</v>
      </c>
      <c r="Y15" s="15">
        <v>0</v>
      </c>
      <c r="Z15" s="15">
        <v>119</v>
      </c>
      <c r="AA15" s="14">
        <f t="shared" si="1"/>
        <v>0</v>
      </c>
      <c r="AB15" s="21">
        <v>0</v>
      </c>
      <c r="AC15" s="15">
        <v>89</v>
      </c>
      <c r="AD15" s="14">
        <f t="shared" si="2"/>
        <v>0</v>
      </c>
      <c r="AE15" s="21">
        <v>0</v>
      </c>
      <c r="AF15" s="15">
        <v>21</v>
      </c>
      <c r="AG15" s="14">
        <f t="shared" si="3"/>
        <v>0</v>
      </c>
      <c r="AH15" s="21">
        <v>0</v>
      </c>
      <c r="AI15" s="15">
        <v>21</v>
      </c>
      <c r="AJ15" s="14">
        <f t="shared" si="4"/>
        <v>0</v>
      </c>
      <c r="AK15" s="21">
        <v>0</v>
      </c>
      <c r="AL15" s="15">
        <v>21</v>
      </c>
      <c r="AM15" s="14">
        <f t="shared" si="5"/>
        <v>0</v>
      </c>
      <c r="AN15" s="21">
        <v>0</v>
      </c>
      <c r="AO15" s="15">
        <v>20</v>
      </c>
      <c r="AP15" s="14">
        <f t="shared" si="6"/>
        <v>0</v>
      </c>
      <c r="AQ15" s="21">
        <v>0</v>
      </c>
      <c r="AR15" s="15">
        <v>20</v>
      </c>
      <c r="AS15" s="14">
        <f t="shared" si="7"/>
        <v>0</v>
      </c>
      <c r="AT15" s="21">
        <v>0</v>
      </c>
      <c r="AU15" s="15">
        <v>21</v>
      </c>
      <c r="AV15" s="14">
        <f t="shared" si="8"/>
        <v>0</v>
      </c>
      <c r="AW15" s="21">
        <v>0</v>
      </c>
      <c r="AX15" s="15">
        <v>24</v>
      </c>
      <c r="AY15" s="14">
        <f t="shared" si="9"/>
        <v>0</v>
      </c>
      <c r="AZ15" s="21">
        <v>0</v>
      </c>
      <c r="BA15" s="15">
        <v>24</v>
      </c>
      <c r="BB15" s="14">
        <f t="shared" si="10"/>
        <v>0</v>
      </c>
    </row>
    <row r="16" spans="1:54" x14ac:dyDescent="0.25">
      <c r="B16" s="74"/>
      <c r="C16" s="76" t="s">
        <v>43</v>
      </c>
      <c r="D16" s="37">
        <f>D7</f>
        <v>7976</v>
      </c>
      <c r="E16" s="37">
        <f t="shared" ref="E16:M16" si="12">E7</f>
        <v>8065</v>
      </c>
      <c r="F16" s="37">
        <f t="shared" si="12"/>
        <v>8255</v>
      </c>
      <c r="G16" s="37">
        <f t="shared" si="12"/>
        <v>8559</v>
      </c>
      <c r="H16" s="37">
        <f t="shared" si="12"/>
        <v>8769</v>
      </c>
      <c r="I16" s="37">
        <f t="shared" si="12"/>
        <v>9842</v>
      </c>
      <c r="J16" s="37">
        <f t="shared" si="12"/>
        <v>10155</v>
      </c>
      <c r="K16" s="37">
        <f t="shared" si="12"/>
        <v>11099</v>
      </c>
      <c r="L16" s="37">
        <f t="shared" si="12"/>
        <v>11905</v>
      </c>
      <c r="M16" s="37">
        <f t="shared" si="12"/>
        <v>12055</v>
      </c>
      <c r="W16" s="10">
        <v>11</v>
      </c>
      <c r="X16" s="12" t="s">
        <v>12</v>
      </c>
      <c r="Y16" s="15">
        <v>0</v>
      </c>
      <c r="Z16" s="15">
        <v>119</v>
      </c>
      <c r="AA16" s="14">
        <f t="shared" si="1"/>
        <v>0</v>
      </c>
      <c r="AB16" s="21">
        <v>0</v>
      </c>
      <c r="AC16" s="15">
        <v>89</v>
      </c>
      <c r="AD16" s="14">
        <f t="shared" si="2"/>
        <v>0</v>
      </c>
      <c r="AE16" s="21">
        <v>0</v>
      </c>
      <c r="AF16" s="15">
        <v>21</v>
      </c>
      <c r="AG16" s="14">
        <f t="shared" si="3"/>
        <v>0</v>
      </c>
      <c r="AH16" s="21">
        <v>0</v>
      </c>
      <c r="AI16" s="15">
        <v>21</v>
      </c>
      <c r="AJ16" s="14">
        <f t="shared" si="4"/>
        <v>0</v>
      </c>
      <c r="AK16" s="21">
        <v>5</v>
      </c>
      <c r="AL16" s="15">
        <v>11</v>
      </c>
      <c r="AM16" s="14">
        <f t="shared" si="5"/>
        <v>2.2000000000000002</v>
      </c>
      <c r="AN16" s="21">
        <v>6</v>
      </c>
      <c r="AO16" s="15">
        <v>10</v>
      </c>
      <c r="AP16" s="14">
        <f t="shared" si="6"/>
        <v>1.6666666666666667</v>
      </c>
      <c r="AQ16" s="21">
        <v>2</v>
      </c>
      <c r="AR16" s="15">
        <v>5</v>
      </c>
      <c r="AS16" s="14">
        <f t="shared" si="7"/>
        <v>2.5</v>
      </c>
      <c r="AT16" s="21">
        <v>5</v>
      </c>
      <c r="AU16" s="15">
        <v>9</v>
      </c>
      <c r="AV16" s="14">
        <f t="shared" si="8"/>
        <v>1.8</v>
      </c>
      <c r="AW16" s="21">
        <v>5</v>
      </c>
      <c r="AX16" s="15">
        <v>10</v>
      </c>
      <c r="AY16" s="14">
        <f t="shared" si="9"/>
        <v>2</v>
      </c>
      <c r="AZ16" s="21">
        <v>1</v>
      </c>
      <c r="BA16" s="15">
        <v>3</v>
      </c>
      <c r="BB16" s="14">
        <f t="shared" si="10"/>
        <v>3</v>
      </c>
    </row>
    <row r="17" spans="2:54" x14ac:dyDescent="0.25">
      <c r="B17" s="74"/>
      <c r="C17" s="76" t="s">
        <v>44</v>
      </c>
      <c r="D17" s="37">
        <f>D8</f>
        <v>1267</v>
      </c>
      <c r="E17" s="37">
        <f t="shared" ref="E17:M17" si="13">E8</f>
        <v>1312</v>
      </c>
      <c r="F17" s="37">
        <f t="shared" si="13"/>
        <v>1356</v>
      </c>
      <c r="G17" s="37">
        <f t="shared" si="13"/>
        <v>1090</v>
      </c>
      <c r="H17" s="37">
        <f t="shared" si="13"/>
        <v>1185</v>
      </c>
      <c r="I17" s="37">
        <f t="shared" si="13"/>
        <v>1112</v>
      </c>
      <c r="J17" s="37">
        <f t="shared" si="13"/>
        <v>1499</v>
      </c>
      <c r="K17" s="37">
        <f t="shared" si="13"/>
        <v>1728</v>
      </c>
      <c r="L17" s="37">
        <f t="shared" si="13"/>
        <v>1656</v>
      </c>
      <c r="M17" s="37">
        <f t="shared" si="13"/>
        <v>1732</v>
      </c>
      <c r="W17" s="10">
        <v>12</v>
      </c>
      <c r="X17" s="12" t="s">
        <v>13</v>
      </c>
      <c r="Y17" s="15">
        <v>0</v>
      </c>
      <c r="Z17" s="15">
        <v>119</v>
      </c>
      <c r="AA17" s="14">
        <f t="shared" si="1"/>
        <v>0</v>
      </c>
      <c r="AB17" s="21">
        <v>0</v>
      </c>
      <c r="AC17" s="15">
        <v>89</v>
      </c>
      <c r="AD17" s="14">
        <f t="shared" si="2"/>
        <v>0</v>
      </c>
      <c r="AE17" s="21">
        <v>0</v>
      </c>
      <c r="AF17" s="15">
        <v>21</v>
      </c>
      <c r="AG17" s="14">
        <f t="shared" si="3"/>
        <v>0</v>
      </c>
      <c r="AH17" s="21">
        <v>0</v>
      </c>
      <c r="AI17" s="15">
        <v>21</v>
      </c>
      <c r="AJ17" s="14">
        <f t="shared" si="4"/>
        <v>0</v>
      </c>
      <c r="AK17" s="21">
        <v>0</v>
      </c>
      <c r="AL17" s="15">
        <v>21</v>
      </c>
      <c r="AM17" s="14">
        <f t="shared" si="5"/>
        <v>0</v>
      </c>
      <c r="AN17" s="21">
        <v>0</v>
      </c>
      <c r="AO17" s="15">
        <v>20</v>
      </c>
      <c r="AP17" s="14">
        <f t="shared" si="6"/>
        <v>0</v>
      </c>
      <c r="AQ17" s="21">
        <v>0</v>
      </c>
      <c r="AR17" s="15">
        <v>20</v>
      </c>
      <c r="AS17" s="14">
        <f t="shared" si="7"/>
        <v>0</v>
      </c>
      <c r="AT17" s="21">
        <v>0</v>
      </c>
      <c r="AU17" s="15">
        <v>21</v>
      </c>
      <c r="AV17" s="14">
        <f t="shared" si="8"/>
        <v>0</v>
      </c>
      <c r="AW17" s="21">
        <v>1</v>
      </c>
      <c r="AX17" s="15">
        <v>3</v>
      </c>
      <c r="AY17" s="14">
        <f t="shared" si="9"/>
        <v>3</v>
      </c>
      <c r="AZ17" s="21">
        <v>0</v>
      </c>
      <c r="BA17" s="15">
        <v>24</v>
      </c>
      <c r="BB17" s="14">
        <f t="shared" si="10"/>
        <v>0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0</v>
      </c>
      <c r="Z18" s="15">
        <v>119</v>
      </c>
      <c r="AA18" s="14">
        <f t="shared" si="1"/>
        <v>0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21</v>
      </c>
      <c r="AG18" s="14">
        <f t="shared" si="3"/>
        <v>0</v>
      </c>
      <c r="AH18" s="21">
        <v>0</v>
      </c>
      <c r="AI18" s="15">
        <v>21</v>
      </c>
      <c r="AJ18" s="14">
        <f t="shared" si="4"/>
        <v>0</v>
      </c>
      <c r="AK18" s="21">
        <v>0</v>
      </c>
      <c r="AL18" s="15">
        <v>21</v>
      </c>
      <c r="AM18" s="14">
        <f t="shared" si="5"/>
        <v>0</v>
      </c>
      <c r="AN18" s="21">
        <v>0</v>
      </c>
      <c r="AO18" s="15">
        <v>20</v>
      </c>
      <c r="AP18" s="14">
        <f t="shared" si="6"/>
        <v>0</v>
      </c>
      <c r="AQ18" s="21">
        <v>0</v>
      </c>
      <c r="AR18" s="15">
        <v>20</v>
      </c>
      <c r="AS18" s="14">
        <f t="shared" si="7"/>
        <v>0</v>
      </c>
      <c r="AT18" s="21">
        <v>0</v>
      </c>
      <c r="AU18" s="15">
        <v>21</v>
      </c>
      <c r="AV18" s="14">
        <f t="shared" si="8"/>
        <v>0</v>
      </c>
      <c r="AW18" s="21">
        <v>0</v>
      </c>
      <c r="AX18" s="15">
        <v>24</v>
      </c>
      <c r="AY18" s="14">
        <f t="shared" si="9"/>
        <v>0</v>
      </c>
      <c r="AZ18" s="21">
        <v>0</v>
      </c>
      <c r="BA18" s="15">
        <v>24</v>
      </c>
      <c r="BB18" s="14">
        <f t="shared" si="10"/>
        <v>0</v>
      </c>
    </row>
    <row r="19" spans="2:54" x14ac:dyDescent="0.25">
      <c r="B19" s="74"/>
      <c r="C19" s="77" t="s">
        <v>44</v>
      </c>
      <c r="D19" s="37">
        <f>SUM(D20:D22)</f>
        <v>1267</v>
      </c>
      <c r="E19" s="37">
        <f t="shared" ref="E19:M19" si="14">SUM(E20:E22)</f>
        <v>1312</v>
      </c>
      <c r="F19" s="37">
        <f t="shared" si="14"/>
        <v>1356</v>
      </c>
      <c r="G19" s="37">
        <f t="shared" si="14"/>
        <v>1090</v>
      </c>
      <c r="H19" s="37">
        <f t="shared" si="14"/>
        <v>1185</v>
      </c>
      <c r="I19" s="37">
        <f t="shared" si="14"/>
        <v>1112</v>
      </c>
      <c r="J19" s="37">
        <f t="shared" si="14"/>
        <v>1499</v>
      </c>
      <c r="K19" s="37">
        <f t="shared" si="14"/>
        <v>1728</v>
      </c>
      <c r="L19" s="37">
        <f t="shared" si="14"/>
        <v>1656</v>
      </c>
      <c r="M19" s="37">
        <f t="shared" si="14"/>
        <v>1732</v>
      </c>
      <c r="W19" s="10">
        <v>14</v>
      </c>
      <c r="X19" s="12" t="s">
        <v>15</v>
      </c>
      <c r="Y19" s="15">
        <v>63</v>
      </c>
      <c r="Z19" s="15">
        <v>46</v>
      </c>
      <c r="AA19" s="14">
        <f t="shared" si="1"/>
        <v>0.73015873015873012</v>
      </c>
      <c r="AB19" s="21">
        <v>64</v>
      </c>
      <c r="AC19" s="15">
        <v>45</v>
      </c>
      <c r="AD19" s="14">
        <f t="shared" si="2"/>
        <v>0.703125</v>
      </c>
      <c r="AE19" s="21">
        <v>36</v>
      </c>
      <c r="AF19" s="15">
        <v>29</v>
      </c>
      <c r="AG19" s="14">
        <f t="shared" si="3"/>
        <v>0.80555555555555558</v>
      </c>
      <c r="AH19" s="21">
        <v>51</v>
      </c>
      <c r="AI19" s="15">
        <v>46</v>
      </c>
      <c r="AJ19" s="14">
        <f t="shared" si="4"/>
        <v>0.90196078431372551</v>
      </c>
      <c r="AK19" s="21">
        <v>39</v>
      </c>
      <c r="AL19" s="15">
        <v>41</v>
      </c>
      <c r="AM19" s="14">
        <f t="shared" si="5"/>
        <v>1.0512820512820513</v>
      </c>
      <c r="AN19" s="21">
        <v>28</v>
      </c>
      <c r="AO19" s="15">
        <v>35</v>
      </c>
      <c r="AP19" s="14">
        <f t="shared" si="6"/>
        <v>1.25</v>
      </c>
      <c r="AQ19" s="21">
        <v>36</v>
      </c>
      <c r="AR19" s="15">
        <v>45</v>
      </c>
      <c r="AS19" s="14">
        <f t="shared" si="7"/>
        <v>1.25</v>
      </c>
      <c r="AT19" s="21">
        <v>35</v>
      </c>
      <c r="AU19" s="15">
        <v>45</v>
      </c>
      <c r="AV19" s="14">
        <f t="shared" si="8"/>
        <v>1.2857142857142858</v>
      </c>
      <c r="AW19" s="21">
        <v>7</v>
      </c>
      <c r="AX19" s="15">
        <v>14</v>
      </c>
      <c r="AY19" s="14">
        <f t="shared" si="9"/>
        <v>2</v>
      </c>
      <c r="AZ19" s="21">
        <v>0</v>
      </c>
      <c r="BA19" s="15">
        <v>24</v>
      </c>
      <c r="BB19" s="14">
        <f t="shared" si="10"/>
        <v>0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881</v>
      </c>
      <c r="E20" s="34">
        <f t="shared" si="15"/>
        <v>868</v>
      </c>
      <c r="F20" s="34">
        <f t="shared" si="15"/>
        <v>980</v>
      </c>
      <c r="G20" s="34">
        <f t="shared" si="15"/>
        <v>906</v>
      </c>
      <c r="H20" s="34">
        <f t="shared" si="15"/>
        <v>980</v>
      </c>
      <c r="I20" s="34">
        <f t="shared" si="15"/>
        <v>830</v>
      </c>
      <c r="J20" s="34">
        <f t="shared" si="15"/>
        <v>1268</v>
      </c>
      <c r="K20" s="34">
        <f t="shared" si="15"/>
        <v>1288</v>
      </c>
      <c r="L20" s="34">
        <f t="shared" si="15"/>
        <v>1205</v>
      </c>
      <c r="M20" s="34">
        <f t="shared" si="15"/>
        <v>1246</v>
      </c>
      <c r="W20" s="10">
        <v>15</v>
      </c>
      <c r="X20" s="12" t="s">
        <v>16</v>
      </c>
      <c r="Y20" s="15">
        <v>179</v>
      </c>
      <c r="Z20" s="15">
        <v>90</v>
      </c>
      <c r="AA20" s="14">
        <f t="shared" si="1"/>
        <v>0.5027932960893855</v>
      </c>
      <c r="AB20" s="21">
        <v>170</v>
      </c>
      <c r="AC20" s="15">
        <v>92</v>
      </c>
      <c r="AD20" s="14">
        <f t="shared" si="2"/>
        <v>0.54117647058823526</v>
      </c>
      <c r="AE20" s="21">
        <v>236</v>
      </c>
      <c r="AF20" s="15">
        <v>115</v>
      </c>
      <c r="AG20" s="14">
        <f t="shared" si="3"/>
        <v>0.48728813559322032</v>
      </c>
      <c r="AH20" s="21">
        <v>210</v>
      </c>
      <c r="AI20" s="15">
        <v>97</v>
      </c>
      <c r="AJ20" s="14">
        <f t="shared" si="4"/>
        <v>0.46190476190476193</v>
      </c>
      <c r="AK20" s="21">
        <v>218</v>
      </c>
      <c r="AL20" s="15">
        <v>108</v>
      </c>
      <c r="AM20" s="14">
        <f t="shared" si="5"/>
        <v>0.49541284403669728</v>
      </c>
      <c r="AN20" s="21">
        <v>183</v>
      </c>
      <c r="AO20" s="15">
        <v>77</v>
      </c>
      <c r="AP20" s="14">
        <f t="shared" si="6"/>
        <v>0.42076502732240439</v>
      </c>
      <c r="AQ20" s="21">
        <v>242</v>
      </c>
      <c r="AR20" s="15">
        <v>99</v>
      </c>
      <c r="AS20" s="14">
        <f t="shared" si="7"/>
        <v>0.40909090909090912</v>
      </c>
      <c r="AT20" s="21">
        <v>214</v>
      </c>
      <c r="AU20" s="15">
        <v>86</v>
      </c>
      <c r="AV20" s="14">
        <f t="shared" si="8"/>
        <v>0.40186915887850466</v>
      </c>
      <c r="AW20" s="21">
        <v>241</v>
      </c>
      <c r="AX20" s="15">
        <v>89</v>
      </c>
      <c r="AY20" s="14">
        <f t="shared" si="9"/>
        <v>0.36929460580912865</v>
      </c>
      <c r="AZ20" s="21">
        <v>338</v>
      </c>
      <c r="BA20" s="15">
        <v>177</v>
      </c>
      <c r="BB20" s="14">
        <f t="shared" si="10"/>
        <v>0.52366863905325445</v>
      </c>
    </row>
    <row r="21" spans="2:54" x14ac:dyDescent="0.25">
      <c r="B21" s="74">
        <v>6</v>
      </c>
      <c r="C21" s="76" t="s">
        <v>52</v>
      </c>
      <c r="D21" s="34">
        <f t="shared" si="15"/>
        <v>219</v>
      </c>
      <c r="E21" s="34">
        <f t="shared" si="15"/>
        <v>318</v>
      </c>
      <c r="F21" s="34">
        <f t="shared" si="15"/>
        <v>294</v>
      </c>
      <c r="G21" s="34">
        <f t="shared" si="15"/>
        <v>171</v>
      </c>
      <c r="H21" s="34">
        <f t="shared" si="15"/>
        <v>182</v>
      </c>
      <c r="I21" s="34">
        <f t="shared" si="15"/>
        <v>214</v>
      </c>
      <c r="J21" s="34">
        <f t="shared" si="15"/>
        <v>138</v>
      </c>
      <c r="K21" s="34">
        <f t="shared" si="15"/>
        <v>289</v>
      </c>
      <c r="L21" s="34">
        <f t="shared" si="15"/>
        <v>273</v>
      </c>
      <c r="M21" s="34">
        <f t="shared" si="15"/>
        <v>339</v>
      </c>
      <c r="W21" s="10">
        <v>16</v>
      </c>
      <c r="X21" s="12" t="s">
        <v>17</v>
      </c>
      <c r="Y21" s="15">
        <v>96</v>
      </c>
      <c r="Z21" s="15">
        <v>64</v>
      </c>
      <c r="AA21" s="14">
        <f t="shared" si="1"/>
        <v>0.66666666666666663</v>
      </c>
      <c r="AB21" s="21">
        <v>134</v>
      </c>
      <c r="AC21" s="15">
        <v>90</v>
      </c>
      <c r="AD21" s="14">
        <f t="shared" si="2"/>
        <v>0.67164179104477617</v>
      </c>
      <c r="AE21" s="21">
        <v>144</v>
      </c>
      <c r="AF21" s="15">
        <v>83</v>
      </c>
      <c r="AG21" s="14">
        <f t="shared" si="3"/>
        <v>0.57638888888888884</v>
      </c>
      <c r="AH21" s="21">
        <v>191</v>
      </c>
      <c r="AI21" s="15">
        <v>88</v>
      </c>
      <c r="AJ21" s="14">
        <f t="shared" si="4"/>
        <v>0.4607329842931937</v>
      </c>
      <c r="AK21" s="21">
        <v>253</v>
      </c>
      <c r="AL21" s="15">
        <v>92</v>
      </c>
      <c r="AM21" s="14">
        <f t="shared" si="5"/>
        <v>0.36363636363636365</v>
      </c>
      <c r="AN21" s="21">
        <v>236</v>
      </c>
      <c r="AO21" s="15">
        <v>127</v>
      </c>
      <c r="AP21" s="14">
        <f t="shared" si="6"/>
        <v>0.53813559322033899</v>
      </c>
      <c r="AQ21" s="21">
        <v>163</v>
      </c>
      <c r="AR21" s="15">
        <v>95</v>
      </c>
      <c r="AS21" s="14">
        <f t="shared" si="7"/>
        <v>0.58282208588957052</v>
      </c>
      <c r="AT21" s="21">
        <v>92</v>
      </c>
      <c r="AU21" s="15">
        <v>69</v>
      </c>
      <c r="AV21" s="14">
        <f t="shared" si="8"/>
        <v>0.75</v>
      </c>
      <c r="AW21" s="21">
        <v>191</v>
      </c>
      <c r="AX21" s="15">
        <v>120</v>
      </c>
      <c r="AY21" s="14">
        <f t="shared" si="9"/>
        <v>0.62827225130890052</v>
      </c>
      <c r="AZ21" s="21">
        <v>140</v>
      </c>
      <c r="BA21" s="15">
        <v>91</v>
      </c>
      <c r="BB21" s="14">
        <f t="shared" si="10"/>
        <v>0.65</v>
      </c>
    </row>
    <row r="22" spans="2:54" x14ac:dyDescent="0.25">
      <c r="B22" s="74">
        <v>7</v>
      </c>
      <c r="C22" s="76" t="s">
        <v>53</v>
      </c>
      <c r="D22" s="34">
        <f t="shared" si="15"/>
        <v>167</v>
      </c>
      <c r="E22" s="34">
        <f t="shared" si="15"/>
        <v>126</v>
      </c>
      <c r="F22" s="34">
        <f t="shared" si="15"/>
        <v>82</v>
      </c>
      <c r="G22" s="34">
        <f t="shared" si="15"/>
        <v>13</v>
      </c>
      <c r="H22" s="34">
        <f t="shared" si="15"/>
        <v>23</v>
      </c>
      <c r="I22" s="34">
        <f t="shared" si="15"/>
        <v>68</v>
      </c>
      <c r="J22" s="34">
        <f t="shared" si="15"/>
        <v>93</v>
      </c>
      <c r="K22" s="34">
        <f t="shared" si="15"/>
        <v>151</v>
      </c>
      <c r="L22" s="34">
        <f t="shared" si="15"/>
        <v>178</v>
      </c>
      <c r="M22" s="34">
        <f t="shared" si="15"/>
        <v>147</v>
      </c>
      <c r="W22" s="16">
        <v>17</v>
      </c>
      <c r="X22" s="17" t="s">
        <v>18</v>
      </c>
      <c r="Y22" s="18">
        <v>929</v>
      </c>
      <c r="Z22" s="18">
        <v>216</v>
      </c>
      <c r="AA22" s="19">
        <f t="shared" si="1"/>
        <v>0.23250807319698599</v>
      </c>
      <c r="AB22" s="22">
        <v>804</v>
      </c>
      <c r="AC22" s="18">
        <v>193</v>
      </c>
      <c r="AD22" s="19">
        <f t="shared" si="2"/>
        <v>0.24004975124378108</v>
      </c>
      <c r="AE22" s="22">
        <v>949</v>
      </c>
      <c r="AF22" s="18">
        <v>247</v>
      </c>
      <c r="AG22" s="19">
        <f t="shared" si="3"/>
        <v>0.26027397260273971</v>
      </c>
      <c r="AH22" s="22">
        <v>914</v>
      </c>
      <c r="AI22" s="18">
        <v>204</v>
      </c>
      <c r="AJ22" s="19">
        <f t="shared" si="4"/>
        <v>0.22319474835886213</v>
      </c>
      <c r="AK22" s="22">
        <v>862</v>
      </c>
      <c r="AL22" s="18">
        <v>207</v>
      </c>
      <c r="AM22" s="19">
        <f t="shared" si="5"/>
        <v>0.24013921113689096</v>
      </c>
      <c r="AN22" s="22">
        <v>770</v>
      </c>
      <c r="AO22" s="18">
        <v>176</v>
      </c>
      <c r="AP22" s="19">
        <f t="shared" si="6"/>
        <v>0.22857142857142856</v>
      </c>
      <c r="AQ22" s="22">
        <v>838</v>
      </c>
      <c r="AR22" s="18">
        <v>214</v>
      </c>
      <c r="AS22" s="19">
        <f t="shared" si="7"/>
        <v>0.25536992840095463</v>
      </c>
      <c r="AT22" s="22">
        <v>945</v>
      </c>
      <c r="AU22" s="18">
        <v>243</v>
      </c>
      <c r="AV22" s="19">
        <f t="shared" si="8"/>
        <v>0.25714285714285712</v>
      </c>
      <c r="AW22" s="22">
        <v>807</v>
      </c>
      <c r="AX22" s="18">
        <v>172</v>
      </c>
      <c r="AY22" s="19">
        <f t="shared" si="9"/>
        <v>0.21313506815365552</v>
      </c>
      <c r="AZ22" s="22">
        <v>1156</v>
      </c>
      <c r="BA22" s="18">
        <v>230</v>
      </c>
      <c r="BB22" s="19">
        <f t="shared" si="10"/>
        <v>0.19896193771626297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6165</v>
      </c>
      <c r="Z23" s="15">
        <v>181</v>
      </c>
      <c r="AA23" s="14">
        <f t="shared" si="1"/>
        <v>2.9359286293592864E-2</v>
      </c>
      <c r="AB23" s="21">
        <v>6083</v>
      </c>
      <c r="AC23" s="15">
        <v>179</v>
      </c>
      <c r="AD23" s="14">
        <f t="shared" si="2"/>
        <v>2.9426269932599048E-2</v>
      </c>
      <c r="AE23" s="21">
        <v>6269</v>
      </c>
      <c r="AF23" s="15">
        <v>216</v>
      </c>
      <c r="AG23" s="14">
        <f t="shared" si="3"/>
        <v>3.4455256021694053E-2</v>
      </c>
      <c r="AH23" s="21">
        <v>6319</v>
      </c>
      <c r="AI23" s="15">
        <v>228</v>
      </c>
      <c r="AJ23" s="14">
        <f t="shared" si="4"/>
        <v>3.6081658490267447E-2</v>
      </c>
      <c r="AK23" s="21">
        <v>6397</v>
      </c>
      <c r="AL23" s="15">
        <v>287</v>
      </c>
      <c r="AM23" s="14">
        <f t="shared" si="5"/>
        <v>4.4864780365796469E-2</v>
      </c>
      <c r="AN23" s="21">
        <v>6852</v>
      </c>
      <c r="AO23" s="15">
        <v>300</v>
      </c>
      <c r="AP23" s="14">
        <f t="shared" si="6"/>
        <v>4.3782837127845885E-2</v>
      </c>
      <c r="AQ23" s="21">
        <v>7256</v>
      </c>
      <c r="AR23" s="15">
        <v>341</v>
      </c>
      <c r="AS23" s="14">
        <f t="shared" si="7"/>
        <v>4.6995589856670343E-2</v>
      </c>
      <c r="AT23" s="21">
        <v>7744</v>
      </c>
      <c r="AU23" s="15">
        <v>296</v>
      </c>
      <c r="AV23" s="14">
        <f t="shared" si="8"/>
        <v>3.8223140495867766E-2</v>
      </c>
      <c r="AW23" s="21">
        <v>8210</v>
      </c>
      <c r="AX23" s="15">
        <v>317</v>
      </c>
      <c r="AY23" s="14">
        <f t="shared" si="9"/>
        <v>3.8611449451887943E-2</v>
      </c>
      <c r="AZ23" s="21">
        <v>8652</v>
      </c>
      <c r="BA23" s="15">
        <v>316</v>
      </c>
      <c r="BB23" s="14">
        <f t="shared" si="10"/>
        <v>3.6523347202958856E-2</v>
      </c>
    </row>
    <row r="24" spans="2:54" x14ac:dyDescent="0.25">
      <c r="B24" s="74"/>
      <c r="C24" s="77" t="s">
        <v>54</v>
      </c>
      <c r="D24" s="37">
        <f>SUM(D25:D29)</f>
        <v>27</v>
      </c>
      <c r="E24" s="37">
        <f t="shared" ref="E24:M24" si="16">SUM(E25:E29)</f>
        <v>68</v>
      </c>
      <c r="F24" s="37">
        <f t="shared" si="16"/>
        <v>57</v>
      </c>
      <c r="G24" s="37">
        <f t="shared" si="16"/>
        <v>44</v>
      </c>
      <c r="H24" s="37">
        <f t="shared" si="16"/>
        <v>43</v>
      </c>
      <c r="I24" s="37">
        <f t="shared" si="16"/>
        <v>60</v>
      </c>
      <c r="J24" s="37">
        <f t="shared" si="16"/>
        <v>2</v>
      </c>
      <c r="K24" s="37">
        <f t="shared" si="16"/>
        <v>5</v>
      </c>
      <c r="L24" s="37">
        <f t="shared" si="16"/>
        <v>37</v>
      </c>
      <c r="M24" s="37">
        <f t="shared" si="16"/>
        <v>34</v>
      </c>
      <c r="W24" s="10">
        <v>19</v>
      </c>
      <c r="X24" s="12" t="s">
        <v>20</v>
      </c>
      <c r="Y24" s="15">
        <v>5441</v>
      </c>
      <c r="Z24" s="15">
        <v>272</v>
      </c>
      <c r="AA24" s="14">
        <f t="shared" si="1"/>
        <v>4.999081051277339E-2</v>
      </c>
      <c r="AB24" s="21">
        <v>5325</v>
      </c>
      <c r="AC24" s="15">
        <v>220</v>
      </c>
      <c r="AD24" s="14">
        <f t="shared" si="2"/>
        <v>4.1314553990610327E-2</v>
      </c>
      <c r="AE24" s="21">
        <v>5523</v>
      </c>
      <c r="AF24" s="15">
        <v>261</v>
      </c>
      <c r="AG24" s="14">
        <f t="shared" si="3"/>
        <v>4.7256925583921784E-2</v>
      </c>
      <c r="AH24" s="21">
        <v>5571</v>
      </c>
      <c r="AI24" s="15">
        <v>308</v>
      </c>
      <c r="AJ24" s="14">
        <f t="shared" si="4"/>
        <v>5.5286304074672409E-2</v>
      </c>
      <c r="AK24" s="21">
        <v>5673</v>
      </c>
      <c r="AL24" s="15">
        <v>318</v>
      </c>
      <c r="AM24" s="14">
        <f t="shared" si="5"/>
        <v>5.6054997355896349E-2</v>
      </c>
      <c r="AN24" s="21">
        <v>6196</v>
      </c>
      <c r="AO24" s="15">
        <v>322</v>
      </c>
      <c r="AP24" s="14">
        <f t="shared" si="6"/>
        <v>5.1969012265978047E-2</v>
      </c>
      <c r="AQ24" s="21">
        <v>6682</v>
      </c>
      <c r="AR24" s="15">
        <v>349</v>
      </c>
      <c r="AS24" s="14">
        <f t="shared" si="7"/>
        <v>5.2229871296019158E-2</v>
      </c>
      <c r="AT24" s="21">
        <v>7100</v>
      </c>
      <c r="AU24" s="15">
        <v>320</v>
      </c>
      <c r="AV24" s="14">
        <f t="shared" si="8"/>
        <v>4.507042253521127E-2</v>
      </c>
      <c r="AW24" s="21">
        <v>7500</v>
      </c>
      <c r="AX24" s="15">
        <v>335</v>
      </c>
      <c r="AY24" s="14">
        <f t="shared" si="9"/>
        <v>4.4666666666666667E-2</v>
      </c>
      <c r="AZ24" s="21">
        <v>7692</v>
      </c>
      <c r="BA24" s="15">
        <v>340</v>
      </c>
      <c r="BB24" s="14">
        <f t="shared" si="10"/>
        <v>4.4201768070722826E-2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27</v>
      </c>
      <c r="E25" s="34">
        <f t="shared" si="17"/>
        <v>68</v>
      </c>
      <c r="F25" s="34">
        <f t="shared" si="17"/>
        <v>57</v>
      </c>
      <c r="G25" s="34">
        <f t="shared" si="17"/>
        <v>44</v>
      </c>
      <c r="H25" s="34">
        <f t="shared" si="17"/>
        <v>38</v>
      </c>
      <c r="I25" s="34">
        <f t="shared" si="17"/>
        <v>54</v>
      </c>
      <c r="J25" s="34">
        <f t="shared" si="17"/>
        <v>0</v>
      </c>
      <c r="K25" s="34">
        <f t="shared" si="17"/>
        <v>0</v>
      </c>
      <c r="L25" s="34">
        <f t="shared" si="17"/>
        <v>31</v>
      </c>
      <c r="M25" s="34">
        <f t="shared" si="17"/>
        <v>33</v>
      </c>
      <c r="W25" s="10">
        <v>20</v>
      </c>
      <c r="X25" s="12" t="s">
        <v>21</v>
      </c>
      <c r="Y25" s="15">
        <v>4617</v>
      </c>
      <c r="Z25" s="15">
        <v>322</v>
      </c>
      <c r="AA25" s="14">
        <f t="shared" si="1"/>
        <v>6.9742256876759806E-2</v>
      </c>
      <c r="AB25" s="21">
        <v>4515</v>
      </c>
      <c r="AC25" s="15">
        <v>254</v>
      </c>
      <c r="AD25" s="14">
        <f t="shared" si="2"/>
        <v>5.6256921373200444E-2</v>
      </c>
      <c r="AE25" s="21">
        <v>4753</v>
      </c>
      <c r="AF25" s="15">
        <v>331</v>
      </c>
      <c r="AG25" s="14">
        <f t="shared" si="3"/>
        <v>6.9640227224910589E-2</v>
      </c>
      <c r="AH25" s="21">
        <v>4836</v>
      </c>
      <c r="AI25" s="15">
        <v>334</v>
      </c>
      <c r="AJ25" s="14">
        <f t="shared" si="4"/>
        <v>6.9065343258891645E-2</v>
      </c>
      <c r="AK25" s="21">
        <v>4923</v>
      </c>
      <c r="AL25" s="15">
        <v>356</v>
      </c>
      <c r="AM25" s="14">
        <f t="shared" si="5"/>
        <v>7.2313629900467191E-2</v>
      </c>
      <c r="AN25" s="21">
        <v>5540</v>
      </c>
      <c r="AO25" s="15">
        <v>380</v>
      </c>
      <c r="AP25" s="14">
        <f t="shared" si="6"/>
        <v>6.8592057761732855E-2</v>
      </c>
      <c r="AQ25" s="21">
        <v>5787</v>
      </c>
      <c r="AR25" s="15">
        <v>438</v>
      </c>
      <c r="AS25" s="14">
        <f t="shared" si="7"/>
        <v>7.5686884396060139E-2</v>
      </c>
      <c r="AT25" s="21">
        <v>6146</v>
      </c>
      <c r="AU25" s="15">
        <v>381</v>
      </c>
      <c r="AV25" s="14">
        <f t="shared" si="8"/>
        <v>6.1991539212495929E-2</v>
      </c>
      <c r="AW25" s="21">
        <v>6645</v>
      </c>
      <c r="AX25" s="15">
        <v>357</v>
      </c>
      <c r="AY25" s="14">
        <f t="shared" si="9"/>
        <v>5.3724604966139955E-2</v>
      </c>
      <c r="AZ25" s="21">
        <v>6730</v>
      </c>
      <c r="BA25" s="15">
        <v>351</v>
      </c>
      <c r="BB25" s="14">
        <f t="shared" si="10"/>
        <v>5.2154531946508174E-2</v>
      </c>
    </row>
    <row r="26" spans="2:54" x14ac:dyDescent="0.25">
      <c r="B26" s="74">
        <v>10</v>
      </c>
      <c r="C26" s="76" t="s">
        <v>46</v>
      </c>
      <c r="D26" s="34">
        <f t="shared" si="17"/>
        <v>0</v>
      </c>
      <c r="E26" s="34">
        <f t="shared" si="17"/>
        <v>0</v>
      </c>
      <c r="F26" s="34">
        <f t="shared" si="17"/>
        <v>0</v>
      </c>
      <c r="G26" s="34">
        <f t="shared" si="17"/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si="17"/>
        <v>0</v>
      </c>
      <c r="M26" s="34">
        <f t="shared" si="17"/>
        <v>0</v>
      </c>
      <c r="W26" s="10">
        <v>21</v>
      </c>
      <c r="X26" s="12" t="s">
        <v>22</v>
      </c>
      <c r="Y26" s="15">
        <v>824</v>
      </c>
      <c r="Z26" s="15">
        <v>201</v>
      </c>
      <c r="AA26" s="14">
        <f t="shared" si="1"/>
        <v>0.24393203883495146</v>
      </c>
      <c r="AB26" s="21">
        <v>810</v>
      </c>
      <c r="AC26" s="15">
        <v>201</v>
      </c>
      <c r="AD26" s="14">
        <f t="shared" si="2"/>
        <v>0.24814814814814815</v>
      </c>
      <c r="AE26" s="21">
        <v>770</v>
      </c>
      <c r="AF26" s="15">
        <v>201</v>
      </c>
      <c r="AG26" s="14">
        <f t="shared" si="3"/>
        <v>0.26103896103896101</v>
      </c>
      <c r="AH26" s="21">
        <v>735</v>
      </c>
      <c r="AI26" s="15">
        <v>202</v>
      </c>
      <c r="AJ26" s="14">
        <f t="shared" si="4"/>
        <v>0.2748299319727891</v>
      </c>
      <c r="AK26" s="21">
        <v>750</v>
      </c>
      <c r="AL26" s="15">
        <v>186</v>
      </c>
      <c r="AM26" s="14">
        <f t="shared" si="5"/>
        <v>0.248</v>
      </c>
      <c r="AN26" s="21">
        <v>656</v>
      </c>
      <c r="AO26" s="15">
        <v>210</v>
      </c>
      <c r="AP26" s="14">
        <f t="shared" si="6"/>
        <v>0.3201219512195122</v>
      </c>
      <c r="AQ26" s="21">
        <v>895</v>
      </c>
      <c r="AR26" s="15">
        <v>242</v>
      </c>
      <c r="AS26" s="14">
        <f t="shared" si="7"/>
        <v>0.27039106145251396</v>
      </c>
      <c r="AT26" s="21">
        <v>954</v>
      </c>
      <c r="AU26" s="15">
        <v>222</v>
      </c>
      <c r="AV26" s="14">
        <f t="shared" si="8"/>
        <v>0.23270440251572327</v>
      </c>
      <c r="AW26" s="21">
        <v>855</v>
      </c>
      <c r="AX26" s="15">
        <v>217</v>
      </c>
      <c r="AY26" s="14">
        <f t="shared" si="9"/>
        <v>0.25380116959064325</v>
      </c>
      <c r="AZ26" s="21">
        <v>962</v>
      </c>
      <c r="BA26" s="15">
        <v>226</v>
      </c>
      <c r="BB26" s="14">
        <f t="shared" si="10"/>
        <v>0.23492723492723494</v>
      </c>
    </row>
    <row r="27" spans="2:54" x14ac:dyDescent="0.25">
      <c r="B27" s="74">
        <v>11</v>
      </c>
      <c r="C27" s="76" t="s">
        <v>47</v>
      </c>
      <c r="D27" s="34">
        <f t="shared" si="17"/>
        <v>0</v>
      </c>
      <c r="E27" s="34">
        <f t="shared" si="17"/>
        <v>0</v>
      </c>
      <c r="F27" s="34">
        <f t="shared" si="17"/>
        <v>0</v>
      </c>
      <c r="G27" s="34">
        <f t="shared" si="17"/>
        <v>0</v>
      </c>
      <c r="H27" s="34">
        <f t="shared" si="17"/>
        <v>5</v>
      </c>
      <c r="I27" s="34">
        <f t="shared" si="17"/>
        <v>6</v>
      </c>
      <c r="J27" s="34">
        <f t="shared" si="17"/>
        <v>2</v>
      </c>
      <c r="K27" s="34">
        <f t="shared" si="17"/>
        <v>5</v>
      </c>
      <c r="L27" s="34">
        <f t="shared" si="17"/>
        <v>5</v>
      </c>
      <c r="M27" s="34">
        <f t="shared" si="17"/>
        <v>1</v>
      </c>
      <c r="W27" s="10">
        <v>22</v>
      </c>
      <c r="X27" s="12" t="s">
        <v>23</v>
      </c>
      <c r="Y27" s="15">
        <v>609</v>
      </c>
      <c r="Z27" s="15">
        <v>169</v>
      </c>
      <c r="AA27" s="14">
        <f t="shared" si="1"/>
        <v>0.27750410509031198</v>
      </c>
      <c r="AB27" s="21">
        <v>622</v>
      </c>
      <c r="AC27" s="15">
        <v>174</v>
      </c>
      <c r="AD27" s="14">
        <f t="shared" si="2"/>
        <v>0.27974276527331188</v>
      </c>
      <c r="AE27" s="21">
        <v>629</v>
      </c>
      <c r="AF27" s="15">
        <v>178</v>
      </c>
      <c r="AG27" s="14">
        <f t="shared" si="3"/>
        <v>0.28298887122416533</v>
      </c>
      <c r="AH27" s="21">
        <v>652</v>
      </c>
      <c r="AI27" s="15">
        <v>203</v>
      </c>
      <c r="AJ27" s="14">
        <f t="shared" si="4"/>
        <v>0.31134969325153372</v>
      </c>
      <c r="AK27" s="21">
        <v>633</v>
      </c>
      <c r="AL27" s="15">
        <v>182</v>
      </c>
      <c r="AM27" s="14">
        <f t="shared" si="5"/>
        <v>0.28751974723538704</v>
      </c>
      <c r="AN27" s="21">
        <v>500</v>
      </c>
      <c r="AO27" s="15">
        <v>197</v>
      </c>
      <c r="AP27" s="14">
        <f t="shared" si="6"/>
        <v>0.39400000000000002</v>
      </c>
      <c r="AQ27" s="21">
        <v>714</v>
      </c>
      <c r="AR27" s="15">
        <v>238</v>
      </c>
      <c r="AS27" s="14">
        <f t="shared" si="7"/>
        <v>0.33333333333333331</v>
      </c>
      <c r="AT27" s="21">
        <v>632</v>
      </c>
      <c r="AU27" s="15">
        <v>186</v>
      </c>
      <c r="AV27" s="14">
        <f t="shared" si="8"/>
        <v>0.29430379746835444</v>
      </c>
      <c r="AW27" s="21">
        <v>525</v>
      </c>
      <c r="AX27" s="15">
        <v>173</v>
      </c>
      <c r="AY27" s="14">
        <f t="shared" si="9"/>
        <v>0.3295238095238095</v>
      </c>
      <c r="AZ27" s="21">
        <v>620</v>
      </c>
      <c r="BA27" s="15">
        <v>179</v>
      </c>
      <c r="BB27" s="14">
        <f t="shared" si="10"/>
        <v>0.28870967741935483</v>
      </c>
    </row>
    <row r="28" spans="2:54" x14ac:dyDescent="0.25">
      <c r="B28" s="74">
        <v>12</v>
      </c>
      <c r="C28" s="76" t="s">
        <v>48</v>
      </c>
      <c r="D28" s="34">
        <f t="shared" si="17"/>
        <v>0</v>
      </c>
      <c r="E28" s="34">
        <f t="shared" si="17"/>
        <v>0</v>
      </c>
      <c r="F28" s="34">
        <f t="shared" si="17"/>
        <v>0</v>
      </c>
      <c r="G28" s="34">
        <f t="shared" si="17"/>
        <v>0</v>
      </c>
      <c r="H28" s="34">
        <f t="shared" si="17"/>
        <v>0</v>
      </c>
      <c r="I28" s="34">
        <f t="shared" si="17"/>
        <v>0</v>
      </c>
      <c r="J28" s="34">
        <f t="shared" si="17"/>
        <v>0</v>
      </c>
      <c r="K28" s="34">
        <f t="shared" si="17"/>
        <v>0</v>
      </c>
      <c r="L28" s="34">
        <f t="shared" si="17"/>
        <v>1</v>
      </c>
      <c r="M28" s="34">
        <f t="shared" si="17"/>
        <v>0</v>
      </c>
      <c r="W28" s="10">
        <v>23</v>
      </c>
      <c r="X28" s="12" t="s">
        <v>24</v>
      </c>
      <c r="Y28" s="15">
        <v>127</v>
      </c>
      <c r="Z28" s="15">
        <v>75</v>
      </c>
      <c r="AA28" s="14">
        <f t="shared" si="1"/>
        <v>0.59055118110236215</v>
      </c>
      <c r="AB28" s="21">
        <v>145</v>
      </c>
      <c r="AC28" s="15">
        <v>74</v>
      </c>
      <c r="AD28" s="14">
        <f t="shared" si="2"/>
        <v>0.51034482758620692</v>
      </c>
      <c r="AE28" s="21">
        <v>122</v>
      </c>
      <c r="AF28" s="15">
        <v>96</v>
      </c>
      <c r="AG28" s="14">
        <f t="shared" si="3"/>
        <v>0.78688524590163933</v>
      </c>
      <c r="AH28" s="21">
        <v>70</v>
      </c>
      <c r="AI28" s="15">
        <v>45</v>
      </c>
      <c r="AJ28" s="14">
        <f t="shared" si="4"/>
        <v>0.6428571428571429</v>
      </c>
      <c r="AK28" s="21">
        <v>104</v>
      </c>
      <c r="AL28" s="15">
        <v>71</v>
      </c>
      <c r="AM28" s="14">
        <f t="shared" si="5"/>
        <v>0.68269230769230771</v>
      </c>
      <c r="AN28" s="21">
        <v>105</v>
      </c>
      <c r="AO28" s="15">
        <v>74</v>
      </c>
      <c r="AP28" s="14">
        <f t="shared" si="6"/>
        <v>0.70476190476190481</v>
      </c>
      <c r="AQ28" s="21">
        <v>123</v>
      </c>
      <c r="AR28" s="15">
        <v>74</v>
      </c>
      <c r="AS28" s="14">
        <f t="shared" si="7"/>
        <v>0.60162601626016265</v>
      </c>
      <c r="AT28" s="21">
        <v>215</v>
      </c>
      <c r="AU28" s="15">
        <v>106</v>
      </c>
      <c r="AV28" s="14">
        <f t="shared" si="8"/>
        <v>0.49302325581395351</v>
      </c>
      <c r="AW28" s="21">
        <v>198</v>
      </c>
      <c r="AX28" s="15">
        <v>127</v>
      </c>
      <c r="AY28" s="14">
        <f t="shared" si="9"/>
        <v>0.64141414141414144</v>
      </c>
      <c r="AZ28" s="21">
        <v>230</v>
      </c>
      <c r="BA28" s="15">
        <v>183</v>
      </c>
      <c r="BB28" s="14">
        <f t="shared" si="10"/>
        <v>0.79565217391304344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0</v>
      </c>
      <c r="J29" s="34">
        <f t="shared" si="17"/>
        <v>0</v>
      </c>
      <c r="K29" s="34">
        <f t="shared" si="17"/>
        <v>0</v>
      </c>
      <c r="L29" s="34">
        <f t="shared" si="17"/>
        <v>0</v>
      </c>
      <c r="M29" s="34">
        <f t="shared" si="17"/>
        <v>0</v>
      </c>
      <c r="W29" s="10">
        <v>24</v>
      </c>
      <c r="X29" s="12" t="s">
        <v>25</v>
      </c>
      <c r="Y29" s="15">
        <v>88</v>
      </c>
      <c r="Z29" s="15">
        <v>62</v>
      </c>
      <c r="AA29" s="14">
        <f t="shared" si="1"/>
        <v>0.70454545454545459</v>
      </c>
      <c r="AB29" s="21">
        <v>43</v>
      </c>
      <c r="AC29" s="15">
        <v>43</v>
      </c>
      <c r="AD29" s="14">
        <f t="shared" si="2"/>
        <v>1</v>
      </c>
      <c r="AE29" s="21">
        <v>19</v>
      </c>
      <c r="AF29" s="15">
        <v>22</v>
      </c>
      <c r="AG29" s="14">
        <f t="shared" si="3"/>
        <v>1.1578947368421053</v>
      </c>
      <c r="AH29" s="21">
        <v>13</v>
      </c>
      <c r="AI29" s="15">
        <v>10</v>
      </c>
      <c r="AJ29" s="14">
        <f t="shared" si="4"/>
        <v>0.76923076923076927</v>
      </c>
      <c r="AK29" s="21">
        <v>13</v>
      </c>
      <c r="AL29" s="15">
        <v>10</v>
      </c>
      <c r="AM29" s="14">
        <f t="shared" si="5"/>
        <v>0.76923076923076927</v>
      </c>
      <c r="AN29" s="21">
        <v>51</v>
      </c>
      <c r="AO29" s="15">
        <v>51</v>
      </c>
      <c r="AP29" s="14">
        <f t="shared" si="6"/>
        <v>1</v>
      </c>
      <c r="AQ29" s="21">
        <v>58</v>
      </c>
      <c r="AR29" s="15">
        <v>63</v>
      </c>
      <c r="AS29" s="14">
        <f t="shared" si="7"/>
        <v>1.0862068965517242</v>
      </c>
      <c r="AT29" s="21">
        <v>107</v>
      </c>
      <c r="AU29" s="15">
        <v>101</v>
      </c>
      <c r="AV29" s="14">
        <f t="shared" si="8"/>
        <v>0.94392523364485981</v>
      </c>
      <c r="AW29" s="21">
        <v>132</v>
      </c>
      <c r="AX29" s="15">
        <v>94</v>
      </c>
      <c r="AY29" s="14">
        <f t="shared" si="9"/>
        <v>0.71212121212121215</v>
      </c>
      <c r="AZ29" s="21">
        <v>112</v>
      </c>
      <c r="BA29" s="15">
        <v>90</v>
      </c>
      <c r="BB29" s="14">
        <f t="shared" si="10"/>
        <v>0.8035714285714286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27</v>
      </c>
      <c r="Z30" s="15">
        <v>32</v>
      </c>
      <c r="AA30" s="14">
        <f t="shared" si="1"/>
        <v>1.1851851851851851</v>
      </c>
      <c r="AB30" s="21">
        <v>52</v>
      </c>
      <c r="AC30" s="15">
        <v>51</v>
      </c>
      <c r="AD30" s="14">
        <f t="shared" si="2"/>
        <v>0.98076923076923073</v>
      </c>
      <c r="AE30" s="21">
        <v>49</v>
      </c>
      <c r="AF30" s="15">
        <v>53</v>
      </c>
      <c r="AG30" s="14">
        <f t="shared" si="3"/>
        <v>1.0816326530612246</v>
      </c>
      <c r="AH30" s="21">
        <v>34</v>
      </c>
      <c r="AI30" s="15">
        <v>58</v>
      </c>
      <c r="AJ30" s="14">
        <f t="shared" si="4"/>
        <v>1.7058823529411764</v>
      </c>
      <c r="AK30" s="21">
        <v>35</v>
      </c>
      <c r="AL30" s="15">
        <v>48</v>
      </c>
      <c r="AM30" s="14">
        <f t="shared" si="5"/>
        <v>1.3714285714285714</v>
      </c>
      <c r="AN30" s="21">
        <v>50</v>
      </c>
      <c r="AO30" s="15">
        <v>73</v>
      </c>
      <c r="AP30" s="14">
        <f t="shared" si="6"/>
        <v>1.46</v>
      </c>
      <c r="AQ30" s="21">
        <v>2</v>
      </c>
      <c r="AR30" s="15">
        <v>5</v>
      </c>
      <c r="AS30" s="14">
        <f t="shared" si="7"/>
        <v>2.5</v>
      </c>
      <c r="AT30" s="21">
        <v>5</v>
      </c>
      <c r="AU30" s="15">
        <v>9</v>
      </c>
      <c r="AV30" s="14">
        <f t="shared" si="8"/>
        <v>1.8</v>
      </c>
      <c r="AW30" s="21">
        <v>5</v>
      </c>
      <c r="AX30" s="15">
        <v>10</v>
      </c>
      <c r="AY30" s="14">
        <f t="shared" si="9"/>
        <v>2</v>
      </c>
      <c r="AZ30" s="21">
        <v>5</v>
      </c>
      <c r="BA30" s="15">
        <v>9</v>
      </c>
      <c r="BB30" s="14">
        <f t="shared" si="10"/>
        <v>1.8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27</v>
      </c>
      <c r="Z31" s="15">
        <v>32</v>
      </c>
      <c r="AA31" s="14">
        <f t="shared" si="1"/>
        <v>1.1851851851851851</v>
      </c>
      <c r="AB31" s="21">
        <v>52</v>
      </c>
      <c r="AC31" s="15">
        <v>51</v>
      </c>
      <c r="AD31" s="14">
        <f t="shared" si="2"/>
        <v>0.98076923076923073</v>
      </c>
      <c r="AE31" s="21">
        <v>49</v>
      </c>
      <c r="AF31" s="15">
        <v>53</v>
      </c>
      <c r="AG31" s="14">
        <f t="shared" si="3"/>
        <v>1.0816326530612246</v>
      </c>
      <c r="AH31" s="21">
        <v>34</v>
      </c>
      <c r="AI31" s="15">
        <v>58</v>
      </c>
      <c r="AJ31" s="14">
        <f t="shared" si="4"/>
        <v>1.7058823529411764</v>
      </c>
      <c r="AK31" s="21">
        <v>30</v>
      </c>
      <c r="AL31" s="15">
        <v>47</v>
      </c>
      <c r="AM31" s="14">
        <f t="shared" si="5"/>
        <v>1.5666666666666667</v>
      </c>
      <c r="AN31" s="21">
        <v>44</v>
      </c>
      <c r="AO31" s="15">
        <v>72</v>
      </c>
      <c r="AP31" s="14">
        <f t="shared" si="6"/>
        <v>1.6363636363636365</v>
      </c>
      <c r="AQ31" s="21">
        <v>0</v>
      </c>
      <c r="AR31" s="15">
        <v>20</v>
      </c>
      <c r="AS31" s="14">
        <f t="shared" si="7"/>
        <v>0</v>
      </c>
      <c r="AT31" s="21">
        <v>0</v>
      </c>
      <c r="AU31" s="15">
        <v>21</v>
      </c>
      <c r="AV31" s="14">
        <f t="shared" si="8"/>
        <v>0</v>
      </c>
      <c r="AW31" s="21">
        <v>0</v>
      </c>
      <c r="AX31" s="15">
        <v>24</v>
      </c>
      <c r="AY31" s="14">
        <f t="shared" si="9"/>
        <v>0</v>
      </c>
      <c r="AZ31" s="21">
        <v>5</v>
      </c>
      <c r="BA31" s="15">
        <v>9</v>
      </c>
      <c r="BB31" s="14">
        <f t="shared" si="10"/>
        <v>1.8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0.99999999999999989</v>
      </c>
      <c r="E32" s="73">
        <f t="shared" si="20"/>
        <v>0.99999999999999978</v>
      </c>
      <c r="F32" s="73">
        <f t="shared" si="20"/>
        <v>1</v>
      </c>
      <c r="G32" s="73">
        <f t="shared" si="20"/>
        <v>1</v>
      </c>
      <c r="H32" s="73">
        <f t="shared" si="20"/>
        <v>1</v>
      </c>
      <c r="I32" s="73">
        <f t="shared" si="20"/>
        <v>1.0000000000000002</v>
      </c>
      <c r="J32" s="73">
        <f t="shared" si="20"/>
        <v>1</v>
      </c>
      <c r="K32" s="73">
        <f t="shared" si="20"/>
        <v>1</v>
      </c>
      <c r="L32" s="73">
        <f t="shared" si="20"/>
        <v>1.0000000000000002</v>
      </c>
      <c r="M32" s="73">
        <f t="shared" si="20"/>
        <v>1</v>
      </c>
      <c r="W32" s="10">
        <v>27</v>
      </c>
      <c r="X32" s="12" t="s">
        <v>28</v>
      </c>
      <c r="Y32" s="15">
        <v>0</v>
      </c>
      <c r="Z32" s="15">
        <v>119</v>
      </c>
      <c r="AA32" s="14">
        <f t="shared" si="1"/>
        <v>0</v>
      </c>
      <c r="AB32" s="21">
        <v>0</v>
      </c>
      <c r="AC32" s="15">
        <v>89</v>
      </c>
      <c r="AD32" s="14">
        <f t="shared" si="2"/>
        <v>0</v>
      </c>
      <c r="AE32" s="21">
        <v>0</v>
      </c>
      <c r="AF32" s="15">
        <v>21</v>
      </c>
      <c r="AG32" s="14">
        <f t="shared" si="3"/>
        <v>0</v>
      </c>
      <c r="AH32" s="21">
        <v>0</v>
      </c>
      <c r="AI32" s="15">
        <v>21</v>
      </c>
      <c r="AJ32" s="14">
        <f t="shared" si="4"/>
        <v>0</v>
      </c>
      <c r="AK32" s="21">
        <v>0</v>
      </c>
      <c r="AL32" s="15">
        <v>21</v>
      </c>
      <c r="AM32" s="14">
        <f t="shared" si="5"/>
        <v>0</v>
      </c>
      <c r="AN32" s="21">
        <v>0</v>
      </c>
      <c r="AO32" s="15">
        <v>20</v>
      </c>
      <c r="AP32" s="14">
        <f t="shared" si="6"/>
        <v>0</v>
      </c>
      <c r="AQ32" s="21">
        <v>0</v>
      </c>
      <c r="AR32" s="15">
        <v>20</v>
      </c>
      <c r="AS32" s="14">
        <f t="shared" si="7"/>
        <v>0</v>
      </c>
      <c r="AT32" s="21">
        <v>0</v>
      </c>
      <c r="AU32" s="15">
        <v>21</v>
      </c>
      <c r="AV32" s="14">
        <f t="shared" si="8"/>
        <v>0</v>
      </c>
      <c r="AW32" s="21">
        <v>0</v>
      </c>
      <c r="AX32" s="15">
        <v>24</v>
      </c>
      <c r="AY32" s="14">
        <f t="shared" si="9"/>
        <v>0</v>
      </c>
      <c r="AZ32" s="21">
        <v>0</v>
      </c>
      <c r="BA32" s="15">
        <v>24</v>
      </c>
      <c r="BB32" s="14">
        <f t="shared" si="10"/>
        <v>0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0.75695169403055895</v>
      </c>
      <c r="E33" s="39">
        <f t="shared" si="21"/>
        <v>0.75963078082320801</v>
      </c>
      <c r="F33" s="39">
        <f t="shared" si="21"/>
        <v>0.74820991570742323</v>
      </c>
      <c r="G33" s="39">
        <f t="shared" si="21"/>
        <v>0.77393977755674115</v>
      </c>
      <c r="H33" s="39">
        <f t="shared" si="21"/>
        <v>0.77130794265106872</v>
      </c>
      <c r="I33" s="39">
        <f t="shared" si="21"/>
        <v>0.80467664132123295</v>
      </c>
      <c r="J33" s="39">
        <f t="shared" si="21"/>
        <v>0.7850792423656745</v>
      </c>
      <c r="K33" s="39">
        <f t="shared" si="21"/>
        <v>0.78615951267884965</v>
      </c>
      <c r="L33" s="39">
        <f t="shared" si="21"/>
        <v>0.80200754513608197</v>
      </c>
      <c r="M33" s="39">
        <f t="shared" si="21"/>
        <v>0.78000647039792947</v>
      </c>
      <c r="W33" s="10">
        <v>28</v>
      </c>
      <c r="X33" s="12" t="s">
        <v>29</v>
      </c>
      <c r="Y33" s="15">
        <v>0</v>
      </c>
      <c r="Z33" s="15">
        <v>119</v>
      </c>
      <c r="AA33" s="14">
        <f t="shared" si="1"/>
        <v>0</v>
      </c>
      <c r="AB33" s="21">
        <v>0</v>
      </c>
      <c r="AC33" s="15">
        <v>89</v>
      </c>
      <c r="AD33" s="14">
        <f t="shared" si="2"/>
        <v>0</v>
      </c>
      <c r="AE33" s="21">
        <v>0</v>
      </c>
      <c r="AF33" s="15">
        <v>21</v>
      </c>
      <c r="AG33" s="14">
        <f t="shared" si="3"/>
        <v>0</v>
      </c>
      <c r="AH33" s="21">
        <v>0</v>
      </c>
      <c r="AI33" s="15">
        <v>21</v>
      </c>
      <c r="AJ33" s="14">
        <f t="shared" si="4"/>
        <v>0</v>
      </c>
      <c r="AK33" s="21">
        <v>5</v>
      </c>
      <c r="AL33" s="15">
        <v>11</v>
      </c>
      <c r="AM33" s="14">
        <f t="shared" si="5"/>
        <v>2.2000000000000002</v>
      </c>
      <c r="AN33" s="21">
        <v>6</v>
      </c>
      <c r="AO33" s="15">
        <v>10</v>
      </c>
      <c r="AP33" s="14">
        <f t="shared" si="6"/>
        <v>1.6666666666666667</v>
      </c>
      <c r="AQ33" s="21">
        <v>2</v>
      </c>
      <c r="AR33" s="15">
        <v>5</v>
      </c>
      <c r="AS33" s="14">
        <f t="shared" si="7"/>
        <v>2.5</v>
      </c>
      <c r="AT33" s="21">
        <v>5</v>
      </c>
      <c r="AU33" s="15">
        <v>9</v>
      </c>
      <c r="AV33" s="14">
        <f t="shared" si="8"/>
        <v>1.8</v>
      </c>
      <c r="AW33" s="21">
        <v>5</v>
      </c>
      <c r="AX33" s="15">
        <v>10</v>
      </c>
      <c r="AY33" s="14">
        <f t="shared" si="9"/>
        <v>2</v>
      </c>
      <c r="AZ33" s="21">
        <v>0</v>
      </c>
      <c r="BA33" s="15">
        <v>24</v>
      </c>
      <c r="BB33" s="14">
        <f t="shared" si="10"/>
        <v>0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0.12024295340229667</v>
      </c>
      <c r="E34" s="39">
        <f t="shared" si="21"/>
        <v>0.12357539794668927</v>
      </c>
      <c r="F34" s="39">
        <f t="shared" si="21"/>
        <v>0.12290401522704614</v>
      </c>
      <c r="G34" s="39">
        <f t="shared" si="21"/>
        <v>9.8562256985260874E-2</v>
      </c>
      <c r="H34" s="39">
        <f t="shared" si="21"/>
        <v>0.10423080306095522</v>
      </c>
      <c r="I34" s="39">
        <f t="shared" si="21"/>
        <v>9.0916523587605269E-2</v>
      </c>
      <c r="J34" s="39">
        <f t="shared" si="21"/>
        <v>0.11588712794742946</v>
      </c>
      <c r="K34" s="39">
        <f t="shared" si="21"/>
        <v>0.12239694007649808</v>
      </c>
      <c r="L34" s="39">
        <f t="shared" si="21"/>
        <v>0.11156022635408246</v>
      </c>
      <c r="M34" s="39">
        <f t="shared" si="21"/>
        <v>0.11206729213846651</v>
      </c>
      <c r="W34" s="10">
        <v>29</v>
      </c>
      <c r="X34" s="12" t="s">
        <v>30</v>
      </c>
      <c r="Y34" s="15">
        <v>0</v>
      </c>
      <c r="Z34" s="15">
        <v>119</v>
      </c>
      <c r="AA34" s="14">
        <f t="shared" si="1"/>
        <v>0</v>
      </c>
      <c r="AB34" s="21">
        <v>0</v>
      </c>
      <c r="AC34" s="15">
        <v>89</v>
      </c>
      <c r="AD34" s="14">
        <f t="shared" si="2"/>
        <v>0</v>
      </c>
      <c r="AE34" s="21">
        <v>0</v>
      </c>
      <c r="AF34" s="15">
        <v>21</v>
      </c>
      <c r="AG34" s="14">
        <f t="shared" si="3"/>
        <v>0</v>
      </c>
      <c r="AH34" s="21">
        <v>0</v>
      </c>
      <c r="AI34" s="15">
        <v>21</v>
      </c>
      <c r="AJ34" s="14">
        <f t="shared" si="4"/>
        <v>0</v>
      </c>
      <c r="AK34" s="21">
        <v>0</v>
      </c>
      <c r="AL34" s="15">
        <v>21</v>
      </c>
      <c r="AM34" s="14">
        <f t="shared" si="5"/>
        <v>0</v>
      </c>
      <c r="AN34" s="21">
        <v>0</v>
      </c>
      <c r="AO34" s="15">
        <v>20</v>
      </c>
      <c r="AP34" s="14">
        <f t="shared" si="6"/>
        <v>0</v>
      </c>
      <c r="AQ34" s="21">
        <v>0</v>
      </c>
      <c r="AR34" s="15">
        <v>20</v>
      </c>
      <c r="AS34" s="14">
        <f t="shared" si="7"/>
        <v>0</v>
      </c>
      <c r="AT34" s="21">
        <v>0</v>
      </c>
      <c r="AU34" s="15">
        <v>21</v>
      </c>
      <c r="AV34" s="14">
        <f t="shared" si="8"/>
        <v>0</v>
      </c>
      <c r="AW34" s="21">
        <v>0</v>
      </c>
      <c r="AX34" s="15">
        <v>24</v>
      </c>
      <c r="AY34" s="14">
        <f t="shared" si="9"/>
        <v>0</v>
      </c>
      <c r="AZ34" s="21">
        <v>0</v>
      </c>
      <c r="BA34" s="15">
        <v>24</v>
      </c>
      <c r="BB34" s="14">
        <f t="shared" si="10"/>
        <v>0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2.5623991648476797E-3</v>
      </c>
      <c r="E35" s="39">
        <f t="shared" si="21"/>
        <v>6.4048224545540169E-3</v>
      </c>
      <c r="F35" s="39">
        <f t="shared" si="21"/>
        <v>5.1663192241457444E-3</v>
      </c>
      <c r="G35" s="39">
        <f t="shared" si="21"/>
        <v>3.9786599150013566E-3</v>
      </c>
      <c r="H35" s="39">
        <f t="shared" si="21"/>
        <v>3.7822147946169407E-3</v>
      </c>
      <c r="I35" s="39">
        <f t="shared" si="21"/>
        <v>4.9055678194751045E-3</v>
      </c>
      <c r="J35" s="39">
        <f t="shared" si="21"/>
        <v>1.5461925009663702E-4</v>
      </c>
      <c r="K35" s="39">
        <f t="shared" si="21"/>
        <v>3.5415781272134863E-4</v>
      </c>
      <c r="L35" s="39">
        <f t="shared" si="21"/>
        <v>2.4925895984909728E-3</v>
      </c>
      <c r="M35" s="39">
        <f t="shared" si="21"/>
        <v>2.1999352960207054E-3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21</v>
      </c>
      <c r="AG35" s="14">
        <f t="shared" si="3"/>
        <v>0</v>
      </c>
      <c r="AH35" s="21">
        <v>0</v>
      </c>
      <c r="AI35" s="15">
        <v>21</v>
      </c>
      <c r="AJ35" s="14">
        <f t="shared" si="4"/>
        <v>0</v>
      </c>
      <c r="AK35" s="21">
        <v>0</v>
      </c>
      <c r="AL35" s="15">
        <v>21</v>
      </c>
      <c r="AM35" s="14">
        <f t="shared" si="5"/>
        <v>0</v>
      </c>
      <c r="AN35" s="21">
        <v>0</v>
      </c>
      <c r="AO35" s="15">
        <v>20</v>
      </c>
      <c r="AP35" s="14">
        <f t="shared" si="6"/>
        <v>0</v>
      </c>
      <c r="AQ35" s="21">
        <v>0</v>
      </c>
      <c r="AR35" s="15">
        <v>20</v>
      </c>
      <c r="AS35" s="14">
        <f t="shared" si="7"/>
        <v>0</v>
      </c>
      <c r="AT35" s="21">
        <v>0</v>
      </c>
      <c r="AU35" s="15">
        <v>21</v>
      </c>
      <c r="AV35" s="14">
        <f t="shared" si="8"/>
        <v>0</v>
      </c>
      <c r="AW35" s="21">
        <v>0</v>
      </c>
      <c r="AX35" s="15">
        <v>24</v>
      </c>
      <c r="AY35" s="14">
        <f t="shared" si="9"/>
        <v>0</v>
      </c>
      <c r="AZ35" s="21">
        <v>0</v>
      </c>
      <c r="BA35" s="15">
        <v>24</v>
      </c>
      <c r="BB35" s="14">
        <f t="shared" si="10"/>
        <v>0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5.978931384644586E-3</v>
      </c>
      <c r="E36" s="39">
        <f t="shared" si="21"/>
        <v>6.0280681925214278E-3</v>
      </c>
      <c r="F36" s="39">
        <f t="shared" si="21"/>
        <v>3.262938457355207E-3</v>
      </c>
      <c r="G36" s="39">
        <f t="shared" si="21"/>
        <v>4.6116285378424811E-3</v>
      </c>
      <c r="H36" s="39">
        <f t="shared" si="21"/>
        <v>3.4303808602339694E-3</v>
      </c>
      <c r="I36" s="39">
        <f t="shared" si="21"/>
        <v>2.2892649824217152E-3</v>
      </c>
      <c r="J36" s="39">
        <f t="shared" si="21"/>
        <v>2.7831465017394666E-3</v>
      </c>
      <c r="K36" s="39">
        <f t="shared" si="21"/>
        <v>2.4791046890494405E-3</v>
      </c>
      <c r="L36" s="39">
        <f t="shared" si="21"/>
        <v>4.7157100511991377E-4</v>
      </c>
      <c r="M36" s="39">
        <f t="shared" si="21"/>
        <v>0</v>
      </c>
      <c r="W36" s="10">
        <v>31</v>
      </c>
      <c r="X36" s="12" t="s">
        <v>32</v>
      </c>
      <c r="Y36" s="15">
        <v>60</v>
      </c>
      <c r="Z36" s="15">
        <v>45</v>
      </c>
      <c r="AA36" s="14">
        <f t="shared" si="1"/>
        <v>0.75</v>
      </c>
      <c r="AB36" s="21">
        <v>60</v>
      </c>
      <c r="AC36" s="15">
        <v>44</v>
      </c>
      <c r="AD36" s="14">
        <f t="shared" si="2"/>
        <v>0.73333333333333328</v>
      </c>
      <c r="AE36" s="21">
        <v>33</v>
      </c>
      <c r="AF36" s="15">
        <v>29</v>
      </c>
      <c r="AG36" s="14">
        <f t="shared" si="3"/>
        <v>0.87878787878787878</v>
      </c>
      <c r="AH36" s="21">
        <v>45</v>
      </c>
      <c r="AI36" s="15">
        <v>41</v>
      </c>
      <c r="AJ36" s="14">
        <f t="shared" si="4"/>
        <v>0.91111111111111109</v>
      </c>
      <c r="AK36" s="21">
        <v>30</v>
      </c>
      <c r="AL36" s="15">
        <v>30</v>
      </c>
      <c r="AM36" s="14">
        <f t="shared" si="5"/>
        <v>1</v>
      </c>
      <c r="AN36" s="21">
        <v>19</v>
      </c>
      <c r="AO36" s="15">
        <v>22</v>
      </c>
      <c r="AP36" s="14">
        <f t="shared" si="6"/>
        <v>1.1578947368421053</v>
      </c>
      <c r="AQ36" s="21">
        <v>23</v>
      </c>
      <c r="AR36" s="15">
        <v>27</v>
      </c>
      <c r="AS36" s="14">
        <f t="shared" si="7"/>
        <v>1.173913043478261</v>
      </c>
      <c r="AT36" s="21">
        <v>22</v>
      </c>
      <c r="AU36" s="15">
        <v>27</v>
      </c>
      <c r="AV36" s="14">
        <f t="shared" si="8"/>
        <v>1.2272727272727273</v>
      </c>
      <c r="AW36" s="21">
        <v>7</v>
      </c>
      <c r="AX36" s="15">
        <v>14</v>
      </c>
      <c r="AY36" s="14">
        <f t="shared" si="9"/>
        <v>2</v>
      </c>
      <c r="AZ36" s="21">
        <v>0</v>
      </c>
      <c r="BA36" s="15">
        <v>24</v>
      </c>
      <c r="BB36" s="14">
        <f t="shared" si="10"/>
        <v>0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1.6987757426212394E-2</v>
      </c>
      <c r="E37" s="39">
        <f t="shared" si="21"/>
        <v>1.6012056136385042E-2</v>
      </c>
      <c r="F37" s="39">
        <f t="shared" si="21"/>
        <v>2.1390374331550801E-2</v>
      </c>
      <c r="G37" s="39">
        <f t="shared" si="21"/>
        <v>1.8989058685233748E-2</v>
      </c>
      <c r="H37" s="39">
        <f t="shared" si="21"/>
        <v>1.9174949423871931E-2</v>
      </c>
      <c r="I37" s="39">
        <f t="shared" si="21"/>
        <v>1.4961981849399068E-2</v>
      </c>
      <c r="J37" s="39">
        <f t="shared" si="21"/>
        <v>1.870892926169308E-2</v>
      </c>
      <c r="K37" s="39">
        <f t="shared" si="21"/>
        <v>1.5157954384473721E-2</v>
      </c>
      <c r="L37" s="39">
        <f t="shared" si="21"/>
        <v>1.6235516033414173E-2</v>
      </c>
      <c r="M37" s="39">
        <f t="shared" si="21"/>
        <v>2.18699450016176E-2</v>
      </c>
      <c r="W37" s="10">
        <v>32</v>
      </c>
      <c r="X37" s="12" t="s">
        <v>33</v>
      </c>
      <c r="Y37" s="15">
        <v>102</v>
      </c>
      <c r="Z37" s="15">
        <v>53</v>
      </c>
      <c r="AA37" s="14">
        <f t="shared" si="1"/>
        <v>0.51960784313725494</v>
      </c>
      <c r="AB37" s="21">
        <v>100</v>
      </c>
      <c r="AC37" s="15">
        <v>66</v>
      </c>
      <c r="AD37" s="14">
        <f t="shared" si="2"/>
        <v>0.66</v>
      </c>
      <c r="AE37" s="21">
        <v>120</v>
      </c>
      <c r="AF37" s="15">
        <v>84</v>
      </c>
      <c r="AG37" s="14">
        <f t="shared" si="3"/>
        <v>0.7</v>
      </c>
      <c r="AH37" s="21">
        <v>117</v>
      </c>
      <c r="AI37" s="15">
        <v>73</v>
      </c>
      <c r="AJ37" s="14">
        <f t="shared" si="4"/>
        <v>0.62393162393162394</v>
      </c>
      <c r="AK37" s="21">
        <v>127</v>
      </c>
      <c r="AL37" s="15">
        <v>86</v>
      </c>
      <c r="AM37" s="14">
        <f t="shared" si="5"/>
        <v>0.67716535433070868</v>
      </c>
      <c r="AN37" s="21">
        <v>108</v>
      </c>
      <c r="AO37" s="15">
        <v>61</v>
      </c>
      <c r="AP37" s="14">
        <f t="shared" si="6"/>
        <v>0.56481481481481477</v>
      </c>
      <c r="AQ37" s="21">
        <v>142</v>
      </c>
      <c r="AR37" s="15">
        <v>68</v>
      </c>
      <c r="AS37" s="14">
        <f t="shared" si="7"/>
        <v>0.47887323943661969</v>
      </c>
      <c r="AT37" s="21">
        <v>153</v>
      </c>
      <c r="AU37" s="15">
        <v>77</v>
      </c>
      <c r="AV37" s="14">
        <f t="shared" si="8"/>
        <v>0.50326797385620914</v>
      </c>
      <c r="AW37" s="21">
        <v>162</v>
      </c>
      <c r="AX37" s="15">
        <v>80</v>
      </c>
      <c r="AY37" s="14">
        <f t="shared" si="9"/>
        <v>0.49382716049382713</v>
      </c>
      <c r="AZ37" s="21">
        <v>273</v>
      </c>
      <c r="BA37" s="15">
        <v>169</v>
      </c>
      <c r="BB37" s="14">
        <f t="shared" si="10"/>
        <v>0.61904761904761907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9.1107525861250822E-3</v>
      </c>
      <c r="E38" s="39">
        <f t="shared" si="21"/>
        <v>1.2621267778091739E-2</v>
      </c>
      <c r="F38" s="39">
        <f t="shared" si="21"/>
        <v>1.3051753829420828E-2</v>
      </c>
      <c r="G38" s="39">
        <f t="shared" si="21"/>
        <v>1.727100099466498E-2</v>
      </c>
      <c r="H38" s="39">
        <f t="shared" si="21"/>
        <v>2.2253496349722932E-2</v>
      </c>
      <c r="I38" s="39">
        <f t="shared" si="21"/>
        <v>1.9295233423268745E-2</v>
      </c>
      <c r="J38" s="39">
        <f t="shared" si="21"/>
        <v>1.2601468882875918E-2</v>
      </c>
      <c r="K38" s="39">
        <f t="shared" si="21"/>
        <v>6.5165037540728145E-3</v>
      </c>
      <c r="L38" s="39">
        <f t="shared" si="21"/>
        <v>1.2867151711129076E-2</v>
      </c>
      <c r="M38" s="39">
        <f t="shared" si="21"/>
        <v>9.0585571012617282E-3</v>
      </c>
      <c r="W38" s="10">
        <v>33</v>
      </c>
      <c r="X38" s="12" t="s">
        <v>34</v>
      </c>
      <c r="Y38" s="15">
        <v>74</v>
      </c>
      <c r="Z38" s="15">
        <v>57</v>
      </c>
      <c r="AA38" s="14">
        <f t="shared" si="1"/>
        <v>0.77027027027027029</v>
      </c>
      <c r="AB38" s="21">
        <v>115</v>
      </c>
      <c r="AC38" s="15">
        <v>86</v>
      </c>
      <c r="AD38" s="14">
        <f t="shared" si="2"/>
        <v>0.74782608695652175</v>
      </c>
      <c r="AE38" s="21">
        <v>136</v>
      </c>
      <c r="AF38" s="15">
        <v>81</v>
      </c>
      <c r="AG38" s="14">
        <f t="shared" si="3"/>
        <v>0.59558823529411764</v>
      </c>
      <c r="AH38" s="21">
        <v>177</v>
      </c>
      <c r="AI38" s="15">
        <v>85</v>
      </c>
      <c r="AJ38" s="14">
        <f t="shared" si="4"/>
        <v>0.48022598870056499</v>
      </c>
      <c r="AK38" s="21">
        <v>228</v>
      </c>
      <c r="AL38" s="15">
        <v>87</v>
      </c>
      <c r="AM38" s="14">
        <f t="shared" si="5"/>
        <v>0.38157894736842107</v>
      </c>
      <c r="AN38" s="21">
        <v>192</v>
      </c>
      <c r="AO38" s="15">
        <v>107</v>
      </c>
      <c r="AP38" s="14">
        <f t="shared" si="6"/>
        <v>0.55729166666666663</v>
      </c>
      <c r="AQ38" s="21">
        <v>123</v>
      </c>
      <c r="AR38" s="15">
        <v>76</v>
      </c>
      <c r="AS38" s="14">
        <f t="shared" si="7"/>
        <v>0.61788617886178865</v>
      </c>
      <c r="AT38" s="21">
        <v>54</v>
      </c>
      <c r="AU38" s="15">
        <v>43</v>
      </c>
      <c r="AV38" s="14">
        <f t="shared" si="8"/>
        <v>0.79629629629629628</v>
      </c>
      <c r="AW38" s="21">
        <v>148</v>
      </c>
      <c r="AX38" s="15">
        <v>102</v>
      </c>
      <c r="AY38" s="14">
        <f t="shared" si="9"/>
        <v>0.68918918918918914</v>
      </c>
      <c r="AZ38" s="21">
        <v>101</v>
      </c>
      <c r="BA38" s="15">
        <v>84</v>
      </c>
      <c r="BB38" s="14">
        <f t="shared" si="10"/>
        <v>0.83168316831683164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8.8165512005314611E-2</v>
      </c>
      <c r="E39" s="39">
        <f t="shared" si="21"/>
        <v>7.572760666855044E-2</v>
      </c>
      <c r="F39" s="39">
        <f t="shared" si="21"/>
        <v>8.6014683223058094E-2</v>
      </c>
      <c r="G39" s="39">
        <f t="shared" si="21"/>
        <v>8.2647617325255454E-2</v>
      </c>
      <c r="H39" s="39">
        <f t="shared" si="21"/>
        <v>7.5820212859530306E-2</v>
      </c>
      <c r="I39" s="39">
        <f t="shared" si="21"/>
        <v>6.2954787016597166E-2</v>
      </c>
      <c r="J39" s="39">
        <f t="shared" si="21"/>
        <v>6.4785465790490909E-2</v>
      </c>
      <c r="K39" s="39">
        <f t="shared" si="21"/>
        <v>6.6935826604334892E-2</v>
      </c>
      <c r="L39" s="39">
        <f t="shared" si="21"/>
        <v>5.4365400161681489E-2</v>
      </c>
      <c r="M39" s="39">
        <f t="shared" si="21"/>
        <v>7.4797800064703976E-2</v>
      </c>
      <c r="W39" s="16">
        <v>34</v>
      </c>
      <c r="X39" s="17" t="s">
        <v>35</v>
      </c>
      <c r="Y39" s="18">
        <v>461</v>
      </c>
      <c r="Z39" s="18">
        <v>147</v>
      </c>
      <c r="AA39" s="19">
        <f t="shared" si="1"/>
        <v>0.31887201735357917</v>
      </c>
      <c r="AB39" s="22">
        <v>431</v>
      </c>
      <c r="AC39" s="18">
        <v>135</v>
      </c>
      <c r="AD39" s="19">
        <f t="shared" si="2"/>
        <v>0.31322505800464034</v>
      </c>
      <c r="AE39" s="22">
        <v>408</v>
      </c>
      <c r="AF39" s="18">
        <v>157</v>
      </c>
      <c r="AG39" s="19">
        <f t="shared" si="3"/>
        <v>0.38480392156862747</v>
      </c>
      <c r="AH39" s="22">
        <v>375</v>
      </c>
      <c r="AI39" s="18">
        <v>148</v>
      </c>
      <c r="AJ39" s="19">
        <f t="shared" si="4"/>
        <v>0.39466666666666667</v>
      </c>
      <c r="AK39" s="22">
        <v>304</v>
      </c>
      <c r="AL39" s="18">
        <v>112</v>
      </c>
      <c r="AM39" s="19">
        <f t="shared" si="5"/>
        <v>0.36842105263157893</v>
      </c>
      <c r="AN39" s="22">
        <v>287</v>
      </c>
      <c r="AO39" s="18">
        <v>106</v>
      </c>
      <c r="AP39" s="19">
        <f t="shared" si="6"/>
        <v>0.36933797909407667</v>
      </c>
      <c r="AQ39" s="22">
        <v>284</v>
      </c>
      <c r="AR39" s="18">
        <v>96</v>
      </c>
      <c r="AS39" s="19">
        <f t="shared" si="7"/>
        <v>0.3380281690140845</v>
      </c>
      <c r="AT39" s="22">
        <v>410</v>
      </c>
      <c r="AU39" s="18">
        <v>136</v>
      </c>
      <c r="AV39" s="19">
        <f t="shared" si="8"/>
        <v>0.33170731707317075</v>
      </c>
      <c r="AW39" s="22">
        <v>388</v>
      </c>
      <c r="AX39" s="18">
        <v>139</v>
      </c>
      <c r="AY39" s="19">
        <f t="shared" si="9"/>
        <v>0.35824742268041238</v>
      </c>
      <c r="AZ39" s="22">
        <v>581</v>
      </c>
      <c r="BA39" s="18">
        <v>184</v>
      </c>
      <c r="BB39" s="19">
        <f t="shared" si="10"/>
        <v>0.31669535283993117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4372</v>
      </c>
      <c r="Z40" s="15">
        <v>272</v>
      </c>
      <c r="AA40" s="14">
        <f t="shared" si="1"/>
        <v>6.2214089661482161E-2</v>
      </c>
      <c r="AB40" s="21">
        <v>4534</v>
      </c>
      <c r="AC40" s="15">
        <v>278</v>
      </c>
      <c r="AD40" s="14">
        <f t="shared" si="2"/>
        <v>6.1314512571680635E-2</v>
      </c>
      <c r="AE40" s="21">
        <v>4764</v>
      </c>
      <c r="AF40" s="15">
        <v>280</v>
      </c>
      <c r="AG40" s="14">
        <f t="shared" si="3"/>
        <v>5.877413937867338E-2</v>
      </c>
      <c r="AH40" s="21">
        <v>4740</v>
      </c>
      <c r="AI40" s="15">
        <v>308</v>
      </c>
      <c r="AJ40" s="14">
        <f t="shared" si="4"/>
        <v>6.4978902953586493E-2</v>
      </c>
      <c r="AK40" s="21">
        <v>4972</v>
      </c>
      <c r="AL40" s="15">
        <v>252</v>
      </c>
      <c r="AM40" s="14">
        <f t="shared" si="5"/>
        <v>5.0683829444891394E-2</v>
      </c>
      <c r="AN40" s="21">
        <v>5379</v>
      </c>
      <c r="AO40" s="15">
        <v>286</v>
      </c>
      <c r="AP40" s="14">
        <f t="shared" si="6"/>
        <v>5.3169734151329244E-2</v>
      </c>
      <c r="AQ40" s="21">
        <v>5679</v>
      </c>
      <c r="AR40" s="15">
        <v>277</v>
      </c>
      <c r="AS40" s="14">
        <f t="shared" si="7"/>
        <v>4.8776192991723893E-2</v>
      </c>
      <c r="AT40" s="21">
        <v>6374</v>
      </c>
      <c r="AU40" s="15">
        <v>343</v>
      </c>
      <c r="AV40" s="14">
        <f t="shared" si="8"/>
        <v>5.3812362723564482E-2</v>
      </c>
      <c r="AW40" s="21">
        <v>6634</v>
      </c>
      <c r="AX40" s="15">
        <v>348</v>
      </c>
      <c r="AY40" s="14">
        <f t="shared" si="9"/>
        <v>5.2457039493518237E-2</v>
      </c>
      <c r="AZ40" s="21">
        <v>6803</v>
      </c>
      <c r="BA40" s="15">
        <v>366</v>
      </c>
      <c r="BB40" s="14">
        <f t="shared" si="10"/>
        <v>5.3799794208437453E-2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0.87719464743285569</v>
      </c>
      <c r="E41" s="39">
        <f t="shared" si="22"/>
        <v>0.88320617876989738</v>
      </c>
      <c r="F41" s="39">
        <f t="shared" si="22"/>
        <v>0.87111393093446932</v>
      </c>
      <c r="G41" s="39">
        <f t="shared" si="22"/>
        <v>0.87250203454200204</v>
      </c>
      <c r="H41" s="39">
        <f t="shared" si="22"/>
        <v>0.87553874571202395</v>
      </c>
      <c r="I41" s="39">
        <f t="shared" si="22"/>
        <v>0.89559316490883822</v>
      </c>
      <c r="J41" s="39">
        <f t="shared" si="22"/>
        <v>0.900966370313104</v>
      </c>
      <c r="K41" s="39">
        <f t="shared" si="22"/>
        <v>0.9085564527553478</v>
      </c>
      <c r="L41" s="39">
        <f t="shared" si="22"/>
        <v>0.91356777149016433</v>
      </c>
      <c r="M41" s="39">
        <f t="shared" si="22"/>
        <v>0.89207376253639603</v>
      </c>
      <c r="W41" s="10">
        <v>36</v>
      </c>
      <c r="X41" s="12" t="s">
        <v>20</v>
      </c>
      <c r="Y41" s="15">
        <v>3802</v>
      </c>
      <c r="Z41" s="15">
        <v>262</v>
      </c>
      <c r="AA41" s="14">
        <f t="shared" si="1"/>
        <v>6.8911099421357175E-2</v>
      </c>
      <c r="AB41" s="21">
        <v>4052</v>
      </c>
      <c r="AC41" s="15">
        <v>301</v>
      </c>
      <c r="AD41" s="14">
        <f t="shared" si="2"/>
        <v>7.4284304047384009E-2</v>
      </c>
      <c r="AE41" s="21">
        <v>4088</v>
      </c>
      <c r="AF41" s="15">
        <v>289</v>
      </c>
      <c r="AG41" s="14">
        <f t="shared" si="3"/>
        <v>7.0694716242661451E-2</v>
      </c>
      <c r="AH41" s="21">
        <v>4078</v>
      </c>
      <c r="AI41" s="15">
        <v>327</v>
      </c>
      <c r="AJ41" s="14">
        <f t="shared" si="4"/>
        <v>8.0186365865620404E-2</v>
      </c>
      <c r="AK41" s="21">
        <v>4281</v>
      </c>
      <c r="AL41" s="15">
        <v>282</v>
      </c>
      <c r="AM41" s="14">
        <f t="shared" si="5"/>
        <v>6.5872459705676248E-2</v>
      </c>
      <c r="AN41" s="21">
        <v>4758</v>
      </c>
      <c r="AO41" s="15">
        <v>285</v>
      </c>
      <c r="AP41" s="14">
        <f t="shared" si="6"/>
        <v>5.9899117276166459E-2</v>
      </c>
      <c r="AQ41" s="21">
        <v>4972</v>
      </c>
      <c r="AR41" s="15">
        <v>322</v>
      </c>
      <c r="AS41" s="14">
        <f t="shared" si="7"/>
        <v>6.4762670957361226E-2</v>
      </c>
      <c r="AT41" s="21">
        <v>5727</v>
      </c>
      <c r="AU41" s="15">
        <v>337</v>
      </c>
      <c r="AV41" s="14">
        <f t="shared" si="8"/>
        <v>5.884407193993365E-2</v>
      </c>
      <c r="AW41" s="21">
        <v>6061</v>
      </c>
      <c r="AX41" s="15">
        <v>332</v>
      </c>
      <c r="AY41" s="14">
        <f t="shared" si="9"/>
        <v>5.4776439531430458E-2</v>
      </c>
      <c r="AZ41" s="21">
        <v>6095</v>
      </c>
      <c r="BA41" s="15">
        <v>399</v>
      </c>
      <c r="BB41" s="14">
        <f t="shared" si="10"/>
        <v>6.5463494667760455E-2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0.86292329330304018</v>
      </c>
      <c r="E42" s="39">
        <f t="shared" si="23"/>
        <v>0.86008318225445235</v>
      </c>
      <c r="F42" s="39">
        <f t="shared" si="23"/>
        <v>0.85891166371865568</v>
      </c>
      <c r="G42" s="39">
        <f t="shared" si="23"/>
        <v>0.88703492589905686</v>
      </c>
      <c r="H42" s="39">
        <f t="shared" si="23"/>
        <v>0.88095238095238093</v>
      </c>
      <c r="I42" s="39">
        <f t="shared" si="23"/>
        <v>0.89848457184590103</v>
      </c>
      <c r="J42" s="39">
        <f t="shared" si="23"/>
        <v>0.87137463531834558</v>
      </c>
      <c r="K42" s="39">
        <f t="shared" si="23"/>
        <v>0.86528416621189674</v>
      </c>
      <c r="L42" s="39">
        <f t="shared" si="23"/>
        <v>0.877885111717425</v>
      </c>
      <c r="M42" s="39">
        <f t="shared" si="23"/>
        <v>0.8743744106767245</v>
      </c>
      <c r="W42" s="10">
        <v>37</v>
      </c>
      <c r="X42" s="12" t="s">
        <v>21</v>
      </c>
      <c r="Y42" s="15">
        <v>3359</v>
      </c>
      <c r="Z42" s="15">
        <v>301</v>
      </c>
      <c r="AA42" s="14">
        <f t="shared" si="1"/>
        <v>8.9610002977076511E-2</v>
      </c>
      <c r="AB42" s="21">
        <v>3550</v>
      </c>
      <c r="AC42" s="15">
        <v>310</v>
      </c>
      <c r="AD42" s="14">
        <f t="shared" si="2"/>
        <v>8.7323943661971826E-2</v>
      </c>
      <c r="AE42" s="21">
        <v>3502</v>
      </c>
      <c r="AF42" s="15">
        <v>317</v>
      </c>
      <c r="AG42" s="14">
        <f t="shared" si="3"/>
        <v>9.05197030268418E-2</v>
      </c>
      <c r="AH42" s="21">
        <v>3723</v>
      </c>
      <c r="AI42" s="15">
        <v>297</v>
      </c>
      <c r="AJ42" s="14">
        <f t="shared" si="4"/>
        <v>7.9774375503626108E-2</v>
      </c>
      <c r="AK42" s="21">
        <v>3846</v>
      </c>
      <c r="AL42" s="15">
        <v>341</v>
      </c>
      <c r="AM42" s="14">
        <f t="shared" si="5"/>
        <v>8.8663546541861676E-2</v>
      </c>
      <c r="AN42" s="21">
        <v>4302</v>
      </c>
      <c r="AO42" s="15">
        <v>339</v>
      </c>
      <c r="AP42" s="14">
        <f t="shared" si="6"/>
        <v>7.8800557880055785E-2</v>
      </c>
      <c r="AQ42" s="21">
        <v>4368</v>
      </c>
      <c r="AR42" s="15">
        <v>335</v>
      </c>
      <c r="AS42" s="14">
        <f t="shared" si="7"/>
        <v>7.6694139194139199E-2</v>
      </c>
      <c r="AT42" s="21">
        <v>4953</v>
      </c>
      <c r="AU42" s="15">
        <v>350</v>
      </c>
      <c r="AV42" s="14">
        <f t="shared" si="8"/>
        <v>7.066424389259035E-2</v>
      </c>
      <c r="AW42" s="21">
        <v>5260</v>
      </c>
      <c r="AX42" s="15">
        <v>345</v>
      </c>
      <c r="AY42" s="14">
        <f t="shared" si="9"/>
        <v>6.5589353612167306E-2</v>
      </c>
      <c r="AZ42" s="21">
        <v>5325</v>
      </c>
      <c r="BA42" s="15">
        <v>386</v>
      </c>
      <c r="BB42" s="14">
        <f t="shared" si="10"/>
        <v>7.2488262910798115E-2</v>
      </c>
    </row>
    <row r="43" spans="2:54" x14ac:dyDescent="0.25">
      <c r="B43" s="36"/>
      <c r="C43" s="70" t="str">
        <f>C17</f>
        <v>Carpooled:</v>
      </c>
      <c r="D43" s="39">
        <f t="shared" si="23"/>
        <v>0.13707670669695987</v>
      </c>
      <c r="E43" s="39">
        <f t="shared" si="23"/>
        <v>0.13991681774554762</v>
      </c>
      <c r="F43" s="39">
        <f t="shared" si="23"/>
        <v>0.14108833628134429</v>
      </c>
      <c r="G43" s="39">
        <f t="shared" si="23"/>
        <v>0.1129650741009431</v>
      </c>
      <c r="H43" s="39">
        <f t="shared" si="23"/>
        <v>0.11904761904761904</v>
      </c>
      <c r="I43" s="39">
        <f t="shared" si="23"/>
        <v>0.10151542815409896</v>
      </c>
      <c r="J43" s="39">
        <f t="shared" si="23"/>
        <v>0.12862536468165436</v>
      </c>
      <c r="K43" s="39">
        <f t="shared" si="23"/>
        <v>0.13471583378810323</v>
      </c>
      <c r="L43" s="39">
        <f t="shared" si="23"/>
        <v>0.12211488828257504</v>
      </c>
      <c r="M43" s="39">
        <f t="shared" si="23"/>
        <v>0.12562558932327555</v>
      </c>
      <c r="W43" s="10">
        <v>38</v>
      </c>
      <c r="X43" s="12" t="s">
        <v>22</v>
      </c>
      <c r="Y43" s="15">
        <v>443</v>
      </c>
      <c r="Z43" s="15">
        <v>158</v>
      </c>
      <c r="AA43" s="14">
        <f t="shared" si="1"/>
        <v>0.35665914221218964</v>
      </c>
      <c r="AB43" s="21">
        <v>502</v>
      </c>
      <c r="AC43" s="15">
        <v>171</v>
      </c>
      <c r="AD43" s="14">
        <f t="shared" si="2"/>
        <v>0.34063745019920316</v>
      </c>
      <c r="AE43" s="21">
        <v>586</v>
      </c>
      <c r="AF43" s="15">
        <v>193</v>
      </c>
      <c r="AG43" s="14">
        <f t="shared" si="3"/>
        <v>0.32935153583617749</v>
      </c>
      <c r="AH43" s="21">
        <v>355</v>
      </c>
      <c r="AI43" s="15">
        <v>132</v>
      </c>
      <c r="AJ43" s="14">
        <f t="shared" si="4"/>
        <v>0.37183098591549296</v>
      </c>
      <c r="AK43" s="21">
        <v>435</v>
      </c>
      <c r="AL43" s="15">
        <v>176</v>
      </c>
      <c r="AM43" s="14">
        <f t="shared" si="5"/>
        <v>0.40459770114942528</v>
      </c>
      <c r="AN43" s="21">
        <v>456</v>
      </c>
      <c r="AO43" s="15">
        <v>192</v>
      </c>
      <c r="AP43" s="14">
        <f t="shared" si="6"/>
        <v>0.42105263157894735</v>
      </c>
      <c r="AQ43" s="21">
        <v>604</v>
      </c>
      <c r="AR43" s="15">
        <v>180</v>
      </c>
      <c r="AS43" s="14">
        <f t="shared" si="7"/>
        <v>0.29801324503311261</v>
      </c>
      <c r="AT43" s="21">
        <v>774</v>
      </c>
      <c r="AU43" s="15">
        <v>196</v>
      </c>
      <c r="AV43" s="14">
        <f t="shared" si="8"/>
        <v>0.25322997416020671</v>
      </c>
      <c r="AW43" s="21">
        <v>801</v>
      </c>
      <c r="AX43" s="15">
        <v>210</v>
      </c>
      <c r="AY43" s="14">
        <f t="shared" si="9"/>
        <v>0.26217228464419473</v>
      </c>
      <c r="AZ43" s="21">
        <v>770</v>
      </c>
      <c r="BA43" s="15">
        <v>205</v>
      </c>
      <c r="BB43" s="14">
        <f t="shared" si="10"/>
        <v>0.26623376623376621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272</v>
      </c>
      <c r="Z44" s="15">
        <v>109</v>
      </c>
      <c r="AA44" s="14">
        <f t="shared" si="1"/>
        <v>0.40073529411764708</v>
      </c>
      <c r="AB44" s="21">
        <v>246</v>
      </c>
      <c r="AC44" s="15">
        <v>104</v>
      </c>
      <c r="AD44" s="14">
        <f t="shared" si="2"/>
        <v>0.42276422764227645</v>
      </c>
      <c r="AE44" s="21">
        <v>351</v>
      </c>
      <c r="AF44" s="15">
        <v>134</v>
      </c>
      <c r="AG44" s="14">
        <f t="shared" si="3"/>
        <v>0.38176638176638178</v>
      </c>
      <c r="AH44" s="21">
        <v>254</v>
      </c>
      <c r="AI44" s="15">
        <v>95</v>
      </c>
      <c r="AJ44" s="14">
        <f t="shared" si="4"/>
        <v>0.37401574803149606</v>
      </c>
      <c r="AK44" s="21">
        <v>347</v>
      </c>
      <c r="AL44" s="15">
        <v>131</v>
      </c>
      <c r="AM44" s="14">
        <f t="shared" si="5"/>
        <v>0.37752161383285304</v>
      </c>
      <c r="AN44" s="21">
        <v>330</v>
      </c>
      <c r="AO44" s="15">
        <v>151</v>
      </c>
      <c r="AP44" s="14">
        <f t="shared" si="6"/>
        <v>0.45757575757575758</v>
      </c>
      <c r="AQ44" s="21">
        <v>554</v>
      </c>
      <c r="AR44" s="15">
        <v>171</v>
      </c>
      <c r="AS44" s="14">
        <f t="shared" si="7"/>
        <v>0.30866425992779783</v>
      </c>
      <c r="AT44" s="21">
        <v>656</v>
      </c>
      <c r="AU44" s="15">
        <v>192</v>
      </c>
      <c r="AV44" s="14">
        <f t="shared" si="8"/>
        <v>0.29268292682926828</v>
      </c>
      <c r="AW44" s="21">
        <v>680</v>
      </c>
      <c r="AX44" s="15">
        <v>208</v>
      </c>
      <c r="AY44" s="14">
        <f t="shared" si="9"/>
        <v>0.30588235294117649</v>
      </c>
      <c r="AZ44" s="21">
        <v>626</v>
      </c>
      <c r="BA44" s="15">
        <v>187</v>
      </c>
      <c r="BB44" s="14">
        <f t="shared" si="10"/>
        <v>0.2987220447284345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0.12024295340229667</v>
      </c>
      <c r="E45" s="39">
        <f t="shared" si="24"/>
        <v>0.12357539794668927</v>
      </c>
      <c r="F45" s="39">
        <f t="shared" si="24"/>
        <v>0.12290401522704614</v>
      </c>
      <c r="G45" s="39">
        <f t="shared" si="24"/>
        <v>9.8562256985260874E-2</v>
      </c>
      <c r="H45" s="39">
        <f t="shared" si="24"/>
        <v>0.10423080306095522</v>
      </c>
      <c r="I45" s="39">
        <f t="shared" si="24"/>
        <v>9.0916523587605269E-2</v>
      </c>
      <c r="J45" s="39">
        <f t="shared" si="24"/>
        <v>0.11588712794742946</v>
      </c>
      <c r="K45" s="39">
        <f t="shared" si="24"/>
        <v>0.12239694007649808</v>
      </c>
      <c r="L45" s="39">
        <f t="shared" si="24"/>
        <v>0.11156022635408246</v>
      </c>
      <c r="M45" s="39">
        <f t="shared" si="24"/>
        <v>0.11206729213846651</v>
      </c>
      <c r="W45" s="10">
        <v>40</v>
      </c>
      <c r="X45" s="12" t="s">
        <v>24</v>
      </c>
      <c r="Y45" s="15">
        <v>92</v>
      </c>
      <c r="Z45" s="15">
        <v>72</v>
      </c>
      <c r="AA45" s="14">
        <f t="shared" si="1"/>
        <v>0.78260869565217395</v>
      </c>
      <c r="AB45" s="21">
        <v>173</v>
      </c>
      <c r="AC45" s="15">
        <v>116</v>
      </c>
      <c r="AD45" s="14">
        <f t="shared" si="2"/>
        <v>0.67052023121387283</v>
      </c>
      <c r="AE45" s="21">
        <v>172</v>
      </c>
      <c r="AF45" s="15">
        <v>130</v>
      </c>
      <c r="AG45" s="14">
        <f t="shared" si="3"/>
        <v>0.7558139534883721</v>
      </c>
      <c r="AH45" s="21">
        <v>101</v>
      </c>
      <c r="AI45" s="15">
        <v>99</v>
      </c>
      <c r="AJ45" s="14">
        <f t="shared" si="4"/>
        <v>0.98019801980198018</v>
      </c>
      <c r="AK45" s="21">
        <v>78</v>
      </c>
      <c r="AL45" s="15">
        <v>83</v>
      </c>
      <c r="AM45" s="14">
        <f t="shared" si="5"/>
        <v>1.0641025641025641</v>
      </c>
      <c r="AN45" s="21">
        <v>109</v>
      </c>
      <c r="AO45" s="15">
        <v>108</v>
      </c>
      <c r="AP45" s="14">
        <f t="shared" si="6"/>
        <v>0.99082568807339455</v>
      </c>
      <c r="AQ45" s="21">
        <v>15</v>
      </c>
      <c r="AR45" s="15">
        <v>23</v>
      </c>
      <c r="AS45" s="14">
        <f t="shared" si="7"/>
        <v>1.5333333333333334</v>
      </c>
      <c r="AT45" s="21">
        <v>74</v>
      </c>
      <c r="AU45" s="15">
        <v>66</v>
      </c>
      <c r="AV45" s="14">
        <f t="shared" si="8"/>
        <v>0.89189189189189189</v>
      </c>
      <c r="AW45" s="21">
        <v>75</v>
      </c>
      <c r="AX45" s="15">
        <v>62</v>
      </c>
      <c r="AY45" s="14">
        <f t="shared" si="9"/>
        <v>0.82666666666666666</v>
      </c>
      <c r="AZ45" s="21">
        <v>109</v>
      </c>
      <c r="BA45" s="15">
        <v>80</v>
      </c>
      <c r="BB45" s="14">
        <f t="shared" si="10"/>
        <v>0.73394495412844041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0.69534333070244669</v>
      </c>
      <c r="E46" s="39">
        <f t="shared" si="25"/>
        <v>0.66158536585365857</v>
      </c>
      <c r="F46" s="39">
        <f t="shared" si="25"/>
        <v>0.72271386430678464</v>
      </c>
      <c r="G46" s="39">
        <f t="shared" si="25"/>
        <v>0.83119266055045871</v>
      </c>
      <c r="H46" s="39">
        <f t="shared" si="25"/>
        <v>0.8270042194092827</v>
      </c>
      <c r="I46" s="39">
        <f t="shared" si="25"/>
        <v>0.74640287769784175</v>
      </c>
      <c r="J46" s="39">
        <f t="shared" si="25"/>
        <v>0.8458972648432288</v>
      </c>
      <c r="K46" s="39">
        <f t="shared" si="25"/>
        <v>0.74537037037037035</v>
      </c>
      <c r="L46" s="39">
        <f t="shared" si="25"/>
        <v>0.72765700483091789</v>
      </c>
      <c r="M46" s="39">
        <f t="shared" si="25"/>
        <v>0.71939953810623558</v>
      </c>
      <c r="W46" s="10">
        <v>41</v>
      </c>
      <c r="X46" s="12" t="s">
        <v>25</v>
      </c>
      <c r="Y46" s="15">
        <v>79</v>
      </c>
      <c r="Z46" s="15">
        <v>81</v>
      </c>
      <c r="AA46" s="14">
        <f t="shared" si="1"/>
        <v>1.0253164556962024</v>
      </c>
      <c r="AB46" s="21">
        <v>83</v>
      </c>
      <c r="AC46" s="15">
        <v>83</v>
      </c>
      <c r="AD46" s="14">
        <f t="shared" si="2"/>
        <v>1</v>
      </c>
      <c r="AE46" s="21">
        <v>63</v>
      </c>
      <c r="AF46" s="15">
        <v>77</v>
      </c>
      <c r="AG46" s="14">
        <f t="shared" si="3"/>
        <v>1.2222222222222223</v>
      </c>
      <c r="AH46" s="21">
        <v>0</v>
      </c>
      <c r="AI46" s="15">
        <v>21</v>
      </c>
      <c r="AJ46" s="14">
        <f t="shared" si="4"/>
        <v>0</v>
      </c>
      <c r="AK46" s="21">
        <v>10</v>
      </c>
      <c r="AL46" s="15">
        <v>15</v>
      </c>
      <c r="AM46" s="14">
        <f t="shared" si="5"/>
        <v>1.5</v>
      </c>
      <c r="AN46" s="21">
        <v>17</v>
      </c>
      <c r="AO46" s="15">
        <v>18</v>
      </c>
      <c r="AP46" s="14">
        <f t="shared" si="6"/>
        <v>1.0588235294117647</v>
      </c>
      <c r="AQ46" s="21">
        <v>35</v>
      </c>
      <c r="AR46" s="15">
        <v>32</v>
      </c>
      <c r="AS46" s="14">
        <f t="shared" si="7"/>
        <v>0.91428571428571426</v>
      </c>
      <c r="AT46" s="21">
        <v>44</v>
      </c>
      <c r="AU46" s="15">
        <v>42</v>
      </c>
      <c r="AV46" s="14">
        <f t="shared" si="8"/>
        <v>0.95454545454545459</v>
      </c>
      <c r="AW46" s="21">
        <v>46</v>
      </c>
      <c r="AX46" s="15">
        <v>41</v>
      </c>
      <c r="AY46" s="14">
        <f t="shared" si="9"/>
        <v>0.89130434782608692</v>
      </c>
      <c r="AZ46" s="21">
        <v>35</v>
      </c>
      <c r="BA46" s="15">
        <v>37</v>
      </c>
      <c r="BB46" s="14">
        <f t="shared" si="10"/>
        <v>1.0571428571428572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0.17284925019731651</v>
      </c>
      <c r="E47" s="39">
        <f t="shared" si="25"/>
        <v>0.2423780487804878</v>
      </c>
      <c r="F47" s="39">
        <f t="shared" si="25"/>
        <v>0.2168141592920354</v>
      </c>
      <c r="G47" s="39">
        <f t="shared" si="25"/>
        <v>0.15688073394495414</v>
      </c>
      <c r="H47" s="39">
        <f t="shared" si="25"/>
        <v>0.15358649789029535</v>
      </c>
      <c r="I47" s="39">
        <f t="shared" si="25"/>
        <v>0.19244604316546762</v>
      </c>
      <c r="J47" s="39">
        <f t="shared" si="25"/>
        <v>9.2061374249499672E-2</v>
      </c>
      <c r="K47" s="39">
        <f t="shared" si="25"/>
        <v>0.16724537037037038</v>
      </c>
      <c r="L47" s="39">
        <f t="shared" si="25"/>
        <v>0.16485507246376813</v>
      </c>
      <c r="M47" s="39">
        <f t="shared" si="25"/>
        <v>0.19572748267898382</v>
      </c>
      <c r="W47" s="10">
        <v>42</v>
      </c>
      <c r="X47" s="12" t="s">
        <v>26</v>
      </c>
      <c r="Y47" s="15">
        <v>0</v>
      </c>
      <c r="Z47" s="15">
        <v>119</v>
      </c>
      <c r="AA47" s="14">
        <f t="shared" si="1"/>
        <v>0</v>
      </c>
      <c r="AB47" s="21">
        <v>16</v>
      </c>
      <c r="AC47" s="15">
        <v>26</v>
      </c>
      <c r="AD47" s="14">
        <f t="shared" si="2"/>
        <v>1.625</v>
      </c>
      <c r="AE47" s="21">
        <v>8</v>
      </c>
      <c r="AF47" s="15">
        <v>12</v>
      </c>
      <c r="AG47" s="14">
        <f t="shared" si="3"/>
        <v>1.5</v>
      </c>
      <c r="AH47" s="21">
        <v>10</v>
      </c>
      <c r="AI47" s="15">
        <v>15</v>
      </c>
      <c r="AJ47" s="14">
        <f t="shared" si="4"/>
        <v>1.5</v>
      </c>
      <c r="AK47" s="21">
        <v>8</v>
      </c>
      <c r="AL47" s="15">
        <v>14</v>
      </c>
      <c r="AM47" s="14">
        <f t="shared" si="5"/>
        <v>1.75</v>
      </c>
      <c r="AN47" s="21">
        <v>10</v>
      </c>
      <c r="AO47" s="15">
        <v>14</v>
      </c>
      <c r="AP47" s="14">
        <f t="shared" si="6"/>
        <v>1.4</v>
      </c>
      <c r="AQ47" s="21">
        <v>0</v>
      </c>
      <c r="AR47" s="15">
        <v>20</v>
      </c>
      <c r="AS47" s="14">
        <f t="shared" si="7"/>
        <v>0</v>
      </c>
      <c r="AT47" s="21">
        <v>0</v>
      </c>
      <c r="AU47" s="15">
        <v>21</v>
      </c>
      <c r="AV47" s="14">
        <f t="shared" si="8"/>
        <v>0</v>
      </c>
      <c r="AW47" s="21">
        <v>32</v>
      </c>
      <c r="AX47" s="15">
        <v>33</v>
      </c>
      <c r="AY47" s="14">
        <f t="shared" si="9"/>
        <v>1.03125</v>
      </c>
      <c r="AZ47" s="21">
        <v>29</v>
      </c>
      <c r="BA47" s="15">
        <v>30</v>
      </c>
      <c r="BB47" s="14">
        <f t="shared" si="10"/>
        <v>1.0344827586206897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0.13180741910023677</v>
      </c>
      <c r="E48" s="39">
        <f t="shared" si="25"/>
        <v>9.6036585365853661E-2</v>
      </c>
      <c r="F48" s="39">
        <f t="shared" si="25"/>
        <v>6.047197640117994E-2</v>
      </c>
      <c r="G48" s="39">
        <f t="shared" si="25"/>
        <v>1.1926605504587157E-2</v>
      </c>
      <c r="H48" s="39">
        <f t="shared" si="25"/>
        <v>1.9409282700421943E-2</v>
      </c>
      <c r="I48" s="39">
        <f t="shared" si="25"/>
        <v>6.1151079136690649E-2</v>
      </c>
      <c r="J48" s="39">
        <f t="shared" si="25"/>
        <v>6.2041360907271512E-2</v>
      </c>
      <c r="K48" s="39">
        <f t="shared" si="25"/>
        <v>8.7384259259259259E-2</v>
      </c>
      <c r="L48" s="39">
        <f t="shared" si="25"/>
        <v>0.10748792270531402</v>
      </c>
      <c r="M48" s="39">
        <f t="shared" si="25"/>
        <v>8.4872979214780597E-2</v>
      </c>
      <c r="W48" s="10">
        <v>43</v>
      </c>
      <c r="X48" s="12" t="s">
        <v>27</v>
      </c>
      <c r="Y48" s="15">
        <v>0</v>
      </c>
      <c r="Z48" s="15">
        <v>119</v>
      </c>
      <c r="AA48" s="14">
        <f t="shared" si="1"/>
        <v>0</v>
      </c>
      <c r="AB48" s="21">
        <v>16</v>
      </c>
      <c r="AC48" s="15">
        <v>26</v>
      </c>
      <c r="AD48" s="14">
        <f t="shared" si="2"/>
        <v>1.625</v>
      </c>
      <c r="AE48" s="21">
        <v>8</v>
      </c>
      <c r="AF48" s="15">
        <v>12</v>
      </c>
      <c r="AG48" s="14">
        <f t="shared" si="3"/>
        <v>1.5</v>
      </c>
      <c r="AH48" s="21">
        <v>10</v>
      </c>
      <c r="AI48" s="15">
        <v>15</v>
      </c>
      <c r="AJ48" s="14">
        <f t="shared" si="4"/>
        <v>1.5</v>
      </c>
      <c r="AK48" s="21">
        <v>8</v>
      </c>
      <c r="AL48" s="15">
        <v>14</v>
      </c>
      <c r="AM48" s="14">
        <f t="shared" si="5"/>
        <v>1.75</v>
      </c>
      <c r="AN48" s="21">
        <v>10</v>
      </c>
      <c r="AO48" s="15">
        <v>14</v>
      </c>
      <c r="AP48" s="14">
        <f t="shared" si="6"/>
        <v>1.4</v>
      </c>
      <c r="AQ48" s="21">
        <v>0</v>
      </c>
      <c r="AR48" s="15">
        <v>20</v>
      </c>
      <c r="AS48" s="14">
        <f t="shared" si="7"/>
        <v>0</v>
      </c>
      <c r="AT48" s="21">
        <v>0</v>
      </c>
      <c r="AU48" s="15">
        <v>21</v>
      </c>
      <c r="AV48" s="14">
        <f t="shared" si="8"/>
        <v>0</v>
      </c>
      <c r="AW48" s="21">
        <v>31</v>
      </c>
      <c r="AX48" s="15">
        <v>33</v>
      </c>
      <c r="AY48" s="14">
        <f t="shared" si="9"/>
        <v>1.064516129032258</v>
      </c>
      <c r="AZ48" s="21">
        <v>28</v>
      </c>
      <c r="BA48" s="15">
        <v>30</v>
      </c>
      <c r="BB48" s="14">
        <f t="shared" si="10"/>
        <v>1.0714285714285714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0</v>
      </c>
      <c r="Z49" s="15">
        <v>119</v>
      </c>
      <c r="AA49" s="14">
        <f t="shared" si="1"/>
        <v>0</v>
      </c>
      <c r="AB49" s="21">
        <v>0</v>
      </c>
      <c r="AC49" s="15">
        <v>89</v>
      </c>
      <c r="AD49" s="14">
        <f t="shared" si="2"/>
        <v>0</v>
      </c>
      <c r="AE49" s="21">
        <v>0</v>
      </c>
      <c r="AF49" s="15">
        <v>21</v>
      </c>
      <c r="AG49" s="14">
        <f t="shared" si="3"/>
        <v>0</v>
      </c>
      <c r="AH49" s="21">
        <v>0</v>
      </c>
      <c r="AI49" s="15">
        <v>21</v>
      </c>
      <c r="AJ49" s="14">
        <f t="shared" si="4"/>
        <v>0</v>
      </c>
      <c r="AK49" s="21">
        <v>0</v>
      </c>
      <c r="AL49" s="15">
        <v>21</v>
      </c>
      <c r="AM49" s="14">
        <f t="shared" si="5"/>
        <v>0</v>
      </c>
      <c r="AN49" s="21">
        <v>0</v>
      </c>
      <c r="AO49" s="15">
        <v>20</v>
      </c>
      <c r="AP49" s="14">
        <f t="shared" si="6"/>
        <v>0</v>
      </c>
      <c r="AQ49" s="21">
        <v>0</v>
      </c>
      <c r="AR49" s="15">
        <v>20</v>
      </c>
      <c r="AS49" s="14">
        <f t="shared" si="7"/>
        <v>0</v>
      </c>
      <c r="AT49" s="21">
        <v>0</v>
      </c>
      <c r="AU49" s="15">
        <v>21</v>
      </c>
      <c r="AV49" s="14">
        <f t="shared" si="8"/>
        <v>0</v>
      </c>
      <c r="AW49" s="21">
        <v>0</v>
      </c>
      <c r="AX49" s="15">
        <v>24</v>
      </c>
      <c r="AY49" s="14">
        <f t="shared" si="9"/>
        <v>0</v>
      </c>
      <c r="AZ49" s="21">
        <v>0</v>
      </c>
      <c r="BA49" s="15">
        <v>24</v>
      </c>
      <c r="BB49" s="14">
        <f t="shared" si="10"/>
        <v>0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2.5623991648476797E-3</v>
      </c>
      <c r="E50" s="39">
        <f t="shared" si="27"/>
        <v>6.4048224545540169E-3</v>
      </c>
      <c r="F50" s="39">
        <f t="shared" si="27"/>
        <v>5.1663192241457444E-3</v>
      </c>
      <c r="G50" s="39">
        <f t="shared" si="27"/>
        <v>3.9786599150013566E-3</v>
      </c>
      <c r="H50" s="39">
        <f t="shared" si="27"/>
        <v>3.7822147946169407E-3</v>
      </c>
      <c r="I50" s="39">
        <f t="shared" si="27"/>
        <v>4.9055678194751045E-3</v>
      </c>
      <c r="J50" s="39">
        <f t="shared" si="27"/>
        <v>1.5461925009663702E-4</v>
      </c>
      <c r="K50" s="39">
        <f t="shared" si="27"/>
        <v>3.5415781272134863E-4</v>
      </c>
      <c r="L50" s="39">
        <f t="shared" si="27"/>
        <v>2.4925895984909728E-3</v>
      </c>
      <c r="M50" s="39">
        <f t="shared" si="27"/>
        <v>2.1999352960207054E-3</v>
      </c>
      <c r="W50" s="10">
        <v>45</v>
      </c>
      <c r="X50" s="12" t="s">
        <v>29</v>
      </c>
      <c r="Y50" s="15">
        <v>0</v>
      </c>
      <c r="Z50" s="15">
        <v>119</v>
      </c>
      <c r="AA50" s="14">
        <f t="shared" si="1"/>
        <v>0</v>
      </c>
      <c r="AB50" s="21">
        <v>0</v>
      </c>
      <c r="AC50" s="15">
        <v>89</v>
      </c>
      <c r="AD50" s="14">
        <f t="shared" si="2"/>
        <v>0</v>
      </c>
      <c r="AE50" s="21">
        <v>0</v>
      </c>
      <c r="AF50" s="15">
        <v>21</v>
      </c>
      <c r="AG50" s="14">
        <f t="shared" si="3"/>
        <v>0</v>
      </c>
      <c r="AH50" s="21">
        <v>0</v>
      </c>
      <c r="AI50" s="15">
        <v>21</v>
      </c>
      <c r="AJ50" s="14">
        <f t="shared" si="4"/>
        <v>0</v>
      </c>
      <c r="AK50" s="21">
        <v>0</v>
      </c>
      <c r="AL50" s="15">
        <v>21</v>
      </c>
      <c r="AM50" s="14">
        <f t="shared" si="5"/>
        <v>0</v>
      </c>
      <c r="AN50" s="21">
        <v>0</v>
      </c>
      <c r="AO50" s="15">
        <v>20</v>
      </c>
      <c r="AP50" s="14">
        <f t="shared" si="6"/>
        <v>0</v>
      </c>
      <c r="AQ50" s="21">
        <v>0</v>
      </c>
      <c r="AR50" s="15">
        <v>20</v>
      </c>
      <c r="AS50" s="14">
        <f t="shared" si="7"/>
        <v>0</v>
      </c>
      <c r="AT50" s="21">
        <v>0</v>
      </c>
      <c r="AU50" s="15">
        <v>21</v>
      </c>
      <c r="AV50" s="14">
        <f t="shared" si="8"/>
        <v>0</v>
      </c>
      <c r="AW50" s="21">
        <v>0</v>
      </c>
      <c r="AX50" s="15">
        <v>24</v>
      </c>
      <c r="AY50" s="14">
        <f t="shared" si="9"/>
        <v>0</v>
      </c>
      <c r="AZ50" s="21">
        <v>1</v>
      </c>
      <c r="BA50" s="15">
        <v>3</v>
      </c>
      <c r="BB50" s="14">
        <f t="shared" si="10"/>
        <v>3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1</v>
      </c>
      <c r="E51" s="39">
        <f t="shared" si="28"/>
        <v>1</v>
      </c>
      <c r="F51" s="39">
        <f t="shared" si="28"/>
        <v>1</v>
      </c>
      <c r="G51" s="39">
        <f t="shared" si="28"/>
        <v>1</v>
      </c>
      <c r="H51" s="39">
        <f t="shared" si="28"/>
        <v>0.88372093023255816</v>
      </c>
      <c r="I51" s="39">
        <f t="shared" si="28"/>
        <v>0.9</v>
      </c>
      <c r="J51" s="39">
        <f t="shared" si="28"/>
        <v>0</v>
      </c>
      <c r="K51" s="39">
        <f t="shared" si="28"/>
        <v>0</v>
      </c>
      <c r="L51" s="39">
        <f t="shared" si="28"/>
        <v>0.83783783783783783</v>
      </c>
      <c r="M51" s="39">
        <f t="shared" si="28"/>
        <v>0.97058823529411764</v>
      </c>
      <c r="W51" s="10">
        <v>46</v>
      </c>
      <c r="X51" s="12" t="s">
        <v>30</v>
      </c>
      <c r="Y51" s="15">
        <v>0</v>
      </c>
      <c r="Z51" s="15">
        <v>119</v>
      </c>
      <c r="AA51" s="14">
        <f t="shared" si="1"/>
        <v>0</v>
      </c>
      <c r="AB51" s="21">
        <v>0</v>
      </c>
      <c r="AC51" s="15">
        <v>89</v>
      </c>
      <c r="AD51" s="14">
        <f t="shared" si="2"/>
        <v>0</v>
      </c>
      <c r="AE51" s="21">
        <v>0</v>
      </c>
      <c r="AF51" s="15">
        <v>21</v>
      </c>
      <c r="AG51" s="14">
        <f t="shared" si="3"/>
        <v>0</v>
      </c>
      <c r="AH51" s="21">
        <v>0</v>
      </c>
      <c r="AI51" s="15">
        <v>21</v>
      </c>
      <c r="AJ51" s="14">
        <f t="shared" si="4"/>
        <v>0</v>
      </c>
      <c r="AK51" s="21">
        <v>0</v>
      </c>
      <c r="AL51" s="15">
        <v>21</v>
      </c>
      <c r="AM51" s="14">
        <f t="shared" si="5"/>
        <v>0</v>
      </c>
      <c r="AN51" s="21">
        <v>0</v>
      </c>
      <c r="AO51" s="15">
        <v>20</v>
      </c>
      <c r="AP51" s="14">
        <f t="shared" si="6"/>
        <v>0</v>
      </c>
      <c r="AQ51" s="21">
        <v>0</v>
      </c>
      <c r="AR51" s="15">
        <v>20</v>
      </c>
      <c r="AS51" s="14">
        <f t="shared" si="7"/>
        <v>0</v>
      </c>
      <c r="AT51" s="21">
        <v>0</v>
      </c>
      <c r="AU51" s="15">
        <v>21</v>
      </c>
      <c r="AV51" s="14">
        <f t="shared" si="8"/>
        <v>0</v>
      </c>
      <c r="AW51" s="21">
        <v>1</v>
      </c>
      <c r="AX51" s="15">
        <v>3</v>
      </c>
      <c r="AY51" s="14">
        <f t="shared" si="9"/>
        <v>3</v>
      </c>
      <c r="AZ51" s="21">
        <v>0</v>
      </c>
      <c r="BA51" s="15">
        <v>24</v>
      </c>
      <c r="BB51" s="14">
        <f t="shared" si="10"/>
        <v>0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0</v>
      </c>
      <c r="E52" s="39">
        <f t="shared" si="28"/>
        <v>0</v>
      </c>
      <c r="F52" s="39">
        <f t="shared" si="28"/>
        <v>0</v>
      </c>
      <c r="G52" s="39">
        <f t="shared" si="28"/>
        <v>0</v>
      </c>
      <c r="H52" s="39">
        <f t="shared" si="28"/>
        <v>0</v>
      </c>
      <c r="I52" s="39">
        <f t="shared" si="28"/>
        <v>0</v>
      </c>
      <c r="J52" s="39">
        <f t="shared" si="28"/>
        <v>0</v>
      </c>
      <c r="K52" s="39">
        <f t="shared" si="28"/>
        <v>0</v>
      </c>
      <c r="L52" s="39">
        <f t="shared" si="28"/>
        <v>0</v>
      </c>
      <c r="M52" s="39">
        <f t="shared" si="28"/>
        <v>0</v>
      </c>
      <c r="W52" s="10">
        <v>47</v>
      </c>
      <c r="X52" s="12" t="s">
        <v>31</v>
      </c>
      <c r="Y52" s="15">
        <v>0</v>
      </c>
      <c r="Z52" s="15">
        <v>119</v>
      </c>
      <c r="AA52" s="14">
        <f t="shared" si="1"/>
        <v>0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21</v>
      </c>
      <c r="AG52" s="14">
        <f t="shared" si="3"/>
        <v>0</v>
      </c>
      <c r="AH52" s="21">
        <v>0</v>
      </c>
      <c r="AI52" s="15">
        <v>21</v>
      </c>
      <c r="AJ52" s="14">
        <f t="shared" si="4"/>
        <v>0</v>
      </c>
      <c r="AK52" s="21">
        <v>0</v>
      </c>
      <c r="AL52" s="15">
        <v>21</v>
      </c>
      <c r="AM52" s="14">
        <f t="shared" si="5"/>
        <v>0</v>
      </c>
      <c r="AN52" s="21">
        <v>0</v>
      </c>
      <c r="AO52" s="15">
        <v>20</v>
      </c>
      <c r="AP52" s="14">
        <f t="shared" si="6"/>
        <v>0</v>
      </c>
      <c r="AQ52" s="21">
        <v>0</v>
      </c>
      <c r="AR52" s="15">
        <v>20</v>
      </c>
      <c r="AS52" s="14">
        <f t="shared" si="7"/>
        <v>0</v>
      </c>
      <c r="AT52" s="21">
        <v>0</v>
      </c>
      <c r="AU52" s="15">
        <v>21</v>
      </c>
      <c r="AV52" s="14">
        <f t="shared" si="8"/>
        <v>0</v>
      </c>
      <c r="AW52" s="21">
        <v>0</v>
      </c>
      <c r="AX52" s="15">
        <v>24</v>
      </c>
      <c r="AY52" s="14">
        <f t="shared" si="9"/>
        <v>0</v>
      </c>
      <c r="AZ52" s="21">
        <v>0</v>
      </c>
      <c r="BA52" s="15">
        <v>24</v>
      </c>
      <c r="BB52" s="14">
        <f t="shared" si="10"/>
        <v>0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0</v>
      </c>
      <c r="E53" s="39">
        <f t="shared" si="28"/>
        <v>0</v>
      </c>
      <c r="F53" s="39">
        <f t="shared" si="28"/>
        <v>0</v>
      </c>
      <c r="G53" s="39">
        <f t="shared" si="28"/>
        <v>0</v>
      </c>
      <c r="H53" s="39">
        <f t="shared" si="28"/>
        <v>0.11627906976744186</v>
      </c>
      <c r="I53" s="39">
        <f t="shared" si="28"/>
        <v>0.1</v>
      </c>
      <c r="J53" s="39">
        <f t="shared" si="28"/>
        <v>1</v>
      </c>
      <c r="K53" s="39">
        <f t="shared" si="28"/>
        <v>1</v>
      </c>
      <c r="L53" s="39">
        <f t="shared" si="28"/>
        <v>0.13513513513513514</v>
      </c>
      <c r="M53" s="39">
        <f t="shared" si="28"/>
        <v>2.9411764705882353E-2</v>
      </c>
      <c r="W53" s="10">
        <v>48</v>
      </c>
      <c r="X53" s="12" t="s">
        <v>32</v>
      </c>
      <c r="Y53" s="15">
        <v>3</v>
      </c>
      <c r="Z53" s="15">
        <v>6</v>
      </c>
      <c r="AA53" s="14">
        <f t="shared" si="1"/>
        <v>2</v>
      </c>
      <c r="AB53" s="21">
        <v>4</v>
      </c>
      <c r="AC53" s="15">
        <v>6</v>
      </c>
      <c r="AD53" s="14">
        <f t="shared" si="2"/>
        <v>1.5</v>
      </c>
      <c r="AE53" s="21">
        <v>3</v>
      </c>
      <c r="AF53" s="15">
        <v>5</v>
      </c>
      <c r="AG53" s="14">
        <f t="shared" si="3"/>
        <v>1.6666666666666667</v>
      </c>
      <c r="AH53" s="21">
        <v>6</v>
      </c>
      <c r="AI53" s="15">
        <v>10</v>
      </c>
      <c r="AJ53" s="14">
        <f t="shared" si="4"/>
        <v>1.6666666666666667</v>
      </c>
      <c r="AK53" s="21">
        <v>9</v>
      </c>
      <c r="AL53" s="15">
        <v>15</v>
      </c>
      <c r="AM53" s="14">
        <f t="shared" si="5"/>
        <v>1.6666666666666667</v>
      </c>
      <c r="AN53" s="21">
        <v>9</v>
      </c>
      <c r="AO53" s="15">
        <v>16</v>
      </c>
      <c r="AP53" s="14">
        <f t="shared" si="6"/>
        <v>1.7777777777777777</v>
      </c>
      <c r="AQ53" s="21">
        <v>13</v>
      </c>
      <c r="AR53" s="15">
        <v>21</v>
      </c>
      <c r="AS53" s="14">
        <f t="shared" si="7"/>
        <v>1.6153846153846154</v>
      </c>
      <c r="AT53" s="21">
        <v>13</v>
      </c>
      <c r="AU53" s="15">
        <v>21</v>
      </c>
      <c r="AV53" s="14">
        <f t="shared" si="8"/>
        <v>1.6153846153846154</v>
      </c>
      <c r="AW53" s="21">
        <v>0</v>
      </c>
      <c r="AX53" s="15">
        <v>24</v>
      </c>
      <c r="AY53" s="14">
        <f t="shared" si="9"/>
        <v>0</v>
      </c>
      <c r="AZ53" s="21">
        <v>0</v>
      </c>
      <c r="BA53" s="15">
        <v>24</v>
      </c>
      <c r="BB53" s="14">
        <f t="shared" si="10"/>
        <v>0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0</v>
      </c>
      <c r="E54" s="39">
        <f t="shared" si="28"/>
        <v>0</v>
      </c>
      <c r="F54" s="39">
        <f t="shared" si="28"/>
        <v>0</v>
      </c>
      <c r="G54" s="39">
        <f t="shared" si="28"/>
        <v>0</v>
      </c>
      <c r="H54" s="39">
        <f t="shared" si="28"/>
        <v>0</v>
      </c>
      <c r="I54" s="39">
        <f t="shared" si="28"/>
        <v>0</v>
      </c>
      <c r="J54" s="39">
        <f t="shared" si="28"/>
        <v>0</v>
      </c>
      <c r="K54" s="39">
        <f t="shared" si="28"/>
        <v>0</v>
      </c>
      <c r="L54" s="39">
        <f t="shared" si="28"/>
        <v>2.7027027027027029E-2</v>
      </c>
      <c r="M54" s="39">
        <f t="shared" si="28"/>
        <v>0</v>
      </c>
      <c r="W54" s="10">
        <v>49</v>
      </c>
      <c r="X54" s="12" t="s">
        <v>33</v>
      </c>
      <c r="Y54" s="15">
        <v>77</v>
      </c>
      <c r="Z54" s="15">
        <v>52</v>
      </c>
      <c r="AA54" s="14">
        <f t="shared" si="1"/>
        <v>0.67532467532467533</v>
      </c>
      <c r="AB54" s="21">
        <v>70</v>
      </c>
      <c r="AC54" s="15">
        <v>46</v>
      </c>
      <c r="AD54" s="14">
        <f t="shared" si="2"/>
        <v>0.65714285714285714</v>
      </c>
      <c r="AE54" s="21">
        <v>116</v>
      </c>
      <c r="AF54" s="15">
        <v>71</v>
      </c>
      <c r="AG54" s="14">
        <f t="shared" si="3"/>
        <v>0.61206896551724133</v>
      </c>
      <c r="AH54" s="21">
        <v>93</v>
      </c>
      <c r="AI54" s="15">
        <v>58</v>
      </c>
      <c r="AJ54" s="14">
        <f t="shared" si="4"/>
        <v>0.62365591397849462</v>
      </c>
      <c r="AK54" s="21">
        <v>91</v>
      </c>
      <c r="AL54" s="15">
        <v>65</v>
      </c>
      <c r="AM54" s="14">
        <f t="shared" si="5"/>
        <v>0.7142857142857143</v>
      </c>
      <c r="AN54" s="21">
        <v>75</v>
      </c>
      <c r="AO54" s="15">
        <v>53</v>
      </c>
      <c r="AP54" s="14">
        <f t="shared" si="6"/>
        <v>0.70666666666666667</v>
      </c>
      <c r="AQ54" s="21">
        <v>100</v>
      </c>
      <c r="AR54" s="15">
        <v>68</v>
      </c>
      <c r="AS54" s="14">
        <f t="shared" si="7"/>
        <v>0.68</v>
      </c>
      <c r="AT54" s="21">
        <v>61</v>
      </c>
      <c r="AU54" s="15">
        <v>46</v>
      </c>
      <c r="AV54" s="14">
        <f t="shared" si="8"/>
        <v>0.75409836065573765</v>
      </c>
      <c r="AW54" s="21">
        <v>79</v>
      </c>
      <c r="AX54" s="15">
        <v>46</v>
      </c>
      <c r="AY54" s="14">
        <f t="shared" si="9"/>
        <v>0.58227848101265822</v>
      </c>
      <c r="AZ54" s="21">
        <v>65</v>
      </c>
      <c r="BA54" s="15">
        <v>44</v>
      </c>
      <c r="BB54" s="14">
        <f t="shared" si="10"/>
        <v>0.67692307692307696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0</v>
      </c>
      <c r="E55" s="39">
        <f t="shared" si="28"/>
        <v>0</v>
      </c>
      <c r="F55" s="39">
        <f t="shared" si="28"/>
        <v>0</v>
      </c>
      <c r="G55" s="39">
        <f t="shared" si="28"/>
        <v>0</v>
      </c>
      <c r="H55" s="39">
        <f t="shared" si="28"/>
        <v>0</v>
      </c>
      <c r="I55" s="39">
        <f t="shared" si="28"/>
        <v>0</v>
      </c>
      <c r="J55" s="39">
        <f t="shared" si="28"/>
        <v>0</v>
      </c>
      <c r="K55" s="39">
        <f t="shared" si="28"/>
        <v>0</v>
      </c>
      <c r="L55" s="39">
        <f t="shared" si="28"/>
        <v>0</v>
      </c>
      <c r="M55" s="39">
        <f t="shared" si="28"/>
        <v>0</v>
      </c>
      <c r="W55" s="10">
        <v>50</v>
      </c>
      <c r="X55" s="12" t="s">
        <v>34</v>
      </c>
      <c r="Y55" s="15">
        <v>22</v>
      </c>
      <c r="Z55" s="15">
        <v>31</v>
      </c>
      <c r="AA55" s="14">
        <f t="shared" si="1"/>
        <v>1.4090909090909092</v>
      </c>
      <c r="AB55" s="21">
        <v>19</v>
      </c>
      <c r="AC55" s="15">
        <v>26</v>
      </c>
      <c r="AD55" s="14">
        <f t="shared" si="2"/>
        <v>1.368421052631579</v>
      </c>
      <c r="AE55" s="21">
        <v>8</v>
      </c>
      <c r="AF55" s="15">
        <v>17</v>
      </c>
      <c r="AG55" s="14">
        <f t="shared" si="3"/>
        <v>2.125</v>
      </c>
      <c r="AH55" s="21">
        <v>14</v>
      </c>
      <c r="AI55" s="15">
        <v>23</v>
      </c>
      <c r="AJ55" s="14">
        <f t="shared" si="4"/>
        <v>1.6428571428571428</v>
      </c>
      <c r="AK55" s="21">
        <v>25</v>
      </c>
      <c r="AL55" s="15">
        <v>25</v>
      </c>
      <c r="AM55" s="14">
        <f t="shared" si="5"/>
        <v>1</v>
      </c>
      <c r="AN55" s="21">
        <v>44</v>
      </c>
      <c r="AO55" s="15">
        <v>36</v>
      </c>
      <c r="AP55" s="14">
        <f t="shared" si="6"/>
        <v>0.81818181818181823</v>
      </c>
      <c r="AQ55" s="21">
        <v>40</v>
      </c>
      <c r="AR55" s="15">
        <v>34</v>
      </c>
      <c r="AS55" s="14">
        <f t="shared" si="7"/>
        <v>0.85</v>
      </c>
      <c r="AT55" s="21">
        <v>38</v>
      </c>
      <c r="AU55" s="15">
        <v>35</v>
      </c>
      <c r="AV55" s="14">
        <f t="shared" si="8"/>
        <v>0.92105263157894735</v>
      </c>
      <c r="AW55" s="21">
        <v>43</v>
      </c>
      <c r="AX55" s="15">
        <v>38</v>
      </c>
      <c r="AY55" s="14">
        <f t="shared" si="9"/>
        <v>0.88372093023255816</v>
      </c>
      <c r="AZ55" s="21">
        <v>39</v>
      </c>
      <c r="BA55" s="15">
        <v>37</v>
      </c>
      <c r="BB55" s="14">
        <f t="shared" si="10"/>
        <v>0.94871794871794868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468</v>
      </c>
      <c r="Z56" s="15">
        <v>122</v>
      </c>
      <c r="AA56" s="14">
        <f t="shared" si="1"/>
        <v>0.2606837606837607</v>
      </c>
      <c r="AB56" s="21">
        <v>373</v>
      </c>
      <c r="AC56" s="15">
        <v>120</v>
      </c>
      <c r="AD56" s="14">
        <f t="shared" si="2"/>
        <v>0.32171581769436997</v>
      </c>
      <c r="AE56" s="21">
        <v>541</v>
      </c>
      <c r="AF56" s="15">
        <v>139</v>
      </c>
      <c r="AG56" s="14">
        <f t="shared" si="3"/>
        <v>0.25693160813308685</v>
      </c>
      <c r="AH56" s="21">
        <v>539</v>
      </c>
      <c r="AI56" s="15">
        <v>145</v>
      </c>
      <c r="AJ56" s="14">
        <f t="shared" si="4"/>
        <v>0.26901669758812619</v>
      </c>
      <c r="AK56" s="21">
        <v>558</v>
      </c>
      <c r="AL56" s="15">
        <v>149</v>
      </c>
      <c r="AM56" s="14">
        <f t="shared" si="5"/>
        <v>0.26702508960573479</v>
      </c>
      <c r="AN56" s="21">
        <v>483</v>
      </c>
      <c r="AO56" s="15">
        <v>140</v>
      </c>
      <c r="AP56" s="14">
        <f t="shared" si="6"/>
        <v>0.28985507246376813</v>
      </c>
      <c r="AQ56" s="21">
        <v>554</v>
      </c>
      <c r="AR56" s="15">
        <v>168</v>
      </c>
      <c r="AS56" s="14">
        <f t="shared" si="7"/>
        <v>0.30324909747292417</v>
      </c>
      <c r="AT56" s="21">
        <v>535</v>
      </c>
      <c r="AU56" s="15">
        <v>170</v>
      </c>
      <c r="AV56" s="14">
        <f t="shared" si="8"/>
        <v>0.31775700934579437</v>
      </c>
      <c r="AW56" s="21">
        <v>419</v>
      </c>
      <c r="AX56" s="15">
        <v>101</v>
      </c>
      <c r="AY56" s="14">
        <f t="shared" si="9"/>
        <v>0.24105011933174225</v>
      </c>
      <c r="AZ56" s="21">
        <v>575</v>
      </c>
      <c r="BA56" s="15">
        <v>144</v>
      </c>
      <c r="BB56" s="14">
        <f t="shared" si="10"/>
        <v>0.25043478260869567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159</v>
      </c>
      <c r="E57" s="49">
        <f t="shared" si="29"/>
        <v>198</v>
      </c>
      <c r="F57" s="49">
        <f t="shared" si="29"/>
        <v>180</v>
      </c>
      <c r="G57" s="49">
        <f t="shared" si="29"/>
        <v>242</v>
      </c>
      <c r="H57" s="49">
        <f t="shared" si="29"/>
        <v>292</v>
      </c>
      <c r="I57" s="49">
        <f t="shared" si="29"/>
        <v>264</v>
      </c>
      <c r="J57" s="49">
        <f t="shared" si="29"/>
        <v>199</v>
      </c>
      <c r="K57" s="49">
        <f t="shared" si="29"/>
        <v>127</v>
      </c>
      <c r="L57" s="49">
        <f t="shared" si="29"/>
        <v>198</v>
      </c>
      <c r="M57" s="49">
        <f t="shared" si="29"/>
        <v>140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0.39622641509433965</v>
      </c>
      <c r="E58" s="50">
        <f t="shared" si="30"/>
        <v>0.32323232323232326</v>
      </c>
      <c r="F58" s="50">
        <f t="shared" si="30"/>
        <v>0.2</v>
      </c>
      <c r="G58" s="50">
        <f t="shared" si="30"/>
        <v>0.21074380165289255</v>
      </c>
      <c r="H58" s="50">
        <f t="shared" si="30"/>
        <v>0.13356164383561644</v>
      </c>
      <c r="I58" s="50">
        <f t="shared" si="30"/>
        <v>0.10606060606060606</v>
      </c>
      <c r="J58" s="50">
        <f t="shared" si="30"/>
        <v>0.18090452261306533</v>
      </c>
      <c r="K58" s="50">
        <f t="shared" si="30"/>
        <v>0.27559055118110237</v>
      </c>
      <c r="L58" s="50">
        <f t="shared" si="30"/>
        <v>3.5353535353535352E-2</v>
      </c>
      <c r="M58" s="50">
        <f t="shared" si="30"/>
        <v>0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0.60377358490566035</v>
      </c>
      <c r="E59" s="50">
        <f t="shared" si="31"/>
        <v>0.6767676767676768</v>
      </c>
      <c r="F59" s="50">
        <f t="shared" si="31"/>
        <v>0.8</v>
      </c>
      <c r="G59" s="50">
        <f t="shared" si="31"/>
        <v>0.78925619834710747</v>
      </c>
      <c r="H59" s="50">
        <f t="shared" si="31"/>
        <v>0.86643835616438358</v>
      </c>
      <c r="I59" s="50">
        <f t="shared" si="31"/>
        <v>0.89393939393939392</v>
      </c>
      <c r="J59" s="50">
        <f t="shared" si="31"/>
        <v>0.81909547738693467</v>
      </c>
      <c r="K59" s="50">
        <f t="shared" si="31"/>
        <v>0.72440944881889768</v>
      </c>
      <c r="L59" s="50">
        <f t="shared" si="31"/>
        <v>0.96464646464646464</v>
      </c>
      <c r="M59" s="50">
        <f t="shared" si="31"/>
        <v>1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0.46673626269336621</v>
      </c>
      <c r="E64" s="59">
        <f>(M6/D6)^(1/(M$5-D$5)) - 1</f>
        <v>4.347862877658959E-2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0.51140922768304919</v>
      </c>
      <c r="E67" s="39">
        <f>(M7/D7)^(1/(M$5-D$5)) - 1</f>
        <v>4.6963017353282233E-2</v>
      </c>
    </row>
    <row r="68" spans="2:13" x14ac:dyDescent="0.25">
      <c r="C68" s="60" t="s">
        <v>54</v>
      </c>
      <c r="D68" s="39">
        <f>(M9-D9) / D9</f>
        <v>0.25925925925925924</v>
      </c>
      <c r="E68" s="39">
        <f>(M9/D9)^(1/(M$5-D$5)) - 1</f>
        <v>2.594459041397168E-2</v>
      </c>
    </row>
    <row r="69" spans="2:13" x14ac:dyDescent="0.25">
      <c r="C69" s="60" t="s">
        <v>55</v>
      </c>
      <c r="D69" s="39">
        <f>(M10-D10) / D10</f>
        <v>-1</v>
      </c>
      <c r="E69" s="39">
        <f>(M10/D10)^(1/(M$5-D$5)) - 1</f>
        <v>-1</v>
      </c>
    </row>
    <row r="70" spans="2:13" x14ac:dyDescent="0.25">
      <c r="C70" s="60" t="s">
        <v>56</v>
      </c>
      <c r="D70" s="39">
        <f>(M11-D11) / D11</f>
        <v>0.88826815642458101</v>
      </c>
      <c r="E70" s="39">
        <f>(M11/D11)^(1/(M$5-D$5)) - 1</f>
        <v>7.3182892555443191E-2</v>
      </c>
    </row>
    <row r="71" spans="2:13" x14ac:dyDescent="0.25">
      <c r="C71" s="60" t="s">
        <v>57</v>
      </c>
      <c r="D71" s="39">
        <f>(M12-D12) / D12</f>
        <v>0.45833333333333331</v>
      </c>
      <c r="E71" s="39">
        <f>(M12/D12)^(1/(M$5-D$5)) - 1</f>
        <v>4.2812699463338433E-2</v>
      </c>
    </row>
    <row r="72" spans="2:13" x14ac:dyDescent="0.25">
      <c r="C72" s="60" t="s">
        <v>42</v>
      </c>
      <c r="D72" s="59">
        <f>(M13-D13) / D13</f>
        <v>0.24434876210979548</v>
      </c>
      <c r="E72" s="59">
        <f>(M13/D13)^(1/(M$5-D$5)) - 1</f>
        <v>2.4587668183490896E-2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3.1697826705893516E-2</v>
      </c>
      <c r="E79" s="66">
        <f t="shared" si="35"/>
        <v>3.2589243665818966E-2</v>
      </c>
      <c r="F79" s="66">
        <f t="shared" si="35"/>
        <v>3.625487174839119E-2</v>
      </c>
      <c r="G79" s="66">
        <f t="shared" si="35"/>
        <v>3.8339813726376709E-2</v>
      </c>
      <c r="H79" s="66">
        <f t="shared" si="35"/>
        <v>3.4655642536722667E-2</v>
      </c>
      <c r="I79" s="66">
        <f t="shared" si="35"/>
        <v>3.728231542801079E-2</v>
      </c>
      <c r="J79" s="66">
        <f t="shared" si="35"/>
        <v>3.4712021646695013E-2</v>
      </c>
      <c r="K79" s="66">
        <f t="shared" si="35"/>
        <v>3.4211644708882279E-2</v>
      </c>
      <c r="L79" s="66">
        <f t="shared" si="35"/>
        <v>2.7822689302074911E-2</v>
      </c>
      <c r="M79" s="66">
        <f t="shared" si="35"/>
        <v>3.5263668715626008E-2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6.1434302908726181E-2</v>
      </c>
      <c r="E80" s="66">
        <f t="shared" si="35"/>
        <v>5.2572845629262246E-2</v>
      </c>
      <c r="F80" s="66">
        <f t="shared" si="35"/>
        <v>6.6141732283464566E-2</v>
      </c>
      <c r="G80" s="66">
        <f t="shared" si="35"/>
        <v>5.8885383806519455E-2</v>
      </c>
      <c r="H80" s="66">
        <f t="shared" si="35"/>
        <v>5.9071729957805907E-2</v>
      </c>
      <c r="I80" s="66">
        <f t="shared" si="35"/>
        <v>6.0760008128429181E-2</v>
      </c>
      <c r="J80" s="66">
        <f t="shared" si="35"/>
        <v>5.9576563269325457E-2</v>
      </c>
      <c r="K80" s="66">
        <f t="shared" si="35"/>
        <v>5.0184701324443644E-2</v>
      </c>
      <c r="L80" s="66">
        <f t="shared" si="35"/>
        <v>4.1663166736665265E-2</v>
      </c>
      <c r="M80" s="66">
        <f t="shared" si="35"/>
        <v>4.2554956449605975E-2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0.21468034727703236</v>
      </c>
      <c r="E81" s="66">
        <f t="shared" si="35"/>
        <v>0.20198170731707318</v>
      </c>
      <c r="F81" s="66">
        <f t="shared" si="35"/>
        <v>0.21828908554572271</v>
      </c>
      <c r="G81" s="66">
        <f t="shared" si="35"/>
        <v>0.23302752293577983</v>
      </c>
      <c r="H81" s="66">
        <f t="shared" si="35"/>
        <v>0.24135021097046414</v>
      </c>
      <c r="I81" s="66">
        <f t="shared" si="35"/>
        <v>0.28417266187050361</v>
      </c>
      <c r="J81" s="66">
        <f t="shared" si="35"/>
        <v>0.24082721814543029</v>
      </c>
      <c r="K81" s="66">
        <f t="shared" si="35"/>
        <v>0.19444444444444445</v>
      </c>
      <c r="L81" s="66">
        <f t="shared" si="35"/>
        <v>0.21376811594202899</v>
      </c>
      <c r="M81" s="66">
        <f t="shared" si="35"/>
        <v>0.197459584295612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1.1851851851851851</v>
      </c>
      <c r="E82" s="66">
        <f t="shared" si="36"/>
        <v>0.8529411764705882</v>
      </c>
      <c r="F82" s="66">
        <f t="shared" si="36"/>
        <v>0.96491228070175439</v>
      </c>
      <c r="G82" s="66">
        <f t="shared" si="36"/>
        <v>1.3636363636363635</v>
      </c>
      <c r="H82" s="66">
        <f t="shared" si="36"/>
        <v>1.0930232558139534</v>
      </c>
      <c r="I82" s="66">
        <f t="shared" si="36"/>
        <v>1.2333333333333334</v>
      </c>
      <c r="J82" s="66">
        <f t="shared" si="36"/>
        <v>2.5</v>
      </c>
      <c r="K82" s="66">
        <f t="shared" si="36"/>
        <v>1.8</v>
      </c>
      <c r="L82" s="66">
        <f t="shared" si="36"/>
        <v>0.91891891891891897</v>
      </c>
      <c r="M82" s="66">
        <f t="shared" si="36"/>
        <v>0.94117647058823528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0.73015873015873012</v>
      </c>
      <c r="E83" s="66">
        <f t="shared" si="37"/>
        <v>0.703125</v>
      </c>
      <c r="F83" s="66">
        <f t="shared" si="37"/>
        <v>0.80555555555555558</v>
      </c>
      <c r="G83" s="66">
        <f t="shared" si="37"/>
        <v>0.90196078431372551</v>
      </c>
      <c r="H83" s="66">
        <f t="shared" si="37"/>
        <v>1.0512820512820513</v>
      </c>
      <c r="I83" s="66">
        <f t="shared" si="37"/>
        <v>1.25</v>
      </c>
      <c r="J83" s="66">
        <f t="shared" si="37"/>
        <v>1.25</v>
      </c>
      <c r="K83" s="66">
        <f t="shared" si="37"/>
        <v>1.2857142857142858</v>
      </c>
      <c r="L83" s="66">
        <f t="shared" si="37"/>
        <v>2</v>
      </c>
      <c r="M83" s="66">
        <f t="shared" si="37"/>
        <v>0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0.5027932960893855</v>
      </c>
      <c r="E84" s="66">
        <f t="shared" si="38"/>
        <v>0.54117647058823526</v>
      </c>
      <c r="F84" s="66">
        <f t="shared" si="38"/>
        <v>0.48728813559322032</v>
      </c>
      <c r="G84" s="66">
        <f t="shared" si="38"/>
        <v>0.46190476190476193</v>
      </c>
      <c r="H84" s="66">
        <f t="shared" si="38"/>
        <v>0.49541284403669728</v>
      </c>
      <c r="I84" s="66">
        <f t="shared" si="38"/>
        <v>0.42076502732240439</v>
      </c>
      <c r="J84" s="66">
        <f t="shared" si="38"/>
        <v>0.40909090909090912</v>
      </c>
      <c r="K84" s="66">
        <f t="shared" si="38"/>
        <v>0.40186915887850466</v>
      </c>
      <c r="L84" s="66">
        <f t="shared" si="38"/>
        <v>0.36929460580912865</v>
      </c>
      <c r="M84" s="66">
        <f t="shared" si="38"/>
        <v>0.52366863905325445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0.66666666666666663</v>
      </c>
      <c r="E85" s="66">
        <f t="shared" si="39"/>
        <v>0.67164179104477617</v>
      </c>
      <c r="F85" s="66">
        <f t="shared" si="39"/>
        <v>0.57638888888888884</v>
      </c>
      <c r="G85" s="66">
        <f t="shared" si="39"/>
        <v>0.4607329842931937</v>
      </c>
      <c r="H85" s="66">
        <f t="shared" si="39"/>
        <v>0.36363636363636365</v>
      </c>
      <c r="I85" s="66">
        <f t="shared" si="39"/>
        <v>0.53813559322033899</v>
      </c>
      <c r="J85" s="66">
        <f t="shared" si="39"/>
        <v>0.58282208588957052</v>
      </c>
      <c r="K85" s="66">
        <f t="shared" si="39"/>
        <v>0.75</v>
      </c>
      <c r="L85" s="66">
        <f t="shared" si="39"/>
        <v>0.62827225130890052</v>
      </c>
      <c r="M85" s="66">
        <f t="shared" si="39"/>
        <v>0.65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0.23250807319698599</v>
      </c>
      <c r="E86" s="66">
        <f t="shared" si="40"/>
        <v>0.24004975124378108</v>
      </c>
      <c r="F86" s="66">
        <f t="shared" si="40"/>
        <v>0.26027397260273971</v>
      </c>
      <c r="G86" s="66">
        <f t="shared" si="40"/>
        <v>0.22319474835886213</v>
      </c>
      <c r="H86" s="66">
        <f t="shared" si="40"/>
        <v>0.24013921113689096</v>
      </c>
      <c r="I86" s="66">
        <f t="shared" si="40"/>
        <v>0.22857142857142856</v>
      </c>
      <c r="J86" s="66">
        <f t="shared" si="40"/>
        <v>0.25536992840095463</v>
      </c>
      <c r="K86" s="66">
        <f t="shared" si="40"/>
        <v>0.25714285714285712</v>
      </c>
      <c r="L86" s="66">
        <f t="shared" si="40"/>
        <v>0.21313506815365552</v>
      </c>
      <c r="M86" s="66">
        <f t="shared" si="40"/>
        <v>0.19896193771626297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4.2085902845396518E-2</v>
      </c>
      <c r="E88" s="66">
        <f t="shared" si="41"/>
        <v>4.1057907646368776E-2</v>
      </c>
      <c r="F88" s="66">
        <f t="shared" si="41"/>
        <v>4.5676828633857039E-2</v>
      </c>
      <c r="G88" s="66">
        <f t="shared" si="41"/>
        <v>4.9849725360140949E-2</v>
      </c>
      <c r="H88" s="66">
        <f t="shared" si="41"/>
        <v>4.4504721719911593E-2</v>
      </c>
      <c r="I88" s="66">
        <f t="shared" si="41"/>
        <v>4.3637027569837505E-2</v>
      </c>
      <c r="J88" s="66">
        <f t="shared" si="41"/>
        <v>4.1359189977690065E-2</v>
      </c>
      <c r="K88" s="66">
        <f t="shared" si="41"/>
        <v>3.5627972246043499E-2</v>
      </c>
      <c r="L88" s="66">
        <f t="shared" si="41"/>
        <v>3.3847061426148517E-2</v>
      </c>
      <c r="M88" s="66">
        <f t="shared" si="41"/>
        <v>3.7861753826068038E-2</v>
      </c>
    </row>
    <row r="89" spans="2:13" x14ac:dyDescent="0.25">
      <c r="B89" s="36"/>
      <c r="C89" s="69" t="str">
        <f>C16</f>
        <v>Drove alone</v>
      </c>
      <c r="D89" s="39">
        <f>D80</f>
        <v>6.1434302908726181E-2</v>
      </c>
      <c r="E89" s="39">
        <f t="shared" ref="E89:M89" si="42">E80</f>
        <v>5.2572845629262246E-2</v>
      </c>
      <c r="F89" s="39">
        <f t="shared" si="42"/>
        <v>6.6141732283464566E-2</v>
      </c>
      <c r="G89" s="39">
        <f t="shared" si="42"/>
        <v>5.8885383806519455E-2</v>
      </c>
      <c r="H89" s="39">
        <f t="shared" si="42"/>
        <v>5.9071729957805907E-2</v>
      </c>
      <c r="I89" s="39">
        <f t="shared" si="42"/>
        <v>6.0760008128429181E-2</v>
      </c>
      <c r="J89" s="39">
        <f t="shared" si="42"/>
        <v>5.9576563269325457E-2</v>
      </c>
      <c r="K89" s="39">
        <f t="shared" si="42"/>
        <v>5.0184701324443644E-2</v>
      </c>
      <c r="L89" s="39">
        <f t="shared" si="42"/>
        <v>4.1663166736665265E-2</v>
      </c>
      <c r="M89" s="39">
        <f t="shared" si="42"/>
        <v>4.2554956449605975E-2</v>
      </c>
    </row>
    <row r="90" spans="2:13" x14ac:dyDescent="0.25">
      <c r="B90" s="36"/>
      <c r="C90" s="69" t="str">
        <f>C17</f>
        <v>Carpooled:</v>
      </c>
      <c r="D90" s="39">
        <f>D81</f>
        <v>0.21468034727703236</v>
      </c>
      <c r="E90" s="39">
        <f t="shared" ref="E90:M90" si="43">E81</f>
        <v>0.20198170731707318</v>
      </c>
      <c r="F90" s="39">
        <f t="shared" si="43"/>
        <v>0.21828908554572271</v>
      </c>
      <c r="G90" s="39">
        <f t="shared" si="43"/>
        <v>0.23302752293577983</v>
      </c>
      <c r="H90" s="39">
        <f t="shared" si="43"/>
        <v>0.24135021097046414</v>
      </c>
      <c r="I90" s="39">
        <f t="shared" si="43"/>
        <v>0.28417266187050361</v>
      </c>
      <c r="J90" s="39">
        <f t="shared" si="43"/>
        <v>0.24082721814543029</v>
      </c>
      <c r="K90" s="39">
        <f t="shared" si="43"/>
        <v>0.19444444444444445</v>
      </c>
      <c r="L90" s="39">
        <f t="shared" si="43"/>
        <v>0.21376811594202899</v>
      </c>
      <c r="M90" s="39">
        <f t="shared" si="43"/>
        <v>0.197459584295612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0.21468034727703236</v>
      </c>
      <c r="E92" s="39">
        <f t="shared" ref="E92:M92" si="44">E90</f>
        <v>0.20198170731707318</v>
      </c>
      <c r="F92" s="39">
        <f t="shared" si="44"/>
        <v>0.21828908554572271</v>
      </c>
      <c r="G92" s="39">
        <f t="shared" si="44"/>
        <v>0.23302752293577983</v>
      </c>
      <c r="H92" s="39">
        <f t="shared" si="44"/>
        <v>0.24135021097046414</v>
      </c>
      <c r="I92" s="39">
        <f t="shared" si="44"/>
        <v>0.28417266187050361</v>
      </c>
      <c r="J92" s="39">
        <f t="shared" si="44"/>
        <v>0.24082721814543029</v>
      </c>
      <c r="K92" s="39">
        <f t="shared" si="44"/>
        <v>0.19444444444444445</v>
      </c>
      <c r="L92" s="39">
        <f t="shared" si="44"/>
        <v>0.21376811594202899</v>
      </c>
      <c r="M92" s="39">
        <f t="shared" si="44"/>
        <v>0.197459584295612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0.23496027241770714</v>
      </c>
      <c r="E93" s="66">
        <f t="shared" si="45"/>
        <v>0.25921658986175117</v>
      </c>
      <c r="F93" s="66">
        <f t="shared" si="45"/>
        <v>0.23265306122448978</v>
      </c>
      <c r="G93" s="66">
        <f t="shared" si="45"/>
        <v>0.27373068432671083</v>
      </c>
      <c r="H93" s="66">
        <f t="shared" si="45"/>
        <v>0.25918367346938775</v>
      </c>
      <c r="I93" s="66">
        <f t="shared" si="45"/>
        <v>0.3493975903614458</v>
      </c>
      <c r="J93" s="66">
        <f t="shared" si="45"/>
        <v>0.28864353312302837</v>
      </c>
      <c r="K93" s="66">
        <f t="shared" si="45"/>
        <v>0.24611801242236025</v>
      </c>
      <c r="L93" s="66">
        <f t="shared" si="45"/>
        <v>0.26307053941908715</v>
      </c>
      <c r="M93" s="66">
        <f t="shared" si="45"/>
        <v>0.22712680577849118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0.53424657534246578</v>
      </c>
      <c r="E94" s="66">
        <f t="shared" si="46"/>
        <v>0.43710691823899372</v>
      </c>
      <c r="F94" s="66">
        <f t="shared" si="46"/>
        <v>0.67006802721088432</v>
      </c>
      <c r="G94" s="66">
        <f t="shared" si="46"/>
        <v>0.73099415204678364</v>
      </c>
      <c r="H94" s="66">
        <f t="shared" si="46"/>
        <v>0.65384615384615385</v>
      </c>
      <c r="I94" s="66">
        <f t="shared" si="46"/>
        <v>0.77570093457943923</v>
      </c>
      <c r="J94" s="66">
        <f t="shared" si="46"/>
        <v>0.56521739130434778</v>
      </c>
      <c r="K94" s="66">
        <f t="shared" si="46"/>
        <v>0.43944636678200694</v>
      </c>
      <c r="L94" s="66">
        <f t="shared" si="46"/>
        <v>0.50915750915750912</v>
      </c>
      <c r="M94" s="66">
        <f t="shared" si="46"/>
        <v>0.58112094395280234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0.70059880239520955</v>
      </c>
      <c r="E95" s="66">
        <f t="shared" si="47"/>
        <v>0.69841269841269837</v>
      </c>
      <c r="F95" s="66">
        <f t="shared" si="47"/>
        <v>0.96341463414634143</v>
      </c>
      <c r="G95" s="66">
        <f t="shared" si="47"/>
        <v>0.76923076923076927</v>
      </c>
      <c r="H95" s="66">
        <f t="shared" si="47"/>
        <v>0.82608695652173914</v>
      </c>
      <c r="I95" s="66">
        <f t="shared" si="47"/>
        <v>0.79411764705882348</v>
      </c>
      <c r="J95" s="66">
        <f t="shared" si="47"/>
        <v>0.75268817204301075</v>
      </c>
      <c r="K95" s="66">
        <f t="shared" si="47"/>
        <v>0.70860927152317876</v>
      </c>
      <c r="L95" s="66">
        <f t="shared" si="47"/>
        <v>0.61235955056179781</v>
      </c>
      <c r="M95" s="66">
        <f t="shared" si="47"/>
        <v>0.58503401360544216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1.1851851851851851</v>
      </c>
      <c r="E97" s="39">
        <f t="shared" ref="E97:M97" si="50">E82</f>
        <v>0.8529411764705882</v>
      </c>
      <c r="F97" s="39">
        <f t="shared" si="50"/>
        <v>0.96491228070175439</v>
      </c>
      <c r="G97" s="39">
        <f t="shared" si="50"/>
        <v>1.3636363636363635</v>
      </c>
      <c r="H97" s="39">
        <f t="shared" si="50"/>
        <v>1.0930232558139534</v>
      </c>
      <c r="I97" s="39">
        <f t="shared" si="50"/>
        <v>1.2333333333333334</v>
      </c>
      <c r="J97" s="39">
        <f t="shared" si="50"/>
        <v>2.5</v>
      </c>
      <c r="K97" s="39">
        <f t="shared" si="50"/>
        <v>1.8</v>
      </c>
      <c r="L97" s="39">
        <f t="shared" si="50"/>
        <v>0.91891891891891897</v>
      </c>
      <c r="M97" s="39">
        <f t="shared" si="50"/>
        <v>0.94117647058823528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1.1851851851851851</v>
      </c>
      <c r="E98" s="66">
        <f t="shared" si="51"/>
        <v>0.8529411764705882</v>
      </c>
      <c r="F98" s="66">
        <f t="shared" si="51"/>
        <v>0.96491228070175439</v>
      </c>
      <c r="G98" s="66">
        <f t="shared" si="51"/>
        <v>1.3636363636363635</v>
      </c>
      <c r="H98" s="66">
        <f t="shared" si="51"/>
        <v>1.236842105263158</v>
      </c>
      <c r="I98" s="66">
        <f t="shared" si="51"/>
        <v>1.3703703703703705</v>
      </c>
      <c r="J98" s="66">
        <f t="shared" si="51"/>
        <v>0</v>
      </c>
      <c r="K98" s="66">
        <f t="shared" si="51"/>
        <v>0</v>
      </c>
      <c r="L98" s="66">
        <f t="shared" si="51"/>
        <v>1.064516129032258</v>
      </c>
      <c r="M98" s="66">
        <f t="shared" si="51"/>
        <v>0.96969696969696972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</v>
      </c>
      <c r="E99" s="66">
        <f t="shared" si="52"/>
        <v>0</v>
      </c>
      <c r="F99" s="66">
        <f t="shared" si="52"/>
        <v>0</v>
      </c>
      <c r="G99" s="66">
        <f t="shared" si="52"/>
        <v>0</v>
      </c>
      <c r="H99" s="66">
        <f t="shared" si="52"/>
        <v>0</v>
      </c>
      <c r="I99" s="66">
        <f t="shared" si="52"/>
        <v>0</v>
      </c>
      <c r="J99" s="66">
        <f t="shared" si="52"/>
        <v>0</v>
      </c>
      <c r="K99" s="66">
        <f t="shared" si="52"/>
        <v>0</v>
      </c>
      <c r="L99" s="66">
        <f t="shared" si="52"/>
        <v>0</v>
      </c>
      <c r="M99" s="66">
        <f t="shared" si="52"/>
        <v>0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0</v>
      </c>
      <c r="E100" s="66">
        <f t="shared" si="53"/>
        <v>0</v>
      </c>
      <c r="F100" s="66">
        <f t="shared" si="53"/>
        <v>0</v>
      </c>
      <c r="G100" s="66">
        <f t="shared" si="53"/>
        <v>0</v>
      </c>
      <c r="H100" s="66">
        <f t="shared" si="53"/>
        <v>2.2000000000000002</v>
      </c>
      <c r="I100" s="66">
        <f t="shared" si="53"/>
        <v>1.6666666666666667</v>
      </c>
      <c r="J100" s="66">
        <f t="shared" si="53"/>
        <v>2.5</v>
      </c>
      <c r="K100" s="66">
        <f t="shared" si="53"/>
        <v>1.8</v>
      </c>
      <c r="L100" s="66">
        <f t="shared" si="53"/>
        <v>2</v>
      </c>
      <c r="M100" s="66">
        <f t="shared" si="53"/>
        <v>3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0</v>
      </c>
      <c r="E101" s="66">
        <f t="shared" si="54"/>
        <v>0</v>
      </c>
      <c r="F101" s="66">
        <f t="shared" si="54"/>
        <v>0</v>
      </c>
      <c r="G101" s="66">
        <f t="shared" si="54"/>
        <v>0</v>
      </c>
      <c r="H101" s="66">
        <f t="shared" si="54"/>
        <v>0</v>
      </c>
      <c r="I101" s="66">
        <f t="shared" si="54"/>
        <v>0</v>
      </c>
      <c r="J101" s="66">
        <f t="shared" si="54"/>
        <v>0</v>
      </c>
      <c r="K101" s="66">
        <f t="shared" si="54"/>
        <v>0</v>
      </c>
      <c r="L101" s="66">
        <f t="shared" si="54"/>
        <v>3</v>
      </c>
      <c r="M101" s="66">
        <f t="shared" si="54"/>
        <v>0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0</v>
      </c>
      <c r="E102" s="66">
        <f t="shared" si="55"/>
        <v>0</v>
      </c>
      <c r="F102" s="66">
        <f t="shared" si="55"/>
        <v>0</v>
      </c>
      <c r="G102" s="66">
        <f t="shared" si="55"/>
        <v>0</v>
      </c>
      <c r="H102" s="66">
        <f t="shared" si="55"/>
        <v>0</v>
      </c>
      <c r="I102" s="66">
        <f t="shared" si="55"/>
        <v>0</v>
      </c>
      <c r="J102" s="66">
        <f t="shared" si="55"/>
        <v>0</v>
      </c>
      <c r="K102" s="66">
        <f t="shared" si="55"/>
        <v>0</v>
      </c>
      <c r="L102" s="66">
        <f t="shared" si="55"/>
        <v>0</v>
      </c>
      <c r="M102" s="66">
        <f t="shared" si="55"/>
        <v>0</v>
      </c>
    </row>
  </sheetData>
  <mergeCells count="1">
    <mergeCell ref="D62:E62"/>
  </mergeCells>
  <hyperlinks>
    <hyperlink ref="W3" r:id="rId1" xr:uid="{72E29C8A-EE80-43F0-9140-BC2AE041A8CC}"/>
  </hyperlinks>
  <pageMargins left="0.7" right="0.7" top="0.75" bottom="0.75" header="0.3" footer="0.3"/>
  <pageSetup orientation="portrait" horizontalDpi="300" verticalDpi="300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2F55-EBCB-4C40-8C27-0DC5628629BD}">
  <sheetPr codeName="Sheet10">
    <tabColor rgb="FF0070C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18647</v>
      </c>
      <c r="E6" s="34">
        <f t="shared" si="0"/>
        <v>18477</v>
      </c>
      <c r="F6" s="34">
        <f t="shared" si="0"/>
        <v>18501</v>
      </c>
      <c r="G6" s="34">
        <f t="shared" si="0"/>
        <v>18425</v>
      </c>
      <c r="H6" s="34">
        <f t="shared" si="0"/>
        <v>18500</v>
      </c>
      <c r="I6" s="34">
        <f t="shared" si="0"/>
        <v>19335</v>
      </c>
      <c r="J6" s="34">
        <f t="shared" si="0"/>
        <v>19758</v>
      </c>
      <c r="K6" s="34">
        <f t="shared" si="0"/>
        <v>20690</v>
      </c>
      <c r="L6" s="34">
        <f t="shared" si="0"/>
        <v>21173</v>
      </c>
      <c r="M6" s="34">
        <f t="shared" si="0"/>
        <v>22364</v>
      </c>
      <c r="W6" s="10">
        <v>1</v>
      </c>
      <c r="X6" s="12" t="s">
        <v>2</v>
      </c>
      <c r="Y6" s="15">
        <v>18647</v>
      </c>
      <c r="Z6" s="15">
        <v>557</v>
      </c>
      <c r="AA6" s="14">
        <f t="shared" ref="AA6:AA37" si="1">IFERROR(Z6/Y6, 0)</f>
        <v>2.9870756690084196E-2</v>
      </c>
      <c r="AB6" s="21">
        <v>18477</v>
      </c>
      <c r="AC6" s="15">
        <v>747</v>
      </c>
      <c r="AD6" s="14">
        <f>IFERROR(AC6/AB6, 0)</f>
        <v>4.0428641013151488E-2</v>
      </c>
      <c r="AE6" s="21">
        <v>18501</v>
      </c>
      <c r="AF6" s="15">
        <v>690</v>
      </c>
      <c r="AG6" s="14">
        <f>IFERROR(AF6/AE6, 0)</f>
        <v>3.7295281336143994E-2</v>
      </c>
      <c r="AH6" s="21">
        <v>18425</v>
      </c>
      <c r="AI6" s="15">
        <v>688</v>
      </c>
      <c r="AJ6" s="14">
        <f>IFERROR(AI6/AH6, 0)</f>
        <v>3.7340569877883312E-2</v>
      </c>
      <c r="AK6" s="21">
        <v>18500</v>
      </c>
      <c r="AL6" s="15">
        <v>664</v>
      </c>
      <c r="AM6" s="14">
        <f>IFERROR(AL6/AK6, 0)</f>
        <v>3.5891891891891889E-2</v>
      </c>
      <c r="AN6" s="21">
        <v>19335</v>
      </c>
      <c r="AO6" s="15">
        <v>682</v>
      </c>
      <c r="AP6" s="14">
        <f>IFERROR(AO6/AN6, 0)</f>
        <v>3.5272821308507889E-2</v>
      </c>
      <c r="AQ6" s="21">
        <v>19758</v>
      </c>
      <c r="AR6" s="15">
        <v>864</v>
      </c>
      <c r="AS6" s="14">
        <f>IFERROR(AR6/AQ6, 0)</f>
        <v>4.3729122380807776E-2</v>
      </c>
      <c r="AT6" s="21">
        <v>20690</v>
      </c>
      <c r="AU6" s="15">
        <v>724</v>
      </c>
      <c r="AV6" s="14">
        <f>IFERROR(AU6/AT6, 0)</f>
        <v>3.499275012083132E-2</v>
      </c>
      <c r="AW6" s="21">
        <v>21173</v>
      </c>
      <c r="AX6" s="15">
        <v>747</v>
      </c>
      <c r="AY6" s="14">
        <f>IFERROR(AX6/AW6, 0)</f>
        <v>3.5280782128182121E-2</v>
      </c>
      <c r="AZ6" s="21">
        <v>22364</v>
      </c>
      <c r="BA6" s="15">
        <v>629</v>
      </c>
      <c r="BB6" s="14">
        <f>IFERROR(BA6/AZ6, 0)</f>
        <v>2.8125558934001073E-2</v>
      </c>
    </row>
    <row r="7" spans="1:54" x14ac:dyDescent="0.25">
      <c r="B7" s="74">
        <v>3</v>
      </c>
      <c r="C7" s="76" t="s">
        <v>43</v>
      </c>
      <c r="D7" s="34">
        <f t="shared" si="0"/>
        <v>13469</v>
      </c>
      <c r="E7" s="34">
        <f t="shared" si="0"/>
        <v>13512</v>
      </c>
      <c r="F7" s="34">
        <f t="shared" si="0"/>
        <v>13953</v>
      </c>
      <c r="G7" s="34">
        <f t="shared" si="0"/>
        <v>14190</v>
      </c>
      <c r="H7" s="34">
        <f t="shared" si="0"/>
        <v>14435</v>
      </c>
      <c r="I7" s="34">
        <f t="shared" si="0"/>
        <v>14669</v>
      </c>
      <c r="J7" s="34">
        <f t="shared" si="0"/>
        <v>15166</v>
      </c>
      <c r="K7" s="34">
        <f t="shared" si="0"/>
        <v>15822</v>
      </c>
      <c r="L7" s="34">
        <f t="shared" si="0"/>
        <v>16241</v>
      </c>
      <c r="M7" s="34">
        <f t="shared" si="0"/>
        <v>17001</v>
      </c>
      <c r="W7" s="10">
        <v>2</v>
      </c>
      <c r="X7" s="12" t="s">
        <v>3</v>
      </c>
      <c r="Y7" s="15">
        <v>16287</v>
      </c>
      <c r="Z7" s="15">
        <v>565</v>
      </c>
      <c r="AA7" s="14">
        <f t="shared" si="1"/>
        <v>3.4690243752686194E-2</v>
      </c>
      <c r="AB7" s="21">
        <v>16307</v>
      </c>
      <c r="AC7" s="15">
        <v>696</v>
      </c>
      <c r="AD7" s="14">
        <f t="shared" ref="AD7:AD56" si="2">IFERROR(AC7/AB7, 0)</f>
        <v>4.2681057214693077E-2</v>
      </c>
      <c r="AE7" s="21">
        <v>16643</v>
      </c>
      <c r="AF7" s="15">
        <v>709</v>
      </c>
      <c r="AG7" s="14">
        <f t="shared" ref="AG7:AG56" si="3">IFERROR(AF7/AE7, 0)</f>
        <v>4.260049269963348E-2</v>
      </c>
      <c r="AH7" s="21">
        <v>16535</v>
      </c>
      <c r="AI7" s="15">
        <v>670</v>
      </c>
      <c r="AJ7" s="14">
        <f t="shared" ref="AJ7:AJ56" si="4">IFERROR(AI7/AH7, 0)</f>
        <v>4.052010885999395E-2</v>
      </c>
      <c r="AK7" s="21">
        <v>16733</v>
      </c>
      <c r="AL7" s="15">
        <v>687</v>
      </c>
      <c r="AM7" s="14">
        <f t="shared" ref="AM7:AM56" si="5">IFERROR(AL7/AK7, 0)</f>
        <v>4.1056594752883521E-2</v>
      </c>
      <c r="AN7" s="21">
        <v>17330</v>
      </c>
      <c r="AO7" s="15">
        <v>675</v>
      </c>
      <c r="AP7" s="14">
        <f t="shared" ref="AP7:AP56" si="6">IFERROR(AO7/AN7, 0)</f>
        <v>3.8949798038084245E-2</v>
      </c>
      <c r="AQ7" s="21">
        <v>17810</v>
      </c>
      <c r="AR7" s="15">
        <v>858</v>
      </c>
      <c r="AS7" s="14">
        <f t="shared" ref="AS7:AS56" si="7">IFERROR(AR7/AQ7, 0)</f>
        <v>4.8175182481751823E-2</v>
      </c>
      <c r="AT7" s="21">
        <v>18582</v>
      </c>
      <c r="AU7" s="15">
        <v>702</v>
      </c>
      <c r="AV7" s="14">
        <f t="shared" ref="AV7:AV56" si="8">IFERROR(AU7/AT7, 0)</f>
        <v>3.7778495318049728E-2</v>
      </c>
      <c r="AW7" s="21">
        <v>19088</v>
      </c>
      <c r="AX7" s="15">
        <v>815</v>
      </c>
      <c r="AY7" s="14">
        <f t="shared" ref="AY7:AY56" si="9">IFERROR(AX7/AW7, 0)</f>
        <v>4.2696982397317687E-2</v>
      </c>
      <c r="AZ7" s="21">
        <v>19875</v>
      </c>
      <c r="BA7" s="15">
        <v>725</v>
      </c>
      <c r="BB7" s="14">
        <f t="shared" ref="BB7:BB56" si="10">IFERROR(BA7/AZ7, 0)</f>
        <v>3.6477987421383647E-2</v>
      </c>
    </row>
    <row r="8" spans="1:54" x14ac:dyDescent="0.25">
      <c r="B8" s="74">
        <v>4</v>
      </c>
      <c r="C8" s="76" t="s">
        <v>44</v>
      </c>
      <c r="D8" s="34">
        <f t="shared" si="0"/>
        <v>2818</v>
      </c>
      <c r="E8" s="34">
        <f t="shared" si="0"/>
        <v>2795</v>
      </c>
      <c r="F8" s="34">
        <f t="shared" si="0"/>
        <v>2690</v>
      </c>
      <c r="G8" s="34">
        <f t="shared" si="0"/>
        <v>2345</v>
      </c>
      <c r="H8" s="34">
        <f t="shared" si="0"/>
        <v>2298</v>
      </c>
      <c r="I8" s="34">
        <f t="shared" si="0"/>
        <v>2661</v>
      </c>
      <c r="J8" s="34">
        <f t="shared" si="0"/>
        <v>2644</v>
      </c>
      <c r="K8" s="34">
        <f t="shared" si="0"/>
        <v>2760</v>
      </c>
      <c r="L8" s="34">
        <f t="shared" si="0"/>
        <v>2847</v>
      </c>
      <c r="M8" s="34">
        <f t="shared" si="0"/>
        <v>2874</v>
      </c>
      <c r="W8" s="10">
        <v>3</v>
      </c>
      <c r="X8" s="12" t="s">
        <v>4</v>
      </c>
      <c r="Y8" s="15">
        <v>13469</v>
      </c>
      <c r="Z8" s="15">
        <v>570</v>
      </c>
      <c r="AA8" s="14">
        <f t="shared" si="1"/>
        <v>4.2319400103942389E-2</v>
      </c>
      <c r="AB8" s="21">
        <v>13512</v>
      </c>
      <c r="AC8" s="15">
        <v>651</v>
      </c>
      <c r="AD8" s="14">
        <f t="shared" si="2"/>
        <v>4.8179396092362346E-2</v>
      </c>
      <c r="AE8" s="21">
        <v>13953</v>
      </c>
      <c r="AF8" s="15">
        <v>581</v>
      </c>
      <c r="AG8" s="14">
        <f t="shared" si="3"/>
        <v>4.1639790726008742E-2</v>
      </c>
      <c r="AH8" s="21">
        <v>14190</v>
      </c>
      <c r="AI8" s="15">
        <v>683</v>
      </c>
      <c r="AJ8" s="14">
        <f t="shared" si="4"/>
        <v>4.8132487667371389E-2</v>
      </c>
      <c r="AK8" s="21">
        <v>14435</v>
      </c>
      <c r="AL8" s="15">
        <v>660</v>
      </c>
      <c r="AM8" s="14">
        <f t="shared" si="5"/>
        <v>4.57222029788708E-2</v>
      </c>
      <c r="AN8" s="21">
        <v>14669</v>
      </c>
      <c r="AO8" s="15">
        <v>685</v>
      </c>
      <c r="AP8" s="14">
        <f t="shared" si="6"/>
        <v>4.6697116367850566E-2</v>
      </c>
      <c r="AQ8" s="21">
        <v>15166</v>
      </c>
      <c r="AR8" s="15">
        <v>820</v>
      </c>
      <c r="AS8" s="14">
        <f t="shared" si="7"/>
        <v>5.4068310694975606E-2</v>
      </c>
      <c r="AT8" s="21">
        <v>15822</v>
      </c>
      <c r="AU8" s="15">
        <v>766</v>
      </c>
      <c r="AV8" s="14">
        <f t="shared" si="8"/>
        <v>4.8413601314625208E-2</v>
      </c>
      <c r="AW8" s="21">
        <v>16241</v>
      </c>
      <c r="AX8" s="15">
        <v>759</v>
      </c>
      <c r="AY8" s="14">
        <f t="shared" si="9"/>
        <v>4.6733575518748849E-2</v>
      </c>
      <c r="AZ8" s="21">
        <v>17001</v>
      </c>
      <c r="BA8" s="15">
        <v>773</v>
      </c>
      <c r="BB8" s="14">
        <f t="shared" si="10"/>
        <v>4.5467913652138106E-2</v>
      </c>
    </row>
    <row r="9" spans="1:54" x14ac:dyDescent="0.25">
      <c r="B9" s="74">
        <v>8</v>
      </c>
      <c r="C9" s="76" t="s">
        <v>54</v>
      </c>
      <c r="D9" s="34">
        <f t="shared" si="0"/>
        <v>25</v>
      </c>
      <c r="E9" s="34">
        <f t="shared" si="0"/>
        <v>34</v>
      </c>
      <c r="F9" s="34">
        <f t="shared" si="0"/>
        <v>65</v>
      </c>
      <c r="G9" s="34">
        <f t="shared" si="0"/>
        <v>63</v>
      </c>
      <c r="H9" s="34">
        <f t="shared" si="0"/>
        <v>88</v>
      </c>
      <c r="I9" s="34">
        <f t="shared" si="0"/>
        <v>92</v>
      </c>
      <c r="J9" s="34">
        <f t="shared" si="0"/>
        <v>72</v>
      </c>
      <c r="K9" s="34">
        <f t="shared" si="0"/>
        <v>47</v>
      </c>
      <c r="L9" s="34">
        <f t="shared" si="0"/>
        <v>43</v>
      </c>
      <c r="M9" s="34">
        <f t="shared" si="0"/>
        <v>18</v>
      </c>
      <c r="W9" s="10">
        <v>4</v>
      </c>
      <c r="X9" s="12" t="s">
        <v>5</v>
      </c>
      <c r="Y9" s="15">
        <v>2818</v>
      </c>
      <c r="Z9" s="15">
        <v>410</v>
      </c>
      <c r="AA9" s="14">
        <f t="shared" si="1"/>
        <v>0.14549325762952448</v>
      </c>
      <c r="AB9" s="21">
        <v>2795</v>
      </c>
      <c r="AC9" s="15">
        <v>444</v>
      </c>
      <c r="AD9" s="14">
        <f t="shared" si="2"/>
        <v>0.1588550983899821</v>
      </c>
      <c r="AE9" s="21">
        <v>2690</v>
      </c>
      <c r="AF9" s="15">
        <v>449</v>
      </c>
      <c r="AG9" s="14">
        <f t="shared" si="3"/>
        <v>0.16691449814126394</v>
      </c>
      <c r="AH9" s="21">
        <v>2345</v>
      </c>
      <c r="AI9" s="15">
        <v>411</v>
      </c>
      <c r="AJ9" s="14">
        <f t="shared" si="4"/>
        <v>0.17526652452025587</v>
      </c>
      <c r="AK9" s="21">
        <v>2298</v>
      </c>
      <c r="AL9" s="15">
        <v>372</v>
      </c>
      <c r="AM9" s="14">
        <f t="shared" si="5"/>
        <v>0.16187989556135771</v>
      </c>
      <c r="AN9" s="21">
        <v>2661</v>
      </c>
      <c r="AO9" s="15">
        <v>444</v>
      </c>
      <c r="AP9" s="14">
        <f t="shared" si="6"/>
        <v>0.16685456595264939</v>
      </c>
      <c r="AQ9" s="21">
        <v>2644</v>
      </c>
      <c r="AR9" s="15">
        <v>408</v>
      </c>
      <c r="AS9" s="14">
        <f t="shared" si="7"/>
        <v>0.15431164901664146</v>
      </c>
      <c r="AT9" s="21">
        <v>2760</v>
      </c>
      <c r="AU9" s="15">
        <v>489</v>
      </c>
      <c r="AV9" s="14">
        <f t="shared" si="8"/>
        <v>0.17717391304347826</v>
      </c>
      <c r="AW9" s="21">
        <v>2847</v>
      </c>
      <c r="AX9" s="15">
        <v>586</v>
      </c>
      <c r="AY9" s="14">
        <f t="shared" si="9"/>
        <v>0.20583069898138392</v>
      </c>
      <c r="AZ9" s="21">
        <v>2874</v>
      </c>
      <c r="BA9" s="15">
        <v>530</v>
      </c>
      <c r="BB9" s="14">
        <f t="shared" si="10"/>
        <v>0.18441196938065413</v>
      </c>
    </row>
    <row r="10" spans="1:54" x14ac:dyDescent="0.25">
      <c r="B10" s="74">
        <v>14</v>
      </c>
      <c r="C10" s="76" t="s">
        <v>55</v>
      </c>
      <c r="D10" s="34">
        <f t="shared" si="0"/>
        <v>188</v>
      </c>
      <c r="E10" s="34">
        <f t="shared" si="0"/>
        <v>168</v>
      </c>
      <c r="F10" s="34">
        <f t="shared" si="0"/>
        <v>161</v>
      </c>
      <c r="G10" s="34">
        <f t="shared" si="0"/>
        <v>224</v>
      </c>
      <c r="H10" s="34">
        <f t="shared" si="0"/>
        <v>264</v>
      </c>
      <c r="I10" s="34">
        <f t="shared" si="0"/>
        <v>208</v>
      </c>
      <c r="J10" s="34">
        <f t="shared" si="0"/>
        <v>156</v>
      </c>
      <c r="K10" s="34">
        <f t="shared" si="0"/>
        <v>131</v>
      </c>
      <c r="L10" s="34">
        <f t="shared" si="0"/>
        <v>48</v>
      </c>
      <c r="M10" s="34">
        <f t="shared" si="0"/>
        <v>22</v>
      </c>
      <c r="W10" s="10">
        <v>5</v>
      </c>
      <c r="X10" s="12" t="s">
        <v>6</v>
      </c>
      <c r="Y10" s="15">
        <v>1995</v>
      </c>
      <c r="Z10" s="15">
        <v>346</v>
      </c>
      <c r="AA10" s="14">
        <f t="shared" si="1"/>
        <v>0.17343358395989975</v>
      </c>
      <c r="AB10" s="21">
        <v>1967</v>
      </c>
      <c r="AC10" s="15">
        <v>344</v>
      </c>
      <c r="AD10" s="14">
        <f t="shared" si="2"/>
        <v>0.17488561260803254</v>
      </c>
      <c r="AE10" s="21">
        <v>1870</v>
      </c>
      <c r="AF10" s="15">
        <v>330</v>
      </c>
      <c r="AG10" s="14">
        <f t="shared" si="3"/>
        <v>0.17647058823529413</v>
      </c>
      <c r="AH10" s="21">
        <v>1718</v>
      </c>
      <c r="AI10" s="15">
        <v>312</v>
      </c>
      <c r="AJ10" s="14">
        <f t="shared" si="4"/>
        <v>0.18160651920838183</v>
      </c>
      <c r="AK10" s="21">
        <v>1670</v>
      </c>
      <c r="AL10" s="15">
        <v>347</v>
      </c>
      <c r="AM10" s="14">
        <f t="shared" si="5"/>
        <v>0.20778443113772455</v>
      </c>
      <c r="AN10" s="21">
        <v>2083</v>
      </c>
      <c r="AO10" s="15">
        <v>393</v>
      </c>
      <c r="AP10" s="14">
        <f t="shared" si="6"/>
        <v>0.18867018722995679</v>
      </c>
      <c r="AQ10" s="21">
        <v>2193</v>
      </c>
      <c r="AR10" s="15">
        <v>365</v>
      </c>
      <c r="AS10" s="14">
        <f t="shared" si="7"/>
        <v>0.16643866849065209</v>
      </c>
      <c r="AT10" s="21">
        <v>2247</v>
      </c>
      <c r="AU10" s="15">
        <v>445</v>
      </c>
      <c r="AV10" s="14">
        <f t="shared" si="8"/>
        <v>0.19804183355585225</v>
      </c>
      <c r="AW10" s="21">
        <v>2252</v>
      </c>
      <c r="AX10" s="15">
        <v>483</v>
      </c>
      <c r="AY10" s="14">
        <f t="shared" si="9"/>
        <v>0.2144760213143872</v>
      </c>
      <c r="AZ10" s="21">
        <v>2304</v>
      </c>
      <c r="BA10" s="15">
        <v>471</v>
      </c>
      <c r="BB10" s="14">
        <f t="shared" si="10"/>
        <v>0.20442708333333334</v>
      </c>
    </row>
    <row r="11" spans="1:54" x14ac:dyDescent="0.25">
      <c r="B11" s="74">
        <v>15</v>
      </c>
      <c r="C11" s="76" t="s">
        <v>56</v>
      </c>
      <c r="D11" s="34">
        <f t="shared" si="0"/>
        <v>1192</v>
      </c>
      <c r="E11" s="34">
        <f t="shared" si="0"/>
        <v>1073</v>
      </c>
      <c r="F11" s="34">
        <f t="shared" si="0"/>
        <v>906</v>
      </c>
      <c r="G11" s="34">
        <f t="shared" si="0"/>
        <v>1013</v>
      </c>
      <c r="H11" s="34">
        <f t="shared" si="0"/>
        <v>957</v>
      </c>
      <c r="I11" s="34">
        <f t="shared" si="0"/>
        <v>1048</v>
      </c>
      <c r="J11" s="34">
        <f t="shared" si="0"/>
        <v>990</v>
      </c>
      <c r="K11" s="34">
        <f t="shared" si="0"/>
        <v>945</v>
      </c>
      <c r="L11" s="34">
        <f t="shared" si="0"/>
        <v>703</v>
      </c>
      <c r="M11" s="34">
        <f t="shared" si="0"/>
        <v>727</v>
      </c>
      <c r="W11" s="10">
        <v>6</v>
      </c>
      <c r="X11" s="12" t="s">
        <v>7</v>
      </c>
      <c r="Y11" s="15">
        <v>492</v>
      </c>
      <c r="Z11" s="15">
        <v>169</v>
      </c>
      <c r="AA11" s="14">
        <f t="shared" si="1"/>
        <v>0.3434959349593496</v>
      </c>
      <c r="AB11" s="21">
        <v>570</v>
      </c>
      <c r="AC11" s="15">
        <v>208</v>
      </c>
      <c r="AD11" s="14">
        <f t="shared" si="2"/>
        <v>0.36491228070175441</v>
      </c>
      <c r="AE11" s="21">
        <v>532</v>
      </c>
      <c r="AF11" s="15">
        <v>229</v>
      </c>
      <c r="AG11" s="14">
        <f t="shared" si="3"/>
        <v>0.43045112781954886</v>
      </c>
      <c r="AH11" s="21">
        <v>445</v>
      </c>
      <c r="AI11" s="15">
        <v>170</v>
      </c>
      <c r="AJ11" s="14">
        <f t="shared" si="4"/>
        <v>0.38202247191011235</v>
      </c>
      <c r="AK11" s="21">
        <v>464</v>
      </c>
      <c r="AL11" s="15">
        <v>162</v>
      </c>
      <c r="AM11" s="14">
        <f t="shared" si="5"/>
        <v>0.34913793103448276</v>
      </c>
      <c r="AN11" s="21">
        <v>406</v>
      </c>
      <c r="AO11" s="15">
        <v>182</v>
      </c>
      <c r="AP11" s="14">
        <f t="shared" si="6"/>
        <v>0.44827586206896552</v>
      </c>
      <c r="AQ11" s="21">
        <v>300</v>
      </c>
      <c r="AR11" s="15">
        <v>140</v>
      </c>
      <c r="AS11" s="14">
        <f t="shared" si="7"/>
        <v>0.46666666666666667</v>
      </c>
      <c r="AT11" s="21">
        <v>309</v>
      </c>
      <c r="AU11" s="15">
        <v>135</v>
      </c>
      <c r="AV11" s="14">
        <f t="shared" si="8"/>
        <v>0.43689320388349512</v>
      </c>
      <c r="AW11" s="21">
        <v>387</v>
      </c>
      <c r="AX11" s="15">
        <v>174</v>
      </c>
      <c r="AY11" s="14">
        <f t="shared" si="9"/>
        <v>0.44961240310077522</v>
      </c>
      <c r="AZ11" s="21">
        <v>289</v>
      </c>
      <c r="BA11" s="15">
        <v>132</v>
      </c>
      <c r="BB11" s="14">
        <f t="shared" si="10"/>
        <v>0.45674740484429066</v>
      </c>
    </row>
    <row r="12" spans="1:54" x14ac:dyDescent="0.25">
      <c r="B12" s="74">
        <v>16</v>
      </c>
      <c r="C12" s="76" t="s">
        <v>57</v>
      </c>
      <c r="D12" s="34">
        <f t="shared" si="0"/>
        <v>233</v>
      </c>
      <c r="E12" s="34">
        <f t="shared" si="0"/>
        <v>186</v>
      </c>
      <c r="F12" s="34">
        <f t="shared" si="0"/>
        <v>169</v>
      </c>
      <c r="G12" s="34">
        <f t="shared" si="0"/>
        <v>110</v>
      </c>
      <c r="H12" s="34">
        <f t="shared" si="0"/>
        <v>59</v>
      </c>
      <c r="I12" s="34">
        <f t="shared" si="0"/>
        <v>119</v>
      </c>
      <c r="J12" s="34">
        <f t="shared" si="0"/>
        <v>123</v>
      </c>
      <c r="K12" s="34">
        <f t="shared" si="0"/>
        <v>259</v>
      </c>
      <c r="L12" s="34">
        <f t="shared" si="0"/>
        <v>265</v>
      </c>
      <c r="M12" s="34">
        <f t="shared" si="0"/>
        <v>288</v>
      </c>
      <c r="W12" s="10">
        <v>7</v>
      </c>
      <c r="X12" s="12" t="s">
        <v>8</v>
      </c>
      <c r="Y12" s="15">
        <v>331</v>
      </c>
      <c r="Z12" s="15">
        <v>144</v>
      </c>
      <c r="AA12" s="14">
        <f t="shared" si="1"/>
        <v>0.43504531722054379</v>
      </c>
      <c r="AB12" s="21">
        <v>258</v>
      </c>
      <c r="AC12" s="15">
        <v>99</v>
      </c>
      <c r="AD12" s="14">
        <f t="shared" si="2"/>
        <v>0.38372093023255816</v>
      </c>
      <c r="AE12" s="21">
        <v>288</v>
      </c>
      <c r="AF12" s="15">
        <v>116</v>
      </c>
      <c r="AG12" s="14">
        <f t="shared" si="3"/>
        <v>0.40277777777777779</v>
      </c>
      <c r="AH12" s="21">
        <v>182</v>
      </c>
      <c r="AI12" s="15">
        <v>93</v>
      </c>
      <c r="AJ12" s="14">
        <f t="shared" si="4"/>
        <v>0.51098901098901095</v>
      </c>
      <c r="AK12" s="21">
        <v>164</v>
      </c>
      <c r="AL12" s="15">
        <v>93</v>
      </c>
      <c r="AM12" s="14">
        <f t="shared" si="5"/>
        <v>0.56707317073170727</v>
      </c>
      <c r="AN12" s="21">
        <v>172</v>
      </c>
      <c r="AO12" s="15">
        <v>104</v>
      </c>
      <c r="AP12" s="14">
        <f t="shared" si="6"/>
        <v>0.60465116279069764</v>
      </c>
      <c r="AQ12" s="21">
        <v>151</v>
      </c>
      <c r="AR12" s="15">
        <v>82</v>
      </c>
      <c r="AS12" s="14">
        <f t="shared" si="7"/>
        <v>0.54304635761589404</v>
      </c>
      <c r="AT12" s="21">
        <v>204</v>
      </c>
      <c r="AU12" s="15">
        <v>130</v>
      </c>
      <c r="AV12" s="14">
        <f t="shared" si="8"/>
        <v>0.63725490196078427</v>
      </c>
      <c r="AW12" s="21">
        <v>208</v>
      </c>
      <c r="AX12" s="15">
        <v>104</v>
      </c>
      <c r="AY12" s="14">
        <f t="shared" si="9"/>
        <v>0.5</v>
      </c>
      <c r="AZ12" s="21">
        <v>281</v>
      </c>
      <c r="BA12" s="15">
        <v>145</v>
      </c>
      <c r="BB12" s="14">
        <f t="shared" si="10"/>
        <v>0.51601423487544484</v>
      </c>
    </row>
    <row r="13" spans="1:54" x14ac:dyDescent="0.25">
      <c r="B13" s="74">
        <v>17</v>
      </c>
      <c r="C13" s="76" t="s">
        <v>42</v>
      </c>
      <c r="D13" s="34">
        <f t="shared" si="0"/>
        <v>722</v>
      </c>
      <c r="E13" s="34">
        <f t="shared" si="0"/>
        <v>709</v>
      </c>
      <c r="F13" s="34">
        <f t="shared" si="0"/>
        <v>557</v>
      </c>
      <c r="G13" s="34">
        <f t="shared" si="0"/>
        <v>480</v>
      </c>
      <c r="H13" s="34">
        <f t="shared" si="0"/>
        <v>399</v>
      </c>
      <c r="I13" s="34">
        <f t="shared" si="0"/>
        <v>538</v>
      </c>
      <c r="J13" s="34">
        <f t="shared" si="0"/>
        <v>607</v>
      </c>
      <c r="K13" s="34">
        <f t="shared" si="0"/>
        <v>726</v>
      </c>
      <c r="L13" s="34">
        <f t="shared" si="0"/>
        <v>1026</v>
      </c>
      <c r="M13" s="34">
        <f t="shared" si="0"/>
        <v>1434</v>
      </c>
      <c r="W13" s="10">
        <v>8</v>
      </c>
      <c r="X13" s="12" t="s">
        <v>9</v>
      </c>
      <c r="Y13" s="15">
        <v>25</v>
      </c>
      <c r="Z13" s="15">
        <v>30</v>
      </c>
      <c r="AA13" s="14">
        <f t="shared" si="1"/>
        <v>1.2</v>
      </c>
      <c r="AB13" s="21">
        <v>34</v>
      </c>
      <c r="AC13" s="15">
        <v>33</v>
      </c>
      <c r="AD13" s="14">
        <f t="shared" si="2"/>
        <v>0.97058823529411764</v>
      </c>
      <c r="AE13" s="21">
        <v>65</v>
      </c>
      <c r="AF13" s="15">
        <v>57</v>
      </c>
      <c r="AG13" s="14">
        <f t="shared" si="3"/>
        <v>0.87692307692307692</v>
      </c>
      <c r="AH13" s="21">
        <v>63</v>
      </c>
      <c r="AI13" s="15">
        <v>63</v>
      </c>
      <c r="AJ13" s="14">
        <f t="shared" si="4"/>
        <v>1</v>
      </c>
      <c r="AK13" s="21">
        <v>88</v>
      </c>
      <c r="AL13" s="15">
        <v>84</v>
      </c>
      <c r="AM13" s="14">
        <f t="shared" si="5"/>
        <v>0.95454545454545459</v>
      </c>
      <c r="AN13" s="21">
        <v>92</v>
      </c>
      <c r="AO13" s="15">
        <v>80</v>
      </c>
      <c r="AP13" s="14">
        <f t="shared" si="6"/>
        <v>0.86956521739130432</v>
      </c>
      <c r="AQ13" s="21">
        <v>72</v>
      </c>
      <c r="AR13" s="15">
        <v>75</v>
      </c>
      <c r="AS13" s="14">
        <f t="shared" si="7"/>
        <v>1.0416666666666667</v>
      </c>
      <c r="AT13" s="21">
        <v>47</v>
      </c>
      <c r="AU13" s="15">
        <v>43</v>
      </c>
      <c r="AV13" s="14">
        <f t="shared" si="8"/>
        <v>0.91489361702127658</v>
      </c>
      <c r="AW13" s="21">
        <v>43</v>
      </c>
      <c r="AX13" s="15">
        <v>45</v>
      </c>
      <c r="AY13" s="14">
        <f t="shared" si="9"/>
        <v>1.0465116279069768</v>
      </c>
      <c r="AZ13" s="21">
        <v>18</v>
      </c>
      <c r="BA13" s="15">
        <v>31</v>
      </c>
      <c r="BB13" s="14">
        <f t="shared" si="10"/>
        <v>1.7222222222222223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25</v>
      </c>
      <c r="Z14" s="15">
        <v>30</v>
      </c>
      <c r="AA14" s="14">
        <f t="shared" si="1"/>
        <v>1.2</v>
      </c>
      <c r="AB14" s="21">
        <v>34</v>
      </c>
      <c r="AC14" s="15">
        <v>33</v>
      </c>
      <c r="AD14" s="14">
        <f t="shared" si="2"/>
        <v>0.97058823529411764</v>
      </c>
      <c r="AE14" s="21">
        <v>65</v>
      </c>
      <c r="AF14" s="15">
        <v>57</v>
      </c>
      <c r="AG14" s="14">
        <f t="shared" si="3"/>
        <v>0.87692307692307692</v>
      </c>
      <c r="AH14" s="21">
        <v>63</v>
      </c>
      <c r="AI14" s="15">
        <v>63</v>
      </c>
      <c r="AJ14" s="14">
        <f t="shared" si="4"/>
        <v>1</v>
      </c>
      <c r="AK14" s="21">
        <v>88</v>
      </c>
      <c r="AL14" s="15">
        <v>84</v>
      </c>
      <c r="AM14" s="14">
        <f t="shared" si="5"/>
        <v>0.95454545454545459</v>
      </c>
      <c r="AN14" s="21">
        <v>92</v>
      </c>
      <c r="AO14" s="15">
        <v>80</v>
      </c>
      <c r="AP14" s="14">
        <f t="shared" si="6"/>
        <v>0.86956521739130432</v>
      </c>
      <c r="AQ14" s="21">
        <v>72</v>
      </c>
      <c r="AR14" s="15">
        <v>75</v>
      </c>
      <c r="AS14" s="14">
        <f t="shared" si="7"/>
        <v>1.0416666666666667</v>
      </c>
      <c r="AT14" s="21">
        <v>47</v>
      </c>
      <c r="AU14" s="15">
        <v>43</v>
      </c>
      <c r="AV14" s="14">
        <f t="shared" si="8"/>
        <v>0.91489361702127658</v>
      </c>
      <c r="AW14" s="21">
        <v>43</v>
      </c>
      <c r="AX14" s="15">
        <v>45</v>
      </c>
      <c r="AY14" s="14">
        <f t="shared" si="9"/>
        <v>1.0465116279069768</v>
      </c>
      <c r="AZ14" s="21">
        <v>18</v>
      </c>
      <c r="BA14" s="15">
        <v>31</v>
      </c>
      <c r="BB14" s="14">
        <f t="shared" si="10"/>
        <v>1.7222222222222223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16287</v>
      </c>
      <c r="E15" s="34">
        <f t="shared" si="11"/>
        <v>16307</v>
      </c>
      <c r="F15" s="34">
        <f t="shared" si="11"/>
        <v>16643</v>
      </c>
      <c r="G15" s="34">
        <f t="shared" si="11"/>
        <v>16535</v>
      </c>
      <c r="H15" s="34">
        <f t="shared" si="11"/>
        <v>16733</v>
      </c>
      <c r="I15" s="34">
        <f t="shared" si="11"/>
        <v>17330</v>
      </c>
      <c r="J15" s="34">
        <f t="shared" si="11"/>
        <v>17810</v>
      </c>
      <c r="K15" s="34">
        <f t="shared" si="11"/>
        <v>18582</v>
      </c>
      <c r="L15" s="34">
        <f t="shared" si="11"/>
        <v>19088</v>
      </c>
      <c r="M15" s="34">
        <f t="shared" si="11"/>
        <v>19875</v>
      </c>
      <c r="W15" s="10">
        <v>10</v>
      </c>
      <c r="X15" s="12" t="s">
        <v>11</v>
      </c>
      <c r="Y15" s="15">
        <v>0</v>
      </c>
      <c r="Z15" s="15">
        <v>119</v>
      </c>
      <c r="AA15" s="14">
        <f t="shared" si="1"/>
        <v>0</v>
      </c>
      <c r="AB15" s="21">
        <v>0</v>
      </c>
      <c r="AC15" s="15">
        <v>89</v>
      </c>
      <c r="AD15" s="14">
        <f t="shared" si="2"/>
        <v>0</v>
      </c>
      <c r="AE15" s="21">
        <v>0</v>
      </c>
      <c r="AF15" s="15">
        <v>24</v>
      </c>
      <c r="AG15" s="14">
        <f t="shared" si="3"/>
        <v>0</v>
      </c>
      <c r="AH15" s="21">
        <v>0</v>
      </c>
      <c r="AI15" s="15">
        <v>24</v>
      </c>
      <c r="AJ15" s="14">
        <f t="shared" si="4"/>
        <v>0</v>
      </c>
      <c r="AK15" s="21">
        <v>0</v>
      </c>
      <c r="AL15" s="15">
        <v>24</v>
      </c>
      <c r="AM15" s="14">
        <f t="shared" si="5"/>
        <v>0</v>
      </c>
      <c r="AN15" s="21">
        <v>0</v>
      </c>
      <c r="AO15" s="15">
        <v>23</v>
      </c>
      <c r="AP15" s="14">
        <f t="shared" si="6"/>
        <v>0</v>
      </c>
      <c r="AQ15" s="21">
        <v>0</v>
      </c>
      <c r="AR15" s="15">
        <v>23</v>
      </c>
      <c r="AS15" s="14">
        <f t="shared" si="7"/>
        <v>0</v>
      </c>
      <c r="AT15" s="21">
        <v>0</v>
      </c>
      <c r="AU15" s="15">
        <v>24</v>
      </c>
      <c r="AV15" s="14">
        <f t="shared" si="8"/>
        <v>0</v>
      </c>
      <c r="AW15" s="21">
        <v>0</v>
      </c>
      <c r="AX15" s="15">
        <v>24</v>
      </c>
      <c r="AY15" s="14">
        <f t="shared" si="9"/>
        <v>0</v>
      </c>
      <c r="AZ15" s="21">
        <v>0</v>
      </c>
      <c r="BA15" s="15">
        <v>27</v>
      </c>
      <c r="BB15" s="14">
        <f t="shared" si="10"/>
        <v>0</v>
      </c>
    </row>
    <row r="16" spans="1:54" x14ac:dyDescent="0.25">
      <c r="B16" s="74"/>
      <c r="C16" s="76" t="s">
        <v>43</v>
      </c>
      <c r="D16" s="37">
        <f>D7</f>
        <v>13469</v>
      </c>
      <c r="E16" s="37">
        <f t="shared" ref="E16:M16" si="12">E7</f>
        <v>13512</v>
      </c>
      <c r="F16" s="37">
        <f t="shared" si="12"/>
        <v>13953</v>
      </c>
      <c r="G16" s="37">
        <f t="shared" si="12"/>
        <v>14190</v>
      </c>
      <c r="H16" s="37">
        <f t="shared" si="12"/>
        <v>14435</v>
      </c>
      <c r="I16" s="37">
        <f t="shared" si="12"/>
        <v>14669</v>
      </c>
      <c r="J16" s="37">
        <f t="shared" si="12"/>
        <v>15166</v>
      </c>
      <c r="K16" s="37">
        <f t="shared" si="12"/>
        <v>15822</v>
      </c>
      <c r="L16" s="37">
        <f t="shared" si="12"/>
        <v>16241</v>
      </c>
      <c r="M16" s="37">
        <f t="shared" si="12"/>
        <v>17001</v>
      </c>
      <c r="W16" s="10">
        <v>11</v>
      </c>
      <c r="X16" s="12" t="s">
        <v>12</v>
      </c>
      <c r="Y16" s="15">
        <v>0</v>
      </c>
      <c r="Z16" s="15">
        <v>119</v>
      </c>
      <c r="AA16" s="14">
        <f t="shared" si="1"/>
        <v>0</v>
      </c>
      <c r="AB16" s="21">
        <v>0</v>
      </c>
      <c r="AC16" s="15">
        <v>89</v>
      </c>
      <c r="AD16" s="14">
        <f t="shared" si="2"/>
        <v>0</v>
      </c>
      <c r="AE16" s="21">
        <v>0</v>
      </c>
      <c r="AF16" s="15">
        <v>24</v>
      </c>
      <c r="AG16" s="14">
        <f t="shared" si="3"/>
        <v>0</v>
      </c>
      <c r="AH16" s="21">
        <v>0</v>
      </c>
      <c r="AI16" s="15">
        <v>24</v>
      </c>
      <c r="AJ16" s="14">
        <f t="shared" si="4"/>
        <v>0</v>
      </c>
      <c r="AK16" s="21">
        <v>0</v>
      </c>
      <c r="AL16" s="15">
        <v>24</v>
      </c>
      <c r="AM16" s="14">
        <f t="shared" si="5"/>
        <v>0</v>
      </c>
      <c r="AN16" s="21">
        <v>0</v>
      </c>
      <c r="AO16" s="15">
        <v>23</v>
      </c>
      <c r="AP16" s="14">
        <f t="shared" si="6"/>
        <v>0</v>
      </c>
      <c r="AQ16" s="21">
        <v>0</v>
      </c>
      <c r="AR16" s="15">
        <v>23</v>
      </c>
      <c r="AS16" s="14">
        <f t="shared" si="7"/>
        <v>0</v>
      </c>
      <c r="AT16" s="21">
        <v>0</v>
      </c>
      <c r="AU16" s="15">
        <v>24</v>
      </c>
      <c r="AV16" s="14">
        <f t="shared" si="8"/>
        <v>0</v>
      </c>
      <c r="AW16" s="21">
        <v>0</v>
      </c>
      <c r="AX16" s="15">
        <v>24</v>
      </c>
      <c r="AY16" s="14">
        <f t="shared" si="9"/>
        <v>0</v>
      </c>
      <c r="AZ16" s="21">
        <v>0</v>
      </c>
      <c r="BA16" s="15">
        <v>27</v>
      </c>
      <c r="BB16" s="14">
        <f t="shared" si="10"/>
        <v>0</v>
      </c>
    </row>
    <row r="17" spans="2:54" x14ac:dyDescent="0.25">
      <c r="B17" s="74"/>
      <c r="C17" s="76" t="s">
        <v>44</v>
      </c>
      <c r="D17" s="37">
        <f>D8</f>
        <v>2818</v>
      </c>
      <c r="E17" s="37">
        <f t="shared" ref="E17:M17" si="13">E8</f>
        <v>2795</v>
      </c>
      <c r="F17" s="37">
        <f t="shared" si="13"/>
        <v>2690</v>
      </c>
      <c r="G17" s="37">
        <f t="shared" si="13"/>
        <v>2345</v>
      </c>
      <c r="H17" s="37">
        <f t="shared" si="13"/>
        <v>2298</v>
      </c>
      <c r="I17" s="37">
        <f t="shared" si="13"/>
        <v>2661</v>
      </c>
      <c r="J17" s="37">
        <f t="shared" si="13"/>
        <v>2644</v>
      </c>
      <c r="K17" s="37">
        <f t="shared" si="13"/>
        <v>2760</v>
      </c>
      <c r="L17" s="37">
        <f t="shared" si="13"/>
        <v>2847</v>
      </c>
      <c r="M17" s="37">
        <f t="shared" si="13"/>
        <v>2874</v>
      </c>
      <c r="W17" s="10">
        <v>12</v>
      </c>
      <c r="X17" s="12" t="s">
        <v>13</v>
      </c>
      <c r="Y17" s="15">
        <v>0</v>
      </c>
      <c r="Z17" s="15">
        <v>119</v>
      </c>
      <c r="AA17" s="14">
        <f t="shared" si="1"/>
        <v>0</v>
      </c>
      <c r="AB17" s="21">
        <v>0</v>
      </c>
      <c r="AC17" s="15">
        <v>89</v>
      </c>
      <c r="AD17" s="14">
        <f t="shared" si="2"/>
        <v>0</v>
      </c>
      <c r="AE17" s="21">
        <v>0</v>
      </c>
      <c r="AF17" s="15">
        <v>24</v>
      </c>
      <c r="AG17" s="14">
        <f t="shared" si="3"/>
        <v>0</v>
      </c>
      <c r="AH17" s="21">
        <v>0</v>
      </c>
      <c r="AI17" s="15">
        <v>24</v>
      </c>
      <c r="AJ17" s="14">
        <f t="shared" si="4"/>
        <v>0</v>
      </c>
      <c r="AK17" s="21">
        <v>0</v>
      </c>
      <c r="AL17" s="15">
        <v>24</v>
      </c>
      <c r="AM17" s="14">
        <f t="shared" si="5"/>
        <v>0</v>
      </c>
      <c r="AN17" s="21">
        <v>0</v>
      </c>
      <c r="AO17" s="15">
        <v>23</v>
      </c>
      <c r="AP17" s="14">
        <f t="shared" si="6"/>
        <v>0</v>
      </c>
      <c r="AQ17" s="21">
        <v>0</v>
      </c>
      <c r="AR17" s="15">
        <v>23</v>
      </c>
      <c r="AS17" s="14">
        <f t="shared" si="7"/>
        <v>0</v>
      </c>
      <c r="AT17" s="21">
        <v>0</v>
      </c>
      <c r="AU17" s="15">
        <v>24</v>
      </c>
      <c r="AV17" s="14">
        <f t="shared" si="8"/>
        <v>0</v>
      </c>
      <c r="AW17" s="21">
        <v>0</v>
      </c>
      <c r="AX17" s="15">
        <v>24</v>
      </c>
      <c r="AY17" s="14">
        <f t="shared" si="9"/>
        <v>0</v>
      </c>
      <c r="AZ17" s="21">
        <v>0</v>
      </c>
      <c r="BA17" s="15">
        <v>27</v>
      </c>
      <c r="BB17" s="14">
        <f t="shared" si="10"/>
        <v>0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0</v>
      </c>
      <c r="Z18" s="15">
        <v>119</v>
      </c>
      <c r="AA18" s="14">
        <f t="shared" si="1"/>
        <v>0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24</v>
      </c>
      <c r="AG18" s="14">
        <f t="shared" si="3"/>
        <v>0</v>
      </c>
      <c r="AH18" s="21">
        <v>0</v>
      </c>
      <c r="AI18" s="15">
        <v>24</v>
      </c>
      <c r="AJ18" s="14">
        <f t="shared" si="4"/>
        <v>0</v>
      </c>
      <c r="AK18" s="21">
        <v>0</v>
      </c>
      <c r="AL18" s="15">
        <v>24</v>
      </c>
      <c r="AM18" s="14">
        <f t="shared" si="5"/>
        <v>0</v>
      </c>
      <c r="AN18" s="21">
        <v>0</v>
      </c>
      <c r="AO18" s="15">
        <v>23</v>
      </c>
      <c r="AP18" s="14">
        <f t="shared" si="6"/>
        <v>0</v>
      </c>
      <c r="AQ18" s="21">
        <v>0</v>
      </c>
      <c r="AR18" s="15">
        <v>23</v>
      </c>
      <c r="AS18" s="14">
        <f t="shared" si="7"/>
        <v>0</v>
      </c>
      <c r="AT18" s="21">
        <v>0</v>
      </c>
      <c r="AU18" s="15">
        <v>24</v>
      </c>
      <c r="AV18" s="14">
        <f t="shared" si="8"/>
        <v>0</v>
      </c>
      <c r="AW18" s="21">
        <v>0</v>
      </c>
      <c r="AX18" s="15">
        <v>24</v>
      </c>
      <c r="AY18" s="14">
        <f t="shared" si="9"/>
        <v>0</v>
      </c>
      <c r="AZ18" s="21">
        <v>0</v>
      </c>
      <c r="BA18" s="15">
        <v>27</v>
      </c>
      <c r="BB18" s="14">
        <f t="shared" si="10"/>
        <v>0</v>
      </c>
    </row>
    <row r="19" spans="2:54" x14ac:dyDescent="0.25">
      <c r="B19" s="74"/>
      <c r="C19" s="77" t="s">
        <v>44</v>
      </c>
      <c r="D19" s="37">
        <f>SUM(D20:D22)</f>
        <v>2818</v>
      </c>
      <c r="E19" s="37">
        <f t="shared" ref="E19:M19" si="14">SUM(E20:E22)</f>
        <v>2795</v>
      </c>
      <c r="F19" s="37">
        <f t="shared" si="14"/>
        <v>2690</v>
      </c>
      <c r="G19" s="37">
        <f t="shared" si="14"/>
        <v>2345</v>
      </c>
      <c r="H19" s="37">
        <f t="shared" si="14"/>
        <v>2298</v>
      </c>
      <c r="I19" s="37">
        <f t="shared" si="14"/>
        <v>2661</v>
      </c>
      <c r="J19" s="37">
        <f t="shared" si="14"/>
        <v>2644</v>
      </c>
      <c r="K19" s="37">
        <f t="shared" si="14"/>
        <v>2760</v>
      </c>
      <c r="L19" s="37">
        <f t="shared" si="14"/>
        <v>2847</v>
      </c>
      <c r="M19" s="37">
        <f t="shared" si="14"/>
        <v>2874</v>
      </c>
      <c r="W19" s="10">
        <v>14</v>
      </c>
      <c r="X19" s="12" t="s">
        <v>15</v>
      </c>
      <c r="Y19" s="15">
        <v>188</v>
      </c>
      <c r="Z19" s="15">
        <v>93</v>
      </c>
      <c r="AA19" s="14">
        <f t="shared" si="1"/>
        <v>0.49468085106382981</v>
      </c>
      <c r="AB19" s="21">
        <v>168</v>
      </c>
      <c r="AC19" s="15">
        <v>92</v>
      </c>
      <c r="AD19" s="14">
        <f t="shared" si="2"/>
        <v>0.54761904761904767</v>
      </c>
      <c r="AE19" s="21">
        <v>161</v>
      </c>
      <c r="AF19" s="15">
        <v>76</v>
      </c>
      <c r="AG19" s="14">
        <f t="shared" si="3"/>
        <v>0.47204968944099379</v>
      </c>
      <c r="AH19" s="21">
        <v>224</v>
      </c>
      <c r="AI19" s="15">
        <v>120</v>
      </c>
      <c r="AJ19" s="14">
        <f t="shared" si="4"/>
        <v>0.5357142857142857</v>
      </c>
      <c r="AK19" s="21">
        <v>264</v>
      </c>
      <c r="AL19" s="15">
        <v>144</v>
      </c>
      <c r="AM19" s="14">
        <f t="shared" si="5"/>
        <v>0.54545454545454541</v>
      </c>
      <c r="AN19" s="21">
        <v>208</v>
      </c>
      <c r="AO19" s="15">
        <v>131</v>
      </c>
      <c r="AP19" s="14">
        <f t="shared" si="6"/>
        <v>0.62980769230769229</v>
      </c>
      <c r="AQ19" s="21">
        <v>156</v>
      </c>
      <c r="AR19" s="15">
        <v>126</v>
      </c>
      <c r="AS19" s="14">
        <f t="shared" si="7"/>
        <v>0.80769230769230771</v>
      </c>
      <c r="AT19" s="21">
        <v>131</v>
      </c>
      <c r="AU19" s="15">
        <v>109</v>
      </c>
      <c r="AV19" s="14">
        <f t="shared" si="8"/>
        <v>0.83206106870229013</v>
      </c>
      <c r="AW19" s="21">
        <v>48</v>
      </c>
      <c r="AX19" s="15">
        <v>57</v>
      </c>
      <c r="AY19" s="14">
        <f t="shared" si="9"/>
        <v>1.1875</v>
      </c>
      <c r="AZ19" s="21">
        <v>22</v>
      </c>
      <c r="BA19" s="15">
        <v>35</v>
      </c>
      <c r="BB19" s="14">
        <f t="shared" si="10"/>
        <v>1.5909090909090908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1995</v>
      </c>
      <c r="E20" s="34">
        <f t="shared" si="15"/>
        <v>1967</v>
      </c>
      <c r="F20" s="34">
        <f t="shared" si="15"/>
        <v>1870</v>
      </c>
      <c r="G20" s="34">
        <f t="shared" si="15"/>
        <v>1718</v>
      </c>
      <c r="H20" s="34">
        <f t="shared" si="15"/>
        <v>1670</v>
      </c>
      <c r="I20" s="34">
        <f t="shared" si="15"/>
        <v>2083</v>
      </c>
      <c r="J20" s="34">
        <f t="shared" si="15"/>
        <v>2193</v>
      </c>
      <c r="K20" s="34">
        <f t="shared" si="15"/>
        <v>2247</v>
      </c>
      <c r="L20" s="34">
        <f t="shared" si="15"/>
        <v>2252</v>
      </c>
      <c r="M20" s="34">
        <f t="shared" si="15"/>
        <v>2304</v>
      </c>
      <c r="W20" s="10">
        <v>15</v>
      </c>
      <c r="X20" s="12" t="s">
        <v>16</v>
      </c>
      <c r="Y20" s="15">
        <v>1192</v>
      </c>
      <c r="Z20" s="15">
        <v>263</v>
      </c>
      <c r="AA20" s="14">
        <f t="shared" si="1"/>
        <v>0.22063758389261745</v>
      </c>
      <c r="AB20" s="21">
        <v>1073</v>
      </c>
      <c r="AC20" s="15">
        <v>298</v>
      </c>
      <c r="AD20" s="14">
        <f t="shared" si="2"/>
        <v>0.27772600186393293</v>
      </c>
      <c r="AE20" s="21">
        <v>906</v>
      </c>
      <c r="AF20" s="15">
        <v>230</v>
      </c>
      <c r="AG20" s="14">
        <f t="shared" si="3"/>
        <v>0.25386313465783666</v>
      </c>
      <c r="AH20" s="21">
        <v>1013</v>
      </c>
      <c r="AI20" s="15">
        <v>242</v>
      </c>
      <c r="AJ20" s="14">
        <f t="shared" si="4"/>
        <v>0.2388943731490622</v>
      </c>
      <c r="AK20" s="21">
        <v>957</v>
      </c>
      <c r="AL20" s="15">
        <v>270</v>
      </c>
      <c r="AM20" s="14">
        <f t="shared" si="5"/>
        <v>0.28213166144200624</v>
      </c>
      <c r="AN20" s="21">
        <v>1048</v>
      </c>
      <c r="AO20" s="15">
        <v>284</v>
      </c>
      <c r="AP20" s="14">
        <f t="shared" si="6"/>
        <v>0.27099236641221375</v>
      </c>
      <c r="AQ20" s="21">
        <v>990</v>
      </c>
      <c r="AR20" s="15">
        <v>290</v>
      </c>
      <c r="AS20" s="14">
        <f t="shared" si="7"/>
        <v>0.29292929292929293</v>
      </c>
      <c r="AT20" s="21">
        <v>945</v>
      </c>
      <c r="AU20" s="15">
        <v>324</v>
      </c>
      <c r="AV20" s="14">
        <f t="shared" si="8"/>
        <v>0.34285714285714286</v>
      </c>
      <c r="AW20" s="21">
        <v>703</v>
      </c>
      <c r="AX20" s="15">
        <v>243</v>
      </c>
      <c r="AY20" s="14">
        <f t="shared" si="9"/>
        <v>0.34566145092460882</v>
      </c>
      <c r="AZ20" s="21">
        <v>727</v>
      </c>
      <c r="BA20" s="15">
        <v>232</v>
      </c>
      <c r="BB20" s="14">
        <f t="shared" si="10"/>
        <v>0.31911966987620355</v>
      </c>
    </row>
    <row r="21" spans="2:54" x14ac:dyDescent="0.25">
      <c r="B21" s="74">
        <v>6</v>
      </c>
      <c r="C21" s="76" t="s">
        <v>52</v>
      </c>
      <c r="D21" s="34">
        <f t="shared" si="15"/>
        <v>492</v>
      </c>
      <c r="E21" s="34">
        <f t="shared" si="15"/>
        <v>570</v>
      </c>
      <c r="F21" s="34">
        <f t="shared" si="15"/>
        <v>532</v>
      </c>
      <c r="G21" s="34">
        <f t="shared" si="15"/>
        <v>445</v>
      </c>
      <c r="H21" s="34">
        <f t="shared" si="15"/>
        <v>464</v>
      </c>
      <c r="I21" s="34">
        <f t="shared" si="15"/>
        <v>406</v>
      </c>
      <c r="J21" s="34">
        <f t="shared" si="15"/>
        <v>300</v>
      </c>
      <c r="K21" s="34">
        <f t="shared" si="15"/>
        <v>309</v>
      </c>
      <c r="L21" s="34">
        <f t="shared" si="15"/>
        <v>387</v>
      </c>
      <c r="M21" s="34">
        <f t="shared" si="15"/>
        <v>289</v>
      </c>
      <c r="W21" s="10">
        <v>16</v>
      </c>
      <c r="X21" s="12" t="s">
        <v>17</v>
      </c>
      <c r="Y21" s="15">
        <v>233</v>
      </c>
      <c r="Z21" s="15">
        <v>86</v>
      </c>
      <c r="AA21" s="14">
        <f t="shared" si="1"/>
        <v>0.36909871244635195</v>
      </c>
      <c r="AB21" s="21">
        <v>186</v>
      </c>
      <c r="AC21" s="15">
        <v>74</v>
      </c>
      <c r="AD21" s="14">
        <f t="shared" si="2"/>
        <v>0.39784946236559138</v>
      </c>
      <c r="AE21" s="21">
        <v>169</v>
      </c>
      <c r="AF21" s="15">
        <v>75</v>
      </c>
      <c r="AG21" s="14">
        <f t="shared" si="3"/>
        <v>0.4437869822485207</v>
      </c>
      <c r="AH21" s="21">
        <v>110</v>
      </c>
      <c r="AI21" s="15">
        <v>60</v>
      </c>
      <c r="AJ21" s="14">
        <f t="shared" si="4"/>
        <v>0.54545454545454541</v>
      </c>
      <c r="AK21" s="21">
        <v>59</v>
      </c>
      <c r="AL21" s="15">
        <v>40</v>
      </c>
      <c r="AM21" s="14">
        <f t="shared" si="5"/>
        <v>0.67796610169491522</v>
      </c>
      <c r="AN21" s="21">
        <v>119</v>
      </c>
      <c r="AO21" s="15">
        <v>82</v>
      </c>
      <c r="AP21" s="14">
        <f t="shared" si="6"/>
        <v>0.68907563025210083</v>
      </c>
      <c r="AQ21" s="21">
        <v>123</v>
      </c>
      <c r="AR21" s="15">
        <v>91</v>
      </c>
      <c r="AS21" s="14">
        <f t="shared" si="7"/>
        <v>0.73983739837398377</v>
      </c>
      <c r="AT21" s="21">
        <v>259</v>
      </c>
      <c r="AU21" s="15">
        <v>139</v>
      </c>
      <c r="AV21" s="14">
        <f t="shared" si="8"/>
        <v>0.53667953667953672</v>
      </c>
      <c r="AW21" s="21">
        <v>265</v>
      </c>
      <c r="AX21" s="15">
        <v>170</v>
      </c>
      <c r="AY21" s="14">
        <f t="shared" si="9"/>
        <v>0.64150943396226412</v>
      </c>
      <c r="AZ21" s="21">
        <v>288</v>
      </c>
      <c r="BA21" s="15">
        <v>143</v>
      </c>
      <c r="BB21" s="14">
        <f t="shared" si="10"/>
        <v>0.49652777777777779</v>
      </c>
    </row>
    <row r="22" spans="2:54" x14ac:dyDescent="0.25">
      <c r="B22" s="74">
        <v>7</v>
      </c>
      <c r="C22" s="76" t="s">
        <v>53</v>
      </c>
      <c r="D22" s="34">
        <f t="shared" si="15"/>
        <v>331</v>
      </c>
      <c r="E22" s="34">
        <f t="shared" si="15"/>
        <v>258</v>
      </c>
      <c r="F22" s="34">
        <f t="shared" si="15"/>
        <v>288</v>
      </c>
      <c r="G22" s="34">
        <f t="shared" si="15"/>
        <v>182</v>
      </c>
      <c r="H22" s="34">
        <f t="shared" si="15"/>
        <v>164</v>
      </c>
      <c r="I22" s="34">
        <f t="shared" si="15"/>
        <v>172</v>
      </c>
      <c r="J22" s="34">
        <f t="shared" si="15"/>
        <v>151</v>
      </c>
      <c r="K22" s="34">
        <f t="shared" si="15"/>
        <v>204</v>
      </c>
      <c r="L22" s="34">
        <f t="shared" si="15"/>
        <v>208</v>
      </c>
      <c r="M22" s="34">
        <f t="shared" si="15"/>
        <v>281</v>
      </c>
      <c r="W22" s="16">
        <v>17</v>
      </c>
      <c r="X22" s="17" t="s">
        <v>18</v>
      </c>
      <c r="Y22" s="18">
        <v>722</v>
      </c>
      <c r="Z22" s="18">
        <v>186</v>
      </c>
      <c r="AA22" s="19">
        <f t="shared" si="1"/>
        <v>0.25761772853185594</v>
      </c>
      <c r="AB22" s="22">
        <v>709</v>
      </c>
      <c r="AC22" s="18">
        <v>208</v>
      </c>
      <c r="AD22" s="19">
        <f t="shared" si="2"/>
        <v>0.2933709449929478</v>
      </c>
      <c r="AE22" s="22">
        <v>557</v>
      </c>
      <c r="AF22" s="18">
        <v>139</v>
      </c>
      <c r="AG22" s="19">
        <f t="shared" si="3"/>
        <v>0.24955116696588869</v>
      </c>
      <c r="AH22" s="22">
        <v>480</v>
      </c>
      <c r="AI22" s="18">
        <v>142</v>
      </c>
      <c r="AJ22" s="19">
        <f t="shared" si="4"/>
        <v>0.29583333333333334</v>
      </c>
      <c r="AK22" s="22">
        <v>399</v>
      </c>
      <c r="AL22" s="18">
        <v>133</v>
      </c>
      <c r="AM22" s="19">
        <f t="shared" si="5"/>
        <v>0.33333333333333331</v>
      </c>
      <c r="AN22" s="22">
        <v>538</v>
      </c>
      <c r="AO22" s="18">
        <v>143</v>
      </c>
      <c r="AP22" s="19">
        <f t="shared" si="6"/>
        <v>0.26579925650557623</v>
      </c>
      <c r="AQ22" s="22">
        <v>607</v>
      </c>
      <c r="AR22" s="18">
        <v>177</v>
      </c>
      <c r="AS22" s="19">
        <f t="shared" si="7"/>
        <v>0.29159802306425042</v>
      </c>
      <c r="AT22" s="22">
        <v>726</v>
      </c>
      <c r="AU22" s="18">
        <v>187</v>
      </c>
      <c r="AV22" s="19">
        <f t="shared" si="8"/>
        <v>0.25757575757575757</v>
      </c>
      <c r="AW22" s="22">
        <v>1026</v>
      </c>
      <c r="AX22" s="18">
        <v>224</v>
      </c>
      <c r="AY22" s="19">
        <f t="shared" si="9"/>
        <v>0.21832358674463936</v>
      </c>
      <c r="AZ22" s="22">
        <v>1434</v>
      </c>
      <c r="BA22" s="18">
        <v>274</v>
      </c>
      <c r="BB22" s="19">
        <f t="shared" si="10"/>
        <v>0.19107391910739191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10256</v>
      </c>
      <c r="Z23" s="15">
        <v>359</v>
      </c>
      <c r="AA23" s="14">
        <f t="shared" si="1"/>
        <v>3.500390015600624E-2</v>
      </c>
      <c r="AB23" s="21">
        <v>10309</v>
      </c>
      <c r="AC23" s="15">
        <v>451</v>
      </c>
      <c r="AD23" s="14">
        <f t="shared" si="2"/>
        <v>4.3748181200892425E-2</v>
      </c>
      <c r="AE23" s="21">
        <v>10160</v>
      </c>
      <c r="AF23" s="15">
        <v>475</v>
      </c>
      <c r="AG23" s="14">
        <f t="shared" si="3"/>
        <v>4.6751968503937008E-2</v>
      </c>
      <c r="AH23" s="21">
        <v>10272</v>
      </c>
      <c r="AI23" s="15">
        <v>540</v>
      </c>
      <c r="AJ23" s="14">
        <f t="shared" si="4"/>
        <v>5.2570093457943924E-2</v>
      </c>
      <c r="AK23" s="21">
        <v>10421</v>
      </c>
      <c r="AL23" s="15">
        <v>417</v>
      </c>
      <c r="AM23" s="14">
        <f t="shared" si="5"/>
        <v>4.0015353612897035E-2</v>
      </c>
      <c r="AN23" s="21">
        <v>10884</v>
      </c>
      <c r="AO23" s="15">
        <v>430</v>
      </c>
      <c r="AP23" s="14">
        <f t="shared" si="6"/>
        <v>3.9507533994854835E-2</v>
      </c>
      <c r="AQ23" s="21">
        <v>10879</v>
      </c>
      <c r="AR23" s="15">
        <v>500</v>
      </c>
      <c r="AS23" s="14">
        <f t="shared" si="7"/>
        <v>4.5960106627447372E-2</v>
      </c>
      <c r="AT23" s="21">
        <v>11316</v>
      </c>
      <c r="AU23" s="15">
        <v>557</v>
      </c>
      <c r="AV23" s="14">
        <f t="shared" si="8"/>
        <v>4.9222340049487452E-2</v>
      </c>
      <c r="AW23" s="21">
        <v>11556</v>
      </c>
      <c r="AX23" s="15">
        <v>518</v>
      </c>
      <c r="AY23" s="14">
        <f t="shared" si="9"/>
        <v>4.4825199030806506E-2</v>
      </c>
      <c r="AZ23" s="21">
        <v>12240</v>
      </c>
      <c r="BA23" s="15">
        <v>500</v>
      </c>
      <c r="BB23" s="14">
        <f t="shared" si="10"/>
        <v>4.084967320261438E-2</v>
      </c>
    </row>
    <row r="24" spans="2:54" x14ac:dyDescent="0.25">
      <c r="B24" s="74"/>
      <c r="C24" s="77" t="s">
        <v>54</v>
      </c>
      <c r="D24" s="37">
        <f>SUM(D25:D29)</f>
        <v>25</v>
      </c>
      <c r="E24" s="37">
        <f t="shared" ref="E24:M24" si="16">SUM(E25:E29)</f>
        <v>34</v>
      </c>
      <c r="F24" s="37">
        <f t="shared" si="16"/>
        <v>65</v>
      </c>
      <c r="G24" s="37">
        <f t="shared" si="16"/>
        <v>63</v>
      </c>
      <c r="H24" s="37">
        <f t="shared" si="16"/>
        <v>88</v>
      </c>
      <c r="I24" s="37">
        <f t="shared" si="16"/>
        <v>92</v>
      </c>
      <c r="J24" s="37">
        <f t="shared" si="16"/>
        <v>72</v>
      </c>
      <c r="K24" s="37">
        <f t="shared" si="16"/>
        <v>47</v>
      </c>
      <c r="L24" s="37">
        <f t="shared" si="16"/>
        <v>43</v>
      </c>
      <c r="M24" s="37">
        <f t="shared" si="16"/>
        <v>18</v>
      </c>
      <c r="W24" s="10">
        <v>19</v>
      </c>
      <c r="X24" s="12" t="s">
        <v>20</v>
      </c>
      <c r="Y24" s="15">
        <v>8860</v>
      </c>
      <c r="Z24" s="15">
        <v>415</v>
      </c>
      <c r="AA24" s="14">
        <f t="shared" si="1"/>
        <v>4.6839729119638823E-2</v>
      </c>
      <c r="AB24" s="21">
        <v>9130</v>
      </c>
      <c r="AC24" s="15">
        <v>445</v>
      </c>
      <c r="AD24" s="14">
        <f t="shared" si="2"/>
        <v>4.8740416210295727E-2</v>
      </c>
      <c r="AE24" s="21">
        <v>9253</v>
      </c>
      <c r="AF24" s="15">
        <v>506</v>
      </c>
      <c r="AG24" s="14">
        <f t="shared" si="3"/>
        <v>5.4684967037717497E-2</v>
      </c>
      <c r="AH24" s="21">
        <v>9374</v>
      </c>
      <c r="AI24" s="15">
        <v>537</v>
      </c>
      <c r="AJ24" s="14">
        <f t="shared" si="4"/>
        <v>5.7286110518455301E-2</v>
      </c>
      <c r="AK24" s="21">
        <v>9571</v>
      </c>
      <c r="AL24" s="15">
        <v>458</v>
      </c>
      <c r="AM24" s="14">
        <f t="shared" si="5"/>
        <v>4.7852888935325459E-2</v>
      </c>
      <c r="AN24" s="21">
        <v>9870</v>
      </c>
      <c r="AO24" s="15">
        <v>451</v>
      </c>
      <c r="AP24" s="14">
        <f t="shared" si="6"/>
        <v>4.5694022289766968E-2</v>
      </c>
      <c r="AQ24" s="21">
        <v>9933</v>
      </c>
      <c r="AR24" s="15">
        <v>514</v>
      </c>
      <c r="AS24" s="14">
        <f t="shared" si="7"/>
        <v>5.1746702909493604E-2</v>
      </c>
      <c r="AT24" s="21">
        <v>10152</v>
      </c>
      <c r="AU24" s="15">
        <v>507</v>
      </c>
      <c r="AV24" s="14">
        <f t="shared" si="8"/>
        <v>4.9940898345153667E-2</v>
      </c>
      <c r="AW24" s="21">
        <v>10213</v>
      </c>
      <c r="AX24" s="15">
        <v>537</v>
      </c>
      <c r="AY24" s="14">
        <f t="shared" si="9"/>
        <v>5.2580045040634488E-2</v>
      </c>
      <c r="AZ24" s="21">
        <v>10774</v>
      </c>
      <c r="BA24" s="15">
        <v>546</v>
      </c>
      <c r="BB24" s="14">
        <f t="shared" si="10"/>
        <v>5.0677557081863743E-2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25</v>
      </c>
      <c r="E25" s="34">
        <f t="shared" si="17"/>
        <v>34</v>
      </c>
      <c r="F25" s="34">
        <f t="shared" si="17"/>
        <v>65</v>
      </c>
      <c r="G25" s="34">
        <f t="shared" si="17"/>
        <v>63</v>
      </c>
      <c r="H25" s="34">
        <f t="shared" si="17"/>
        <v>88</v>
      </c>
      <c r="I25" s="34">
        <f t="shared" si="17"/>
        <v>92</v>
      </c>
      <c r="J25" s="34">
        <f t="shared" si="17"/>
        <v>72</v>
      </c>
      <c r="K25" s="34">
        <f t="shared" si="17"/>
        <v>47</v>
      </c>
      <c r="L25" s="34">
        <f t="shared" si="17"/>
        <v>43</v>
      </c>
      <c r="M25" s="34">
        <f t="shared" si="17"/>
        <v>18</v>
      </c>
      <c r="W25" s="10">
        <v>20</v>
      </c>
      <c r="X25" s="12" t="s">
        <v>21</v>
      </c>
      <c r="Y25" s="15">
        <v>7210</v>
      </c>
      <c r="Z25" s="15">
        <v>407</v>
      </c>
      <c r="AA25" s="14">
        <f t="shared" si="1"/>
        <v>5.6449375866851594E-2</v>
      </c>
      <c r="AB25" s="21">
        <v>7462</v>
      </c>
      <c r="AC25" s="15">
        <v>467</v>
      </c>
      <c r="AD25" s="14">
        <f t="shared" si="2"/>
        <v>6.2583757705708926E-2</v>
      </c>
      <c r="AE25" s="21">
        <v>7652</v>
      </c>
      <c r="AF25" s="15">
        <v>442</v>
      </c>
      <c r="AG25" s="14">
        <f t="shared" si="3"/>
        <v>5.7762676424464192E-2</v>
      </c>
      <c r="AH25" s="21">
        <v>7978</v>
      </c>
      <c r="AI25" s="15">
        <v>523</v>
      </c>
      <c r="AJ25" s="14">
        <f t="shared" si="4"/>
        <v>6.5555277011782404E-2</v>
      </c>
      <c r="AK25" s="21">
        <v>8138</v>
      </c>
      <c r="AL25" s="15">
        <v>478</v>
      </c>
      <c r="AM25" s="14">
        <f t="shared" si="5"/>
        <v>5.8736790366183338E-2</v>
      </c>
      <c r="AN25" s="21">
        <v>8220</v>
      </c>
      <c r="AO25" s="15">
        <v>519</v>
      </c>
      <c r="AP25" s="14">
        <f t="shared" si="6"/>
        <v>6.3138686131386859E-2</v>
      </c>
      <c r="AQ25" s="21">
        <v>8288</v>
      </c>
      <c r="AR25" s="15">
        <v>531</v>
      </c>
      <c r="AS25" s="14">
        <f t="shared" si="7"/>
        <v>6.4068532818532822E-2</v>
      </c>
      <c r="AT25" s="21">
        <v>8529</v>
      </c>
      <c r="AU25" s="15">
        <v>521</v>
      </c>
      <c r="AV25" s="14">
        <f t="shared" si="8"/>
        <v>6.1085707585883456E-2</v>
      </c>
      <c r="AW25" s="21">
        <v>8592</v>
      </c>
      <c r="AX25" s="15">
        <v>462</v>
      </c>
      <c r="AY25" s="14">
        <f t="shared" si="9"/>
        <v>5.377094972067039E-2</v>
      </c>
      <c r="AZ25" s="21">
        <v>9014</v>
      </c>
      <c r="BA25" s="15">
        <v>562</v>
      </c>
      <c r="BB25" s="14">
        <f t="shared" si="10"/>
        <v>6.2347459507432881E-2</v>
      </c>
    </row>
    <row r="26" spans="2:54" x14ac:dyDescent="0.25">
      <c r="B26" s="74">
        <v>10</v>
      </c>
      <c r="C26" s="76" t="s">
        <v>46</v>
      </c>
      <c r="D26" s="34">
        <f t="shared" si="17"/>
        <v>0</v>
      </c>
      <c r="E26" s="34">
        <f t="shared" si="17"/>
        <v>0</v>
      </c>
      <c r="F26" s="34">
        <f t="shared" si="17"/>
        <v>0</v>
      </c>
      <c r="G26" s="34">
        <f t="shared" si="17"/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si="17"/>
        <v>0</v>
      </c>
      <c r="M26" s="34">
        <f t="shared" si="17"/>
        <v>0</v>
      </c>
      <c r="W26" s="10">
        <v>21</v>
      </c>
      <c r="X26" s="12" t="s">
        <v>22</v>
      </c>
      <c r="Y26" s="15">
        <v>1650</v>
      </c>
      <c r="Z26" s="15">
        <v>278</v>
      </c>
      <c r="AA26" s="14">
        <f t="shared" si="1"/>
        <v>0.16848484848484849</v>
      </c>
      <c r="AB26" s="21">
        <v>1668</v>
      </c>
      <c r="AC26" s="15">
        <v>286</v>
      </c>
      <c r="AD26" s="14">
        <f t="shared" si="2"/>
        <v>0.17146282973621102</v>
      </c>
      <c r="AE26" s="21">
        <v>1601</v>
      </c>
      <c r="AF26" s="15">
        <v>281</v>
      </c>
      <c r="AG26" s="14">
        <f t="shared" si="3"/>
        <v>0.1755153029356652</v>
      </c>
      <c r="AH26" s="21">
        <v>1396</v>
      </c>
      <c r="AI26" s="15">
        <v>270</v>
      </c>
      <c r="AJ26" s="14">
        <f t="shared" si="4"/>
        <v>0.19340974212034384</v>
      </c>
      <c r="AK26" s="21">
        <v>1433</v>
      </c>
      <c r="AL26" s="15">
        <v>253</v>
      </c>
      <c r="AM26" s="14">
        <f t="shared" si="5"/>
        <v>0.1765526866713189</v>
      </c>
      <c r="AN26" s="21">
        <v>1650</v>
      </c>
      <c r="AO26" s="15">
        <v>312</v>
      </c>
      <c r="AP26" s="14">
        <f t="shared" si="6"/>
        <v>0.18909090909090909</v>
      </c>
      <c r="AQ26" s="21">
        <v>1645</v>
      </c>
      <c r="AR26" s="15">
        <v>309</v>
      </c>
      <c r="AS26" s="14">
        <f t="shared" si="7"/>
        <v>0.18784194528875381</v>
      </c>
      <c r="AT26" s="21">
        <v>1623</v>
      </c>
      <c r="AU26" s="15">
        <v>292</v>
      </c>
      <c r="AV26" s="14">
        <f t="shared" si="8"/>
        <v>0.17991373998767715</v>
      </c>
      <c r="AW26" s="21">
        <v>1621</v>
      </c>
      <c r="AX26" s="15">
        <v>416</v>
      </c>
      <c r="AY26" s="14">
        <f t="shared" si="9"/>
        <v>0.25663170882171499</v>
      </c>
      <c r="AZ26" s="21">
        <v>1760</v>
      </c>
      <c r="BA26" s="15">
        <v>362</v>
      </c>
      <c r="BB26" s="14">
        <f t="shared" si="10"/>
        <v>0.20568181818181819</v>
      </c>
    </row>
    <row r="27" spans="2:54" x14ac:dyDescent="0.25">
      <c r="B27" s="74">
        <v>11</v>
      </c>
      <c r="C27" s="76" t="s">
        <v>47</v>
      </c>
      <c r="D27" s="34">
        <f t="shared" si="17"/>
        <v>0</v>
      </c>
      <c r="E27" s="34">
        <f t="shared" si="17"/>
        <v>0</v>
      </c>
      <c r="F27" s="34">
        <f t="shared" si="17"/>
        <v>0</v>
      </c>
      <c r="G27" s="34">
        <f t="shared" si="17"/>
        <v>0</v>
      </c>
      <c r="H27" s="34">
        <f t="shared" si="17"/>
        <v>0</v>
      </c>
      <c r="I27" s="34">
        <f t="shared" si="17"/>
        <v>0</v>
      </c>
      <c r="J27" s="34">
        <f t="shared" si="17"/>
        <v>0</v>
      </c>
      <c r="K27" s="34">
        <f t="shared" si="17"/>
        <v>0</v>
      </c>
      <c r="L27" s="34">
        <f t="shared" si="17"/>
        <v>0</v>
      </c>
      <c r="M27" s="34">
        <f t="shared" si="17"/>
        <v>0</v>
      </c>
      <c r="W27" s="10">
        <v>22</v>
      </c>
      <c r="X27" s="12" t="s">
        <v>23</v>
      </c>
      <c r="Y27" s="15">
        <v>1175</v>
      </c>
      <c r="Z27" s="15">
        <v>260</v>
      </c>
      <c r="AA27" s="14">
        <f t="shared" si="1"/>
        <v>0.22127659574468084</v>
      </c>
      <c r="AB27" s="21">
        <v>1192</v>
      </c>
      <c r="AC27" s="15">
        <v>260</v>
      </c>
      <c r="AD27" s="14">
        <f t="shared" si="2"/>
        <v>0.21812080536912751</v>
      </c>
      <c r="AE27" s="21">
        <v>1138</v>
      </c>
      <c r="AF27" s="15">
        <v>261</v>
      </c>
      <c r="AG27" s="14">
        <f t="shared" si="3"/>
        <v>0.22934973637961337</v>
      </c>
      <c r="AH27" s="21">
        <v>1049</v>
      </c>
      <c r="AI27" s="15">
        <v>242</v>
      </c>
      <c r="AJ27" s="14">
        <f t="shared" si="4"/>
        <v>0.23069590085795996</v>
      </c>
      <c r="AK27" s="21">
        <v>989</v>
      </c>
      <c r="AL27" s="15">
        <v>219</v>
      </c>
      <c r="AM27" s="14">
        <f t="shared" si="5"/>
        <v>0.22143579373104147</v>
      </c>
      <c r="AN27" s="21">
        <v>1306</v>
      </c>
      <c r="AO27" s="15">
        <v>275</v>
      </c>
      <c r="AP27" s="14">
        <f t="shared" si="6"/>
        <v>0.21056661562021439</v>
      </c>
      <c r="AQ27" s="21">
        <v>1381</v>
      </c>
      <c r="AR27" s="15">
        <v>291</v>
      </c>
      <c r="AS27" s="14">
        <f t="shared" si="7"/>
        <v>0.2107168718320058</v>
      </c>
      <c r="AT27" s="21">
        <v>1318</v>
      </c>
      <c r="AU27" s="15">
        <v>287</v>
      </c>
      <c r="AV27" s="14">
        <f t="shared" si="8"/>
        <v>0.21775417298937785</v>
      </c>
      <c r="AW27" s="21">
        <v>1330</v>
      </c>
      <c r="AX27" s="15">
        <v>356</v>
      </c>
      <c r="AY27" s="14">
        <f t="shared" si="9"/>
        <v>0.26766917293233083</v>
      </c>
      <c r="AZ27" s="21">
        <v>1517</v>
      </c>
      <c r="BA27" s="15">
        <v>352</v>
      </c>
      <c r="BB27" s="14">
        <f t="shared" si="10"/>
        <v>0.23203691496374423</v>
      </c>
    </row>
    <row r="28" spans="2:54" x14ac:dyDescent="0.25">
      <c r="B28" s="74">
        <v>12</v>
      </c>
      <c r="C28" s="76" t="s">
        <v>48</v>
      </c>
      <c r="D28" s="34">
        <f t="shared" si="17"/>
        <v>0</v>
      </c>
      <c r="E28" s="34">
        <f t="shared" si="17"/>
        <v>0</v>
      </c>
      <c r="F28" s="34">
        <f t="shared" si="17"/>
        <v>0</v>
      </c>
      <c r="G28" s="34">
        <f t="shared" si="17"/>
        <v>0</v>
      </c>
      <c r="H28" s="34">
        <f t="shared" si="17"/>
        <v>0</v>
      </c>
      <c r="I28" s="34">
        <f t="shared" si="17"/>
        <v>0</v>
      </c>
      <c r="J28" s="34">
        <f t="shared" si="17"/>
        <v>0</v>
      </c>
      <c r="K28" s="34">
        <f t="shared" si="17"/>
        <v>0</v>
      </c>
      <c r="L28" s="34">
        <f t="shared" si="17"/>
        <v>0</v>
      </c>
      <c r="M28" s="34">
        <f t="shared" si="17"/>
        <v>0</v>
      </c>
      <c r="W28" s="10">
        <v>23</v>
      </c>
      <c r="X28" s="12" t="s">
        <v>24</v>
      </c>
      <c r="Y28" s="15">
        <v>262</v>
      </c>
      <c r="Z28" s="15">
        <v>104</v>
      </c>
      <c r="AA28" s="14">
        <f t="shared" si="1"/>
        <v>0.39694656488549618</v>
      </c>
      <c r="AB28" s="21">
        <v>290</v>
      </c>
      <c r="AC28" s="15">
        <v>123</v>
      </c>
      <c r="AD28" s="14">
        <f t="shared" si="2"/>
        <v>0.42413793103448277</v>
      </c>
      <c r="AE28" s="21">
        <v>260</v>
      </c>
      <c r="AF28" s="15">
        <v>114</v>
      </c>
      <c r="AG28" s="14">
        <f t="shared" si="3"/>
        <v>0.43846153846153846</v>
      </c>
      <c r="AH28" s="21">
        <v>246</v>
      </c>
      <c r="AI28" s="15">
        <v>107</v>
      </c>
      <c r="AJ28" s="14">
        <f t="shared" si="4"/>
        <v>0.43495934959349591</v>
      </c>
      <c r="AK28" s="21">
        <v>341</v>
      </c>
      <c r="AL28" s="15">
        <v>120</v>
      </c>
      <c r="AM28" s="14">
        <f t="shared" si="5"/>
        <v>0.35190615835777128</v>
      </c>
      <c r="AN28" s="21">
        <v>250</v>
      </c>
      <c r="AO28" s="15">
        <v>137</v>
      </c>
      <c r="AP28" s="14">
        <f t="shared" si="6"/>
        <v>0.54800000000000004</v>
      </c>
      <c r="AQ28" s="21">
        <v>186</v>
      </c>
      <c r="AR28" s="15">
        <v>120</v>
      </c>
      <c r="AS28" s="14">
        <f t="shared" si="7"/>
        <v>0.64516129032258063</v>
      </c>
      <c r="AT28" s="21">
        <v>177</v>
      </c>
      <c r="AU28" s="15">
        <v>112</v>
      </c>
      <c r="AV28" s="14">
        <f t="shared" si="8"/>
        <v>0.63276836158192096</v>
      </c>
      <c r="AW28" s="21">
        <v>192</v>
      </c>
      <c r="AX28" s="15">
        <v>106</v>
      </c>
      <c r="AY28" s="14">
        <f t="shared" si="9"/>
        <v>0.55208333333333337</v>
      </c>
      <c r="AZ28" s="21">
        <v>119</v>
      </c>
      <c r="BA28" s="15">
        <v>76</v>
      </c>
      <c r="BB28" s="14">
        <f t="shared" si="10"/>
        <v>0.6386554621848739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0</v>
      </c>
      <c r="J29" s="34">
        <f t="shared" si="17"/>
        <v>0</v>
      </c>
      <c r="K29" s="34">
        <f t="shared" si="17"/>
        <v>0</v>
      </c>
      <c r="L29" s="34">
        <f t="shared" si="17"/>
        <v>0</v>
      </c>
      <c r="M29" s="34">
        <f t="shared" si="17"/>
        <v>0</v>
      </c>
      <c r="W29" s="10">
        <v>24</v>
      </c>
      <c r="X29" s="12" t="s">
        <v>25</v>
      </c>
      <c r="Y29" s="15">
        <v>213</v>
      </c>
      <c r="Z29" s="15">
        <v>119</v>
      </c>
      <c r="AA29" s="14">
        <f t="shared" si="1"/>
        <v>0.55868544600938963</v>
      </c>
      <c r="AB29" s="21">
        <v>186</v>
      </c>
      <c r="AC29" s="15">
        <v>96</v>
      </c>
      <c r="AD29" s="14">
        <f t="shared" si="2"/>
        <v>0.5161290322580645</v>
      </c>
      <c r="AE29" s="21">
        <v>203</v>
      </c>
      <c r="AF29" s="15">
        <v>114</v>
      </c>
      <c r="AG29" s="14">
        <f t="shared" si="3"/>
        <v>0.56157635467980294</v>
      </c>
      <c r="AH29" s="21">
        <v>101</v>
      </c>
      <c r="AI29" s="15">
        <v>64</v>
      </c>
      <c r="AJ29" s="14">
        <f t="shared" si="4"/>
        <v>0.63366336633663367</v>
      </c>
      <c r="AK29" s="21">
        <v>103</v>
      </c>
      <c r="AL29" s="15">
        <v>76</v>
      </c>
      <c r="AM29" s="14">
        <f t="shared" si="5"/>
        <v>0.73786407766990292</v>
      </c>
      <c r="AN29" s="21">
        <v>94</v>
      </c>
      <c r="AO29" s="15">
        <v>71</v>
      </c>
      <c r="AP29" s="14">
        <f t="shared" si="6"/>
        <v>0.75531914893617025</v>
      </c>
      <c r="AQ29" s="21">
        <v>78</v>
      </c>
      <c r="AR29" s="15">
        <v>47</v>
      </c>
      <c r="AS29" s="14">
        <f t="shared" si="7"/>
        <v>0.60256410256410253</v>
      </c>
      <c r="AT29" s="21">
        <v>128</v>
      </c>
      <c r="AU29" s="15">
        <v>93</v>
      </c>
      <c r="AV29" s="14">
        <f t="shared" si="8"/>
        <v>0.7265625</v>
      </c>
      <c r="AW29" s="21">
        <v>99</v>
      </c>
      <c r="AX29" s="15">
        <v>73</v>
      </c>
      <c r="AY29" s="14">
        <f t="shared" si="9"/>
        <v>0.73737373737373735</v>
      </c>
      <c r="AZ29" s="21">
        <v>124</v>
      </c>
      <c r="BA29" s="15">
        <v>86</v>
      </c>
      <c r="BB29" s="14">
        <f t="shared" si="10"/>
        <v>0.69354838709677424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0</v>
      </c>
      <c r="Z30" s="15">
        <v>119</v>
      </c>
      <c r="AA30" s="14">
        <f t="shared" si="1"/>
        <v>0</v>
      </c>
      <c r="AB30" s="21">
        <v>4</v>
      </c>
      <c r="AC30" s="15">
        <v>8</v>
      </c>
      <c r="AD30" s="14">
        <f t="shared" si="2"/>
        <v>2</v>
      </c>
      <c r="AE30" s="21">
        <v>37</v>
      </c>
      <c r="AF30" s="15">
        <v>50</v>
      </c>
      <c r="AG30" s="14">
        <f t="shared" si="3"/>
        <v>1.3513513513513513</v>
      </c>
      <c r="AH30" s="21">
        <v>42</v>
      </c>
      <c r="AI30" s="15">
        <v>48</v>
      </c>
      <c r="AJ30" s="14">
        <f t="shared" si="4"/>
        <v>1.1428571428571428</v>
      </c>
      <c r="AK30" s="21">
        <v>85</v>
      </c>
      <c r="AL30" s="15">
        <v>84</v>
      </c>
      <c r="AM30" s="14">
        <f t="shared" si="5"/>
        <v>0.9882352941176471</v>
      </c>
      <c r="AN30" s="21">
        <v>87</v>
      </c>
      <c r="AO30" s="15">
        <v>81</v>
      </c>
      <c r="AP30" s="14">
        <f t="shared" si="6"/>
        <v>0.93103448275862066</v>
      </c>
      <c r="AQ30" s="21">
        <v>72</v>
      </c>
      <c r="AR30" s="15">
        <v>75</v>
      </c>
      <c r="AS30" s="14">
        <f t="shared" si="7"/>
        <v>1.0416666666666667</v>
      </c>
      <c r="AT30" s="21">
        <v>32</v>
      </c>
      <c r="AU30" s="15">
        <v>38</v>
      </c>
      <c r="AV30" s="14">
        <f t="shared" si="8"/>
        <v>1.1875</v>
      </c>
      <c r="AW30" s="21">
        <v>25</v>
      </c>
      <c r="AX30" s="15">
        <v>35</v>
      </c>
      <c r="AY30" s="14">
        <f t="shared" si="9"/>
        <v>1.4</v>
      </c>
      <c r="AZ30" s="21">
        <v>0</v>
      </c>
      <c r="BA30" s="15">
        <v>27</v>
      </c>
      <c r="BB30" s="14">
        <f t="shared" si="10"/>
        <v>0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0</v>
      </c>
      <c r="Z31" s="15">
        <v>119</v>
      </c>
      <c r="AA31" s="14">
        <f t="shared" si="1"/>
        <v>0</v>
      </c>
      <c r="AB31" s="21">
        <v>4</v>
      </c>
      <c r="AC31" s="15">
        <v>8</v>
      </c>
      <c r="AD31" s="14">
        <f t="shared" si="2"/>
        <v>2</v>
      </c>
      <c r="AE31" s="21">
        <v>37</v>
      </c>
      <c r="AF31" s="15">
        <v>50</v>
      </c>
      <c r="AG31" s="14">
        <f t="shared" si="3"/>
        <v>1.3513513513513513</v>
      </c>
      <c r="AH31" s="21">
        <v>42</v>
      </c>
      <c r="AI31" s="15">
        <v>48</v>
      </c>
      <c r="AJ31" s="14">
        <f t="shared" si="4"/>
        <v>1.1428571428571428</v>
      </c>
      <c r="AK31" s="21">
        <v>85</v>
      </c>
      <c r="AL31" s="15">
        <v>84</v>
      </c>
      <c r="AM31" s="14">
        <f t="shared" si="5"/>
        <v>0.9882352941176471</v>
      </c>
      <c r="AN31" s="21">
        <v>87</v>
      </c>
      <c r="AO31" s="15">
        <v>81</v>
      </c>
      <c r="AP31" s="14">
        <f t="shared" si="6"/>
        <v>0.93103448275862066</v>
      </c>
      <c r="AQ31" s="21">
        <v>72</v>
      </c>
      <c r="AR31" s="15">
        <v>75</v>
      </c>
      <c r="AS31" s="14">
        <f t="shared" si="7"/>
        <v>1.0416666666666667</v>
      </c>
      <c r="AT31" s="21">
        <v>32</v>
      </c>
      <c r="AU31" s="15">
        <v>38</v>
      </c>
      <c r="AV31" s="14">
        <f t="shared" si="8"/>
        <v>1.1875</v>
      </c>
      <c r="AW31" s="21">
        <v>25</v>
      </c>
      <c r="AX31" s="15">
        <v>35</v>
      </c>
      <c r="AY31" s="14">
        <f t="shared" si="9"/>
        <v>1.4</v>
      </c>
      <c r="AZ31" s="21">
        <v>0</v>
      </c>
      <c r="BA31" s="15">
        <v>27</v>
      </c>
      <c r="BB31" s="14">
        <f t="shared" si="10"/>
        <v>0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0.99999999999999989</v>
      </c>
      <c r="G32" s="73">
        <f t="shared" si="20"/>
        <v>0.99999999999999989</v>
      </c>
      <c r="H32" s="73">
        <f t="shared" si="20"/>
        <v>1.0000000000000002</v>
      </c>
      <c r="I32" s="73">
        <f t="shared" si="20"/>
        <v>0.99999999999999989</v>
      </c>
      <c r="J32" s="73">
        <f t="shared" si="20"/>
        <v>1</v>
      </c>
      <c r="K32" s="73">
        <f t="shared" si="20"/>
        <v>1</v>
      </c>
      <c r="L32" s="73">
        <f t="shared" si="20"/>
        <v>1.0000000000000002</v>
      </c>
      <c r="M32" s="73">
        <f t="shared" si="20"/>
        <v>0.99999999999999989</v>
      </c>
      <c r="W32" s="10">
        <v>27</v>
      </c>
      <c r="X32" s="12" t="s">
        <v>28</v>
      </c>
      <c r="Y32" s="15">
        <v>0</v>
      </c>
      <c r="Z32" s="15">
        <v>119</v>
      </c>
      <c r="AA32" s="14">
        <f t="shared" si="1"/>
        <v>0</v>
      </c>
      <c r="AB32" s="21">
        <v>0</v>
      </c>
      <c r="AC32" s="15">
        <v>89</v>
      </c>
      <c r="AD32" s="14">
        <f t="shared" si="2"/>
        <v>0</v>
      </c>
      <c r="AE32" s="21">
        <v>0</v>
      </c>
      <c r="AF32" s="15">
        <v>24</v>
      </c>
      <c r="AG32" s="14">
        <f t="shared" si="3"/>
        <v>0</v>
      </c>
      <c r="AH32" s="21">
        <v>0</v>
      </c>
      <c r="AI32" s="15">
        <v>24</v>
      </c>
      <c r="AJ32" s="14">
        <f t="shared" si="4"/>
        <v>0</v>
      </c>
      <c r="AK32" s="21">
        <v>0</v>
      </c>
      <c r="AL32" s="15">
        <v>24</v>
      </c>
      <c r="AM32" s="14">
        <f t="shared" si="5"/>
        <v>0</v>
      </c>
      <c r="AN32" s="21">
        <v>0</v>
      </c>
      <c r="AO32" s="15">
        <v>23</v>
      </c>
      <c r="AP32" s="14">
        <f t="shared" si="6"/>
        <v>0</v>
      </c>
      <c r="AQ32" s="21">
        <v>0</v>
      </c>
      <c r="AR32" s="15">
        <v>23</v>
      </c>
      <c r="AS32" s="14">
        <f t="shared" si="7"/>
        <v>0</v>
      </c>
      <c r="AT32" s="21">
        <v>0</v>
      </c>
      <c r="AU32" s="15">
        <v>24</v>
      </c>
      <c r="AV32" s="14">
        <f t="shared" si="8"/>
        <v>0</v>
      </c>
      <c r="AW32" s="21">
        <v>0</v>
      </c>
      <c r="AX32" s="15">
        <v>24</v>
      </c>
      <c r="AY32" s="14">
        <f t="shared" si="9"/>
        <v>0</v>
      </c>
      <c r="AZ32" s="21">
        <v>0</v>
      </c>
      <c r="BA32" s="15">
        <v>27</v>
      </c>
      <c r="BB32" s="14">
        <f t="shared" si="10"/>
        <v>0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0.72231458143401084</v>
      </c>
      <c r="E33" s="39">
        <f t="shared" si="21"/>
        <v>0.73128754667965579</v>
      </c>
      <c r="F33" s="39">
        <f t="shared" si="21"/>
        <v>0.75417544997567698</v>
      </c>
      <c r="G33" s="39">
        <f t="shared" si="21"/>
        <v>0.77014925373134324</v>
      </c>
      <c r="H33" s="39">
        <f t="shared" si="21"/>
        <v>0.78027027027027029</v>
      </c>
      <c r="I33" s="39">
        <f t="shared" si="21"/>
        <v>0.75867597620894756</v>
      </c>
      <c r="J33" s="39">
        <f t="shared" si="21"/>
        <v>0.76758781253163277</v>
      </c>
      <c r="K33" s="39">
        <f t="shared" si="21"/>
        <v>0.76471725471242147</v>
      </c>
      <c r="L33" s="39">
        <f t="shared" si="21"/>
        <v>0.76706182402115908</v>
      </c>
      <c r="M33" s="39">
        <f t="shared" si="21"/>
        <v>0.76019495617957433</v>
      </c>
      <c r="W33" s="10">
        <v>28</v>
      </c>
      <c r="X33" s="12" t="s">
        <v>29</v>
      </c>
      <c r="Y33" s="15">
        <v>0</v>
      </c>
      <c r="Z33" s="15">
        <v>119</v>
      </c>
      <c r="AA33" s="14">
        <f t="shared" si="1"/>
        <v>0</v>
      </c>
      <c r="AB33" s="21">
        <v>0</v>
      </c>
      <c r="AC33" s="15">
        <v>89</v>
      </c>
      <c r="AD33" s="14">
        <f t="shared" si="2"/>
        <v>0</v>
      </c>
      <c r="AE33" s="21">
        <v>0</v>
      </c>
      <c r="AF33" s="15">
        <v>24</v>
      </c>
      <c r="AG33" s="14">
        <f t="shared" si="3"/>
        <v>0</v>
      </c>
      <c r="AH33" s="21">
        <v>0</v>
      </c>
      <c r="AI33" s="15">
        <v>24</v>
      </c>
      <c r="AJ33" s="14">
        <f t="shared" si="4"/>
        <v>0</v>
      </c>
      <c r="AK33" s="21">
        <v>0</v>
      </c>
      <c r="AL33" s="15">
        <v>24</v>
      </c>
      <c r="AM33" s="14">
        <f t="shared" si="5"/>
        <v>0</v>
      </c>
      <c r="AN33" s="21">
        <v>0</v>
      </c>
      <c r="AO33" s="15">
        <v>23</v>
      </c>
      <c r="AP33" s="14">
        <f t="shared" si="6"/>
        <v>0</v>
      </c>
      <c r="AQ33" s="21">
        <v>0</v>
      </c>
      <c r="AR33" s="15">
        <v>23</v>
      </c>
      <c r="AS33" s="14">
        <f t="shared" si="7"/>
        <v>0</v>
      </c>
      <c r="AT33" s="21">
        <v>0</v>
      </c>
      <c r="AU33" s="15">
        <v>24</v>
      </c>
      <c r="AV33" s="14">
        <f t="shared" si="8"/>
        <v>0</v>
      </c>
      <c r="AW33" s="21">
        <v>0</v>
      </c>
      <c r="AX33" s="15">
        <v>24</v>
      </c>
      <c r="AY33" s="14">
        <f t="shared" si="9"/>
        <v>0</v>
      </c>
      <c r="AZ33" s="21">
        <v>0</v>
      </c>
      <c r="BA33" s="15">
        <v>27</v>
      </c>
      <c r="BB33" s="14">
        <f t="shared" si="10"/>
        <v>0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0.15112350512146727</v>
      </c>
      <c r="E34" s="39">
        <f t="shared" si="21"/>
        <v>0.15126914542404071</v>
      </c>
      <c r="F34" s="39">
        <f t="shared" si="21"/>
        <v>0.14539754607859035</v>
      </c>
      <c r="G34" s="39">
        <f t="shared" si="21"/>
        <v>0.12727272727272726</v>
      </c>
      <c r="H34" s="39">
        <f t="shared" si="21"/>
        <v>0.12421621621621622</v>
      </c>
      <c r="I34" s="39">
        <f t="shared" si="21"/>
        <v>0.13762606671838634</v>
      </c>
      <c r="J34" s="39">
        <f t="shared" si="21"/>
        <v>0.13381921247089787</v>
      </c>
      <c r="K34" s="39">
        <f t="shared" si="21"/>
        <v>0.1333977767037216</v>
      </c>
      <c r="L34" s="39">
        <f t="shared" si="21"/>
        <v>0.13446370377367403</v>
      </c>
      <c r="M34" s="39">
        <f t="shared" si="21"/>
        <v>0.12851010552673942</v>
      </c>
      <c r="W34" s="10">
        <v>29</v>
      </c>
      <c r="X34" s="12" t="s">
        <v>30</v>
      </c>
      <c r="Y34" s="15">
        <v>0</v>
      </c>
      <c r="Z34" s="15">
        <v>119</v>
      </c>
      <c r="AA34" s="14">
        <f t="shared" si="1"/>
        <v>0</v>
      </c>
      <c r="AB34" s="21">
        <v>0</v>
      </c>
      <c r="AC34" s="15">
        <v>89</v>
      </c>
      <c r="AD34" s="14">
        <f t="shared" si="2"/>
        <v>0</v>
      </c>
      <c r="AE34" s="21">
        <v>0</v>
      </c>
      <c r="AF34" s="15">
        <v>24</v>
      </c>
      <c r="AG34" s="14">
        <f t="shared" si="3"/>
        <v>0</v>
      </c>
      <c r="AH34" s="21">
        <v>0</v>
      </c>
      <c r="AI34" s="15">
        <v>24</v>
      </c>
      <c r="AJ34" s="14">
        <f t="shared" si="4"/>
        <v>0</v>
      </c>
      <c r="AK34" s="21">
        <v>0</v>
      </c>
      <c r="AL34" s="15">
        <v>24</v>
      </c>
      <c r="AM34" s="14">
        <f t="shared" si="5"/>
        <v>0</v>
      </c>
      <c r="AN34" s="21">
        <v>0</v>
      </c>
      <c r="AO34" s="15">
        <v>23</v>
      </c>
      <c r="AP34" s="14">
        <f t="shared" si="6"/>
        <v>0</v>
      </c>
      <c r="AQ34" s="21">
        <v>0</v>
      </c>
      <c r="AR34" s="15">
        <v>23</v>
      </c>
      <c r="AS34" s="14">
        <f t="shared" si="7"/>
        <v>0</v>
      </c>
      <c r="AT34" s="21">
        <v>0</v>
      </c>
      <c r="AU34" s="15">
        <v>24</v>
      </c>
      <c r="AV34" s="14">
        <f t="shared" si="8"/>
        <v>0</v>
      </c>
      <c r="AW34" s="21">
        <v>0</v>
      </c>
      <c r="AX34" s="15">
        <v>24</v>
      </c>
      <c r="AY34" s="14">
        <f t="shared" si="9"/>
        <v>0</v>
      </c>
      <c r="AZ34" s="21">
        <v>0</v>
      </c>
      <c r="BA34" s="15">
        <v>27</v>
      </c>
      <c r="BB34" s="14">
        <f t="shared" si="10"/>
        <v>0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1.3406982356411218E-3</v>
      </c>
      <c r="E35" s="39">
        <f t="shared" si="21"/>
        <v>1.8401255615089029E-3</v>
      </c>
      <c r="F35" s="39">
        <f t="shared" si="21"/>
        <v>3.5133236041295065E-3</v>
      </c>
      <c r="G35" s="39">
        <f t="shared" si="21"/>
        <v>3.4192672998643149E-3</v>
      </c>
      <c r="H35" s="39">
        <f t="shared" si="21"/>
        <v>4.7567567567567571E-3</v>
      </c>
      <c r="I35" s="39">
        <f t="shared" si="21"/>
        <v>4.7582104990949057E-3</v>
      </c>
      <c r="J35" s="39">
        <f t="shared" si="21"/>
        <v>3.6440935317339812E-3</v>
      </c>
      <c r="K35" s="39">
        <f t="shared" si="21"/>
        <v>2.2716288061865636E-3</v>
      </c>
      <c r="L35" s="39">
        <f t="shared" si="21"/>
        <v>2.0308883955981673E-3</v>
      </c>
      <c r="M35" s="39">
        <f t="shared" si="21"/>
        <v>8.0486496154534072E-4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24</v>
      </c>
      <c r="AG35" s="14">
        <f t="shared" si="3"/>
        <v>0</v>
      </c>
      <c r="AH35" s="21">
        <v>0</v>
      </c>
      <c r="AI35" s="15">
        <v>24</v>
      </c>
      <c r="AJ35" s="14">
        <f t="shared" si="4"/>
        <v>0</v>
      </c>
      <c r="AK35" s="21">
        <v>0</v>
      </c>
      <c r="AL35" s="15">
        <v>24</v>
      </c>
      <c r="AM35" s="14">
        <f t="shared" si="5"/>
        <v>0</v>
      </c>
      <c r="AN35" s="21">
        <v>0</v>
      </c>
      <c r="AO35" s="15">
        <v>23</v>
      </c>
      <c r="AP35" s="14">
        <f t="shared" si="6"/>
        <v>0</v>
      </c>
      <c r="AQ35" s="21">
        <v>0</v>
      </c>
      <c r="AR35" s="15">
        <v>23</v>
      </c>
      <c r="AS35" s="14">
        <f t="shared" si="7"/>
        <v>0</v>
      </c>
      <c r="AT35" s="21">
        <v>0</v>
      </c>
      <c r="AU35" s="15">
        <v>24</v>
      </c>
      <c r="AV35" s="14">
        <f t="shared" si="8"/>
        <v>0</v>
      </c>
      <c r="AW35" s="21">
        <v>0</v>
      </c>
      <c r="AX35" s="15">
        <v>24</v>
      </c>
      <c r="AY35" s="14">
        <f t="shared" si="9"/>
        <v>0</v>
      </c>
      <c r="AZ35" s="21">
        <v>0</v>
      </c>
      <c r="BA35" s="15">
        <v>27</v>
      </c>
      <c r="BB35" s="14">
        <f t="shared" si="10"/>
        <v>0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1.0082050732021237E-2</v>
      </c>
      <c r="E36" s="39">
        <f t="shared" si="21"/>
        <v>9.0923851274557557E-3</v>
      </c>
      <c r="F36" s="39">
        <f t="shared" si="21"/>
        <v>8.7022323117669307E-3</v>
      </c>
      <c r="G36" s="39">
        <f t="shared" si="21"/>
        <v>1.2157394843962008E-2</v>
      </c>
      <c r="H36" s="39">
        <f t="shared" si="21"/>
        <v>1.427027027027027E-2</v>
      </c>
      <c r="I36" s="39">
        <f t="shared" si="21"/>
        <v>1.0757693302301526E-2</v>
      </c>
      <c r="J36" s="39">
        <f t="shared" si="21"/>
        <v>7.895535985423625E-3</v>
      </c>
      <c r="K36" s="39">
        <f t="shared" si="21"/>
        <v>6.3315611406476562E-3</v>
      </c>
      <c r="L36" s="39">
        <f t="shared" si="21"/>
        <v>2.2670382090398148E-3</v>
      </c>
      <c r="M36" s="39">
        <f t="shared" si="21"/>
        <v>9.8372384188874984E-4</v>
      </c>
      <c r="W36" s="10">
        <v>31</v>
      </c>
      <c r="X36" s="12" t="s">
        <v>32</v>
      </c>
      <c r="Y36" s="15">
        <v>166</v>
      </c>
      <c r="Z36" s="15">
        <v>90</v>
      </c>
      <c r="AA36" s="14">
        <f t="shared" si="1"/>
        <v>0.54216867469879515</v>
      </c>
      <c r="AB36" s="21">
        <v>156</v>
      </c>
      <c r="AC36" s="15">
        <v>89</v>
      </c>
      <c r="AD36" s="14">
        <f t="shared" si="2"/>
        <v>0.57051282051282048</v>
      </c>
      <c r="AE36" s="21">
        <v>138</v>
      </c>
      <c r="AF36" s="15">
        <v>69</v>
      </c>
      <c r="AG36" s="14">
        <f t="shared" si="3"/>
        <v>0.5</v>
      </c>
      <c r="AH36" s="21">
        <v>182</v>
      </c>
      <c r="AI36" s="15">
        <v>113</v>
      </c>
      <c r="AJ36" s="14">
        <f t="shared" si="4"/>
        <v>0.62087912087912089</v>
      </c>
      <c r="AK36" s="21">
        <v>236</v>
      </c>
      <c r="AL36" s="15">
        <v>141</v>
      </c>
      <c r="AM36" s="14">
        <f t="shared" si="5"/>
        <v>0.59745762711864403</v>
      </c>
      <c r="AN36" s="21">
        <v>183</v>
      </c>
      <c r="AO36" s="15">
        <v>129</v>
      </c>
      <c r="AP36" s="14">
        <f t="shared" si="6"/>
        <v>0.70491803278688525</v>
      </c>
      <c r="AQ36" s="21">
        <v>121</v>
      </c>
      <c r="AR36" s="15">
        <v>116</v>
      </c>
      <c r="AS36" s="14">
        <f t="shared" si="7"/>
        <v>0.95867768595041325</v>
      </c>
      <c r="AT36" s="21">
        <v>102</v>
      </c>
      <c r="AU36" s="15">
        <v>105</v>
      </c>
      <c r="AV36" s="14">
        <f t="shared" si="8"/>
        <v>1.0294117647058822</v>
      </c>
      <c r="AW36" s="21">
        <v>28</v>
      </c>
      <c r="AX36" s="15">
        <v>34</v>
      </c>
      <c r="AY36" s="14">
        <f t="shared" si="9"/>
        <v>1.2142857142857142</v>
      </c>
      <c r="AZ36" s="21">
        <v>0</v>
      </c>
      <c r="BA36" s="15">
        <v>27</v>
      </c>
      <c r="BB36" s="14">
        <f t="shared" si="10"/>
        <v>0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6.3924491875368694E-2</v>
      </c>
      <c r="E37" s="39">
        <f t="shared" si="21"/>
        <v>5.8072197867619205E-2</v>
      </c>
      <c r="F37" s="39">
        <f t="shared" si="21"/>
        <v>4.8970325928328201E-2</v>
      </c>
      <c r="G37" s="39">
        <f t="shared" si="21"/>
        <v>5.4979647218453186E-2</v>
      </c>
      <c r="H37" s="39">
        <f t="shared" si="21"/>
        <v>5.172972972972973E-2</v>
      </c>
      <c r="I37" s="39">
        <f t="shared" si="21"/>
        <v>5.4202223946211534E-2</v>
      </c>
      <c r="J37" s="39">
        <f t="shared" si="21"/>
        <v>5.0106286061342244E-2</v>
      </c>
      <c r="K37" s="39">
        <f t="shared" si="21"/>
        <v>4.5674238762687287E-2</v>
      </c>
      <c r="L37" s="39">
        <f t="shared" si="21"/>
        <v>3.320266376989562E-2</v>
      </c>
      <c r="M37" s="39">
        <f t="shared" si="21"/>
        <v>3.2507601502414593E-2</v>
      </c>
      <c r="W37" s="10">
        <v>32</v>
      </c>
      <c r="X37" s="12" t="s">
        <v>33</v>
      </c>
      <c r="Y37" s="15">
        <v>731</v>
      </c>
      <c r="Z37" s="15">
        <v>196</v>
      </c>
      <c r="AA37" s="14">
        <f t="shared" si="1"/>
        <v>0.26812585499316005</v>
      </c>
      <c r="AB37" s="21">
        <v>536</v>
      </c>
      <c r="AC37" s="15">
        <v>169</v>
      </c>
      <c r="AD37" s="14">
        <f t="shared" si="2"/>
        <v>0.31529850746268656</v>
      </c>
      <c r="AE37" s="21">
        <v>378</v>
      </c>
      <c r="AF37" s="15">
        <v>127</v>
      </c>
      <c r="AG37" s="14">
        <f t="shared" si="3"/>
        <v>0.33597883597883599</v>
      </c>
      <c r="AH37" s="21">
        <v>407</v>
      </c>
      <c r="AI37" s="15">
        <v>151</v>
      </c>
      <c r="AJ37" s="14">
        <f t="shared" si="4"/>
        <v>0.37100737100737102</v>
      </c>
      <c r="AK37" s="21">
        <v>341</v>
      </c>
      <c r="AL37" s="15">
        <v>129</v>
      </c>
      <c r="AM37" s="14">
        <f t="shared" si="5"/>
        <v>0.3782991202346041</v>
      </c>
      <c r="AN37" s="21">
        <v>391</v>
      </c>
      <c r="AO37" s="15">
        <v>158</v>
      </c>
      <c r="AP37" s="14">
        <f t="shared" si="6"/>
        <v>0.40409207161125321</v>
      </c>
      <c r="AQ37" s="21">
        <v>402</v>
      </c>
      <c r="AR37" s="15">
        <v>154</v>
      </c>
      <c r="AS37" s="14">
        <f t="shared" si="7"/>
        <v>0.38308457711442784</v>
      </c>
      <c r="AT37" s="21">
        <v>394</v>
      </c>
      <c r="AU37" s="15">
        <v>173</v>
      </c>
      <c r="AV37" s="14">
        <f t="shared" si="8"/>
        <v>0.43908629441624364</v>
      </c>
      <c r="AW37" s="21">
        <v>447</v>
      </c>
      <c r="AX37" s="15">
        <v>197</v>
      </c>
      <c r="AY37" s="14">
        <f t="shared" si="9"/>
        <v>0.4407158836689038</v>
      </c>
      <c r="AZ37" s="21">
        <v>406</v>
      </c>
      <c r="BA37" s="15">
        <v>184</v>
      </c>
      <c r="BB37" s="14">
        <f t="shared" si="10"/>
        <v>0.45320197044334976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1.2495307556175256E-2</v>
      </c>
      <c r="E38" s="39">
        <f t="shared" si="21"/>
        <v>1.0066569248254586E-2</v>
      </c>
      <c r="F38" s="39">
        <f t="shared" si="21"/>
        <v>9.1346413707367163E-3</v>
      </c>
      <c r="G38" s="39">
        <f t="shared" si="21"/>
        <v>5.9701492537313433E-3</v>
      </c>
      <c r="H38" s="39">
        <f t="shared" si="21"/>
        <v>3.1891891891891893E-3</v>
      </c>
      <c r="I38" s="39">
        <f t="shared" si="21"/>
        <v>6.1546418412205843E-3</v>
      </c>
      <c r="J38" s="39">
        <f t="shared" si="21"/>
        <v>6.2253264500455509E-3</v>
      </c>
      <c r="K38" s="39">
        <f t="shared" si="21"/>
        <v>1.2518124697921702E-2</v>
      </c>
      <c r="L38" s="39">
        <f t="shared" si="21"/>
        <v>1.2515940112407311E-2</v>
      </c>
      <c r="M38" s="39">
        <f t="shared" si="21"/>
        <v>1.2877839384725451E-2</v>
      </c>
      <c r="W38" s="10">
        <v>33</v>
      </c>
      <c r="X38" s="12" t="s">
        <v>34</v>
      </c>
      <c r="Y38" s="15">
        <v>198</v>
      </c>
      <c r="Z38" s="15">
        <v>80</v>
      </c>
      <c r="AA38" s="14">
        <f t="shared" ref="AA38:AA56" si="22">IFERROR(Z38/Y38, 0)</f>
        <v>0.40404040404040403</v>
      </c>
      <c r="AB38" s="21">
        <v>145</v>
      </c>
      <c r="AC38" s="15">
        <v>58</v>
      </c>
      <c r="AD38" s="14">
        <f t="shared" si="2"/>
        <v>0.4</v>
      </c>
      <c r="AE38" s="21">
        <v>148</v>
      </c>
      <c r="AF38" s="15">
        <v>75</v>
      </c>
      <c r="AG38" s="14">
        <f t="shared" si="3"/>
        <v>0.5067567567567568</v>
      </c>
      <c r="AH38" s="21">
        <v>100</v>
      </c>
      <c r="AI38" s="15">
        <v>56</v>
      </c>
      <c r="AJ38" s="14">
        <f t="shared" si="4"/>
        <v>0.56000000000000005</v>
      </c>
      <c r="AK38" s="21">
        <v>51</v>
      </c>
      <c r="AL38" s="15">
        <v>39</v>
      </c>
      <c r="AM38" s="14">
        <f t="shared" si="5"/>
        <v>0.76470588235294112</v>
      </c>
      <c r="AN38" s="21">
        <v>83</v>
      </c>
      <c r="AO38" s="15">
        <v>65</v>
      </c>
      <c r="AP38" s="14">
        <f t="shared" si="6"/>
        <v>0.7831325301204819</v>
      </c>
      <c r="AQ38" s="21">
        <v>66</v>
      </c>
      <c r="AR38" s="15">
        <v>67</v>
      </c>
      <c r="AS38" s="14">
        <f t="shared" si="7"/>
        <v>1.0151515151515151</v>
      </c>
      <c r="AT38" s="21">
        <v>157</v>
      </c>
      <c r="AU38" s="15">
        <v>116</v>
      </c>
      <c r="AV38" s="14">
        <f t="shared" si="8"/>
        <v>0.73885350318471332</v>
      </c>
      <c r="AW38" s="21">
        <v>182</v>
      </c>
      <c r="AX38" s="15">
        <v>149</v>
      </c>
      <c r="AY38" s="14">
        <f t="shared" si="9"/>
        <v>0.81868131868131866</v>
      </c>
      <c r="AZ38" s="21">
        <v>204</v>
      </c>
      <c r="BA38" s="15">
        <v>132</v>
      </c>
      <c r="BB38" s="14">
        <f t="shared" si="10"/>
        <v>0.6470588235294118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3.8719365045315597E-2</v>
      </c>
      <c r="E39" s="39">
        <f t="shared" si="21"/>
        <v>3.8372030091465066E-2</v>
      </c>
      <c r="F39" s="39">
        <f t="shared" si="21"/>
        <v>3.0106480730771309E-2</v>
      </c>
      <c r="G39" s="39">
        <f t="shared" si="21"/>
        <v>2.6051560379918588E-2</v>
      </c>
      <c r="H39" s="39">
        <f t="shared" si="21"/>
        <v>2.1567567567567569E-2</v>
      </c>
      <c r="I39" s="39">
        <f t="shared" si="21"/>
        <v>2.78251874838376E-2</v>
      </c>
      <c r="J39" s="39">
        <f t="shared" si="21"/>
        <v>3.0721732968923981E-2</v>
      </c>
      <c r="K39" s="39">
        <f t="shared" si="21"/>
        <v>3.508941517641373E-2</v>
      </c>
      <c r="L39" s="39">
        <f t="shared" si="21"/>
        <v>4.8457941718226046E-2</v>
      </c>
      <c r="M39" s="39">
        <f t="shared" si="21"/>
        <v>6.4120908603112148E-2</v>
      </c>
      <c r="W39" s="16">
        <v>34</v>
      </c>
      <c r="X39" s="17" t="s">
        <v>35</v>
      </c>
      <c r="Y39" s="18">
        <v>301</v>
      </c>
      <c r="Z39" s="18">
        <v>109</v>
      </c>
      <c r="AA39" s="19">
        <f t="shared" si="22"/>
        <v>0.36212624584717606</v>
      </c>
      <c r="AB39" s="22">
        <v>338</v>
      </c>
      <c r="AC39" s="18">
        <v>130</v>
      </c>
      <c r="AD39" s="19">
        <f t="shared" si="2"/>
        <v>0.38461538461538464</v>
      </c>
      <c r="AE39" s="22">
        <v>206</v>
      </c>
      <c r="AF39" s="18">
        <v>103</v>
      </c>
      <c r="AG39" s="19">
        <f t="shared" si="3"/>
        <v>0.5</v>
      </c>
      <c r="AH39" s="22">
        <v>167</v>
      </c>
      <c r="AI39" s="18">
        <v>92</v>
      </c>
      <c r="AJ39" s="19">
        <f t="shared" si="4"/>
        <v>0.55089820359281438</v>
      </c>
      <c r="AK39" s="22">
        <v>137</v>
      </c>
      <c r="AL39" s="18">
        <v>75</v>
      </c>
      <c r="AM39" s="19">
        <f t="shared" si="5"/>
        <v>0.54744525547445255</v>
      </c>
      <c r="AN39" s="22">
        <v>270</v>
      </c>
      <c r="AO39" s="18">
        <v>113</v>
      </c>
      <c r="AP39" s="19">
        <f t="shared" si="6"/>
        <v>0.41851851851851851</v>
      </c>
      <c r="AQ39" s="22">
        <v>285</v>
      </c>
      <c r="AR39" s="18">
        <v>127</v>
      </c>
      <c r="AS39" s="19">
        <f t="shared" si="7"/>
        <v>0.4456140350877193</v>
      </c>
      <c r="AT39" s="22">
        <v>479</v>
      </c>
      <c r="AU39" s="18">
        <v>182</v>
      </c>
      <c r="AV39" s="19">
        <f t="shared" si="8"/>
        <v>0.37995824634655534</v>
      </c>
      <c r="AW39" s="22">
        <v>661</v>
      </c>
      <c r="AX39" s="18">
        <v>197</v>
      </c>
      <c r="AY39" s="19">
        <f t="shared" si="9"/>
        <v>0.29803328290468989</v>
      </c>
      <c r="AZ39" s="22">
        <v>856</v>
      </c>
      <c r="BA39" s="18">
        <v>212</v>
      </c>
      <c r="BB39" s="19">
        <f t="shared" si="10"/>
        <v>0.24766355140186916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8391</v>
      </c>
      <c r="Z40" s="15">
        <v>495</v>
      </c>
      <c r="AA40" s="14">
        <f t="shared" si="22"/>
        <v>5.8991776903825524E-2</v>
      </c>
      <c r="AB40" s="21">
        <v>8168</v>
      </c>
      <c r="AC40" s="15">
        <v>508</v>
      </c>
      <c r="AD40" s="14">
        <f t="shared" si="2"/>
        <v>6.2193927522037215E-2</v>
      </c>
      <c r="AE40" s="21">
        <v>8341</v>
      </c>
      <c r="AF40" s="15">
        <v>448</v>
      </c>
      <c r="AG40" s="14">
        <f t="shared" si="3"/>
        <v>5.3710586260640208E-2</v>
      </c>
      <c r="AH40" s="21">
        <v>8153</v>
      </c>
      <c r="AI40" s="15">
        <v>510</v>
      </c>
      <c r="AJ40" s="14">
        <f t="shared" si="4"/>
        <v>6.2553661228995458E-2</v>
      </c>
      <c r="AK40" s="21">
        <v>8079</v>
      </c>
      <c r="AL40" s="15">
        <v>471</v>
      </c>
      <c r="AM40" s="14">
        <f t="shared" si="5"/>
        <v>5.8299294467137025E-2</v>
      </c>
      <c r="AN40" s="21">
        <v>8451</v>
      </c>
      <c r="AO40" s="15">
        <v>514</v>
      </c>
      <c r="AP40" s="14">
        <f t="shared" si="6"/>
        <v>6.0821204591172642E-2</v>
      </c>
      <c r="AQ40" s="21">
        <v>8879</v>
      </c>
      <c r="AR40" s="15">
        <v>662</v>
      </c>
      <c r="AS40" s="14">
        <f t="shared" si="7"/>
        <v>7.4557945714607499E-2</v>
      </c>
      <c r="AT40" s="21">
        <v>9374</v>
      </c>
      <c r="AU40" s="15">
        <v>517</v>
      </c>
      <c r="AV40" s="14">
        <f t="shared" si="8"/>
        <v>5.5152549605291229E-2</v>
      </c>
      <c r="AW40" s="21">
        <v>9617</v>
      </c>
      <c r="AX40" s="15">
        <v>480</v>
      </c>
      <c r="AY40" s="14">
        <f t="shared" si="9"/>
        <v>4.9911614848705418E-2</v>
      </c>
      <c r="AZ40" s="21">
        <v>10124</v>
      </c>
      <c r="BA40" s="15">
        <v>423</v>
      </c>
      <c r="BB40" s="14">
        <f t="shared" si="10"/>
        <v>4.1781904385618331E-2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3">D15 / D$6</f>
        <v>0.87343808655547805</v>
      </c>
      <c r="E41" s="39">
        <f t="shared" si="23"/>
        <v>0.88255669210369647</v>
      </c>
      <c r="F41" s="39">
        <f t="shared" si="23"/>
        <v>0.89957299605426733</v>
      </c>
      <c r="G41" s="39">
        <f t="shared" si="23"/>
        <v>0.89742198100407056</v>
      </c>
      <c r="H41" s="39">
        <f t="shared" si="23"/>
        <v>0.90448648648648644</v>
      </c>
      <c r="I41" s="39">
        <f t="shared" si="23"/>
        <v>0.89630204292733384</v>
      </c>
      <c r="J41" s="39">
        <f t="shared" si="23"/>
        <v>0.90140702500253067</v>
      </c>
      <c r="K41" s="39">
        <f t="shared" si="23"/>
        <v>0.89811503141614302</v>
      </c>
      <c r="L41" s="39">
        <f t="shared" si="23"/>
        <v>0.90152552779483308</v>
      </c>
      <c r="M41" s="39">
        <f t="shared" si="23"/>
        <v>0.88870506170631369</v>
      </c>
      <c r="W41" s="10">
        <v>36</v>
      </c>
      <c r="X41" s="12" t="s">
        <v>20</v>
      </c>
      <c r="Y41" s="15">
        <v>7427</v>
      </c>
      <c r="Z41" s="15">
        <v>466</v>
      </c>
      <c r="AA41" s="14">
        <f t="shared" si="22"/>
        <v>6.2744042008886489E-2</v>
      </c>
      <c r="AB41" s="21">
        <v>7177</v>
      </c>
      <c r="AC41" s="15">
        <v>460</v>
      </c>
      <c r="AD41" s="14">
        <f t="shared" si="2"/>
        <v>6.4093632436951375E-2</v>
      </c>
      <c r="AE41" s="21">
        <v>7390</v>
      </c>
      <c r="AF41" s="15">
        <v>442</v>
      </c>
      <c r="AG41" s="14">
        <f t="shared" si="3"/>
        <v>5.9810554803788905E-2</v>
      </c>
      <c r="AH41" s="21">
        <v>7161</v>
      </c>
      <c r="AI41" s="15">
        <v>496</v>
      </c>
      <c r="AJ41" s="14">
        <f t="shared" si="4"/>
        <v>6.9264069264069264E-2</v>
      </c>
      <c r="AK41" s="21">
        <v>7162</v>
      </c>
      <c r="AL41" s="15">
        <v>468</v>
      </c>
      <c r="AM41" s="14">
        <f t="shared" si="5"/>
        <v>6.5344875733035462E-2</v>
      </c>
      <c r="AN41" s="21">
        <v>7460</v>
      </c>
      <c r="AO41" s="15">
        <v>516</v>
      </c>
      <c r="AP41" s="14">
        <f t="shared" si="6"/>
        <v>6.9168900804289543E-2</v>
      </c>
      <c r="AQ41" s="21">
        <v>7877</v>
      </c>
      <c r="AR41" s="15">
        <v>673</v>
      </c>
      <c r="AS41" s="14">
        <f t="shared" si="7"/>
        <v>8.5438618763488641E-2</v>
      </c>
      <c r="AT41" s="21">
        <v>8430</v>
      </c>
      <c r="AU41" s="15">
        <v>558</v>
      </c>
      <c r="AV41" s="14">
        <f t="shared" si="8"/>
        <v>6.6192170818505341E-2</v>
      </c>
      <c r="AW41" s="21">
        <v>8875</v>
      </c>
      <c r="AX41" s="15">
        <v>512</v>
      </c>
      <c r="AY41" s="14">
        <f t="shared" si="9"/>
        <v>5.7690140845070424E-2</v>
      </c>
      <c r="AZ41" s="21">
        <v>9101</v>
      </c>
      <c r="BA41" s="15">
        <v>459</v>
      </c>
      <c r="BB41" s="14">
        <f t="shared" si="10"/>
        <v>5.0434018239753874E-2</v>
      </c>
    </row>
    <row r="42" spans="2:54" x14ac:dyDescent="0.25">
      <c r="B42" s="36"/>
      <c r="C42" s="70" t="str">
        <f>C16</f>
        <v>Drove alone</v>
      </c>
      <c r="D42" s="39">
        <f t="shared" ref="D42:M43" si="24">D16 / D$15</f>
        <v>0.82697857186713331</v>
      </c>
      <c r="E42" s="39">
        <f t="shared" si="24"/>
        <v>0.82860121420248978</v>
      </c>
      <c r="F42" s="39">
        <f t="shared" si="24"/>
        <v>0.83837048609024811</v>
      </c>
      <c r="G42" s="39">
        <f t="shared" si="24"/>
        <v>0.85817961899002115</v>
      </c>
      <c r="H42" s="39">
        <f t="shared" si="24"/>
        <v>0.8626665869838045</v>
      </c>
      <c r="I42" s="39">
        <f t="shared" si="24"/>
        <v>0.84645124062319677</v>
      </c>
      <c r="J42" s="39">
        <f t="shared" si="24"/>
        <v>0.85154407636159457</v>
      </c>
      <c r="K42" s="39">
        <f t="shared" si="24"/>
        <v>0.85146916370681303</v>
      </c>
      <c r="L42" s="39">
        <f t="shared" si="24"/>
        <v>0.85084870075440067</v>
      </c>
      <c r="M42" s="39">
        <f t="shared" si="24"/>
        <v>0.85539622641509439</v>
      </c>
      <c r="W42" s="10">
        <v>37</v>
      </c>
      <c r="X42" s="12" t="s">
        <v>21</v>
      </c>
      <c r="Y42" s="15">
        <v>6259</v>
      </c>
      <c r="Z42" s="15">
        <v>395</v>
      </c>
      <c r="AA42" s="14">
        <f t="shared" si="22"/>
        <v>6.3109122863077169E-2</v>
      </c>
      <c r="AB42" s="21">
        <v>6050</v>
      </c>
      <c r="AC42" s="15">
        <v>425</v>
      </c>
      <c r="AD42" s="14">
        <f t="shared" si="2"/>
        <v>7.0247933884297523E-2</v>
      </c>
      <c r="AE42" s="21">
        <v>6301</v>
      </c>
      <c r="AF42" s="15">
        <v>368</v>
      </c>
      <c r="AG42" s="14">
        <f t="shared" si="3"/>
        <v>5.8403428027297255E-2</v>
      </c>
      <c r="AH42" s="21">
        <v>6212</v>
      </c>
      <c r="AI42" s="15">
        <v>493</v>
      </c>
      <c r="AJ42" s="14">
        <f t="shared" si="4"/>
        <v>7.9362524146812621E-2</v>
      </c>
      <c r="AK42" s="21">
        <v>6297</v>
      </c>
      <c r="AL42" s="15">
        <v>455</v>
      </c>
      <c r="AM42" s="14">
        <f t="shared" si="5"/>
        <v>7.2256630141337139E-2</v>
      </c>
      <c r="AN42" s="21">
        <v>6449</v>
      </c>
      <c r="AO42" s="15">
        <v>464</v>
      </c>
      <c r="AP42" s="14">
        <f t="shared" si="6"/>
        <v>7.1949139401457585E-2</v>
      </c>
      <c r="AQ42" s="21">
        <v>6878</v>
      </c>
      <c r="AR42" s="15">
        <v>655</v>
      </c>
      <c r="AS42" s="14">
        <f t="shared" si="7"/>
        <v>9.5231171852282637E-2</v>
      </c>
      <c r="AT42" s="21">
        <v>7293</v>
      </c>
      <c r="AU42" s="15">
        <v>544</v>
      </c>
      <c r="AV42" s="14">
        <f t="shared" si="8"/>
        <v>7.4592074592074592E-2</v>
      </c>
      <c r="AW42" s="21">
        <v>7649</v>
      </c>
      <c r="AX42" s="15">
        <v>557</v>
      </c>
      <c r="AY42" s="14">
        <f t="shared" si="9"/>
        <v>7.2819976467512093E-2</v>
      </c>
      <c r="AZ42" s="21">
        <v>7987</v>
      </c>
      <c r="BA42" s="15">
        <v>454</v>
      </c>
      <c r="BB42" s="14">
        <f t="shared" si="10"/>
        <v>5.6842368849380244E-2</v>
      </c>
    </row>
    <row r="43" spans="2:54" x14ac:dyDescent="0.25">
      <c r="B43" s="36"/>
      <c r="C43" s="70" t="str">
        <f>C17</f>
        <v>Carpooled:</v>
      </c>
      <c r="D43" s="39">
        <f t="shared" si="24"/>
        <v>0.17302142813286669</v>
      </c>
      <c r="E43" s="39">
        <f t="shared" si="24"/>
        <v>0.17139878579751028</v>
      </c>
      <c r="F43" s="39">
        <f t="shared" si="24"/>
        <v>0.16162951390975186</v>
      </c>
      <c r="G43" s="39">
        <f t="shared" si="24"/>
        <v>0.14182038100997885</v>
      </c>
      <c r="H43" s="39">
        <f t="shared" si="24"/>
        <v>0.13733341301619553</v>
      </c>
      <c r="I43" s="39">
        <f t="shared" si="24"/>
        <v>0.15354875937680323</v>
      </c>
      <c r="J43" s="39">
        <f t="shared" si="24"/>
        <v>0.1484559236384054</v>
      </c>
      <c r="K43" s="39">
        <f t="shared" si="24"/>
        <v>0.14853083629318695</v>
      </c>
      <c r="L43" s="39">
        <f t="shared" si="24"/>
        <v>0.14915129924559933</v>
      </c>
      <c r="M43" s="39">
        <f t="shared" si="24"/>
        <v>0.14460377358490567</v>
      </c>
      <c r="W43" s="10">
        <v>38</v>
      </c>
      <c r="X43" s="12" t="s">
        <v>22</v>
      </c>
      <c r="Y43" s="15">
        <v>1168</v>
      </c>
      <c r="Z43" s="15">
        <v>243</v>
      </c>
      <c r="AA43" s="14">
        <f t="shared" si="22"/>
        <v>0.20804794520547945</v>
      </c>
      <c r="AB43" s="21">
        <v>1127</v>
      </c>
      <c r="AC43" s="15">
        <v>248</v>
      </c>
      <c r="AD43" s="14">
        <f t="shared" si="2"/>
        <v>0.22005323868677906</v>
      </c>
      <c r="AE43" s="21">
        <v>1089</v>
      </c>
      <c r="AF43" s="15">
        <v>271</v>
      </c>
      <c r="AG43" s="14">
        <f t="shared" si="3"/>
        <v>0.24885215794306703</v>
      </c>
      <c r="AH43" s="21">
        <v>949</v>
      </c>
      <c r="AI43" s="15">
        <v>222</v>
      </c>
      <c r="AJ43" s="14">
        <f t="shared" si="4"/>
        <v>0.2339304531085353</v>
      </c>
      <c r="AK43" s="21">
        <v>865</v>
      </c>
      <c r="AL43" s="15">
        <v>207</v>
      </c>
      <c r="AM43" s="14">
        <f t="shared" si="5"/>
        <v>0.23930635838150288</v>
      </c>
      <c r="AN43" s="21">
        <v>1011</v>
      </c>
      <c r="AO43" s="15">
        <v>254</v>
      </c>
      <c r="AP43" s="14">
        <f t="shared" si="6"/>
        <v>0.25123639960435212</v>
      </c>
      <c r="AQ43" s="21">
        <v>999</v>
      </c>
      <c r="AR43" s="15">
        <v>241</v>
      </c>
      <c r="AS43" s="14">
        <f t="shared" si="7"/>
        <v>0.24124124124124124</v>
      </c>
      <c r="AT43" s="21">
        <v>1137</v>
      </c>
      <c r="AU43" s="15">
        <v>306</v>
      </c>
      <c r="AV43" s="14">
        <f t="shared" si="8"/>
        <v>0.26912928759894461</v>
      </c>
      <c r="AW43" s="21">
        <v>1226</v>
      </c>
      <c r="AX43" s="15">
        <v>329</v>
      </c>
      <c r="AY43" s="14">
        <f t="shared" si="9"/>
        <v>0.26835236541598695</v>
      </c>
      <c r="AZ43" s="21">
        <v>1114</v>
      </c>
      <c r="BA43" s="15">
        <v>298</v>
      </c>
      <c r="BB43" s="14">
        <f t="shared" si="10"/>
        <v>0.26750448833034113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820</v>
      </c>
      <c r="Z44" s="15">
        <v>207</v>
      </c>
      <c r="AA44" s="14">
        <f t="shared" si="22"/>
        <v>0.2524390243902439</v>
      </c>
      <c r="AB44" s="21">
        <v>775</v>
      </c>
      <c r="AC44" s="15">
        <v>185</v>
      </c>
      <c r="AD44" s="14">
        <f t="shared" si="2"/>
        <v>0.23870967741935484</v>
      </c>
      <c r="AE44" s="21">
        <v>732</v>
      </c>
      <c r="AF44" s="15">
        <v>181</v>
      </c>
      <c r="AG44" s="14">
        <f t="shared" si="3"/>
        <v>0.24726775956284153</v>
      </c>
      <c r="AH44" s="21">
        <v>669</v>
      </c>
      <c r="AI44" s="15">
        <v>159</v>
      </c>
      <c r="AJ44" s="14">
        <f t="shared" si="4"/>
        <v>0.23766816143497757</v>
      </c>
      <c r="AK44" s="21">
        <v>681</v>
      </c>
      <c r="AL44" s="15">
        <v>197</v>
      </c>
      <c r="AM44" s="14">
        <f t="shared" si="5"/>
        <v>0.28928046989721001</v>
      </c>
      <c r="AN44" s="21">
        <v>777</v>
      </c>
      <c r="AO44" s="15">
        <v>229</v>
      </c>
      <c r="AP44" s="14">
        <f t="shared" si="6"/>
        <v>0.29472329472329473</v>
      </c>
      <c r="AQ44" s="21">
        <v>812</v>
      </c>
      <c r="AR44" s="15">
        <v>212</v>
      </c>
      <c r="AS44" s="14">
        <f t="shared" si="7"/>
        <v>0.26108374384236455</v>
      </c>
      <c r="AT44" s="21">
        <v>929</v>
      </c>
      <c r="AU44" s="15">
        <v>257</v>
      </c>
      <c r="AV44" s="14">
        <f t="shared" si="8"/>
        <v>0.27664155005382129</v>
      </c>
      <c r="AW44" s="21">
        <v>922</v>
      </c>
      <c r="AX44" s="15">
        <v>263</v>
      </c>
      <c r="AY44" s="14">
        <f t="shared" si="9"/>
        <v>0.28524945770065074</v>
      </c>
      <c r="AZ44" s="21">
        <v>787</v>
      </c>
      <c r="BA44" s="15">
        <v>226</v>
      </c>
      <c r="BB44" s="14">
        <f t="shared" si="10"/>
        <v>0.28716645489199494</v>
      </c>
    </row>
    <row r="45" spans="2:54" x14ac:dyDescent="0.25">
      <c r="B45" s="36"/>
      <c r="C45" s="72" t="str">
        <f>C19</f>
        <v>Carpooled:</v>
      </c>
      <c r="D45" s="39">
        <f t="shared" ref="D45:M45" si="25">D19 / D$6</f>
        <v>0.15112350512146727</v>
      </c>
      <c r="E45" s="39">
        <f t="shared" si="25"/>
        <v>0.15126914542404071</v>
      </c>
      <c r="F45" s="39">
        <f t="shared" si="25"/>
        <v>0.14539754607859035</v>
      </c>
      <c r="G45" s="39">
        <f t="shared" si="25"/>
        <v>0.12727272727272726</v>
      </c>
      <c r="H45" s="39">
        <f t="shared" si="25"/>
        <v>0.12421621621621622</v>
      </c>
      <c r="I45" s="39">
        <f t="shared" si="25"/>
        <v>0.13762606671838634</v>
      </c>
      <c r="J45" s="39">
        <f t="shared" si="25"/>
        <v>0.13381921247089787</v>
      </c>
      <c r="K45" s="39">
        <f t="shared" si="25"/>
        <v>0.1333977767037216</v>
      </c>
      <c r="L45" s="39">
        <f t="shared" si="25"/>
        <v>0.13446370377367403</v>
      </c>
      <c r="M45" s="39">
        <f t="shared" si="25"/>
        <v>0.12851010552673942</v>
      </c>
      <c r="W45" s="10">
        <v>40</v>
      </c>
      <c r="X45" s="12" t="s">
        <v>24</v>
      </c>
      <c r="Y45" s="15">
        <v>230</v>
      </c>
      <c r="Z45" s="15">
        <v>134</v>
      </c>
      <c r="AA45" s="14">
        <f t="shared" si="22"/>
        <v>0.58260869565217388</v>
      </c>
      <c r="AB45" s="21">
        <v>280</v>
      </c>
      <c r="AC45" s="15">
        <v>156</v>
      </c>
      <c r="AD45" s="14">
        <f t="shared" si="2"/>
        <v>0.55714285714285716</v>
      </c>
      <c r="AE45" s="21">
        <v>272</v>
      </c>
      <c r="AF45" s="15">
        <v>183</v>
      </c>
      <c r="AG45" s="14">
        <f t="shared" si="3"/>
        <v>0.67279411764705888</v>
      </c>
      <c r="AH45" s="21">
        <v>199</v>
      </c>
      <c r="AI45" s="15">
        <v>117</v>
      </c>
      <c r="AJ45" s="14">
        <f t="shared" si="4"/>
        <v>0.5879396984924623</v>
      </c>
      <c r="AK45" s="21">
        <v>123</v>
      </c>
      <c r="AL45" s="15">
        <v>92</v>
      </c>
      <c r="AM45" s="14">
        <f t="shared" si="5"/>
        <v>0.74796747967479671</v>
      </c>
      <c r="AN45" s="21">
        <v>156</v>
      </c>
      <c r="AO45" s="15">
        <v>115</v>
      </c>
      <c r="AP45" s="14">
        <f t="shared" si="6"/>
        <v>0.73717948717948723</v>
      </c>
      <c r="AQ45" s="21">
        <v>114</v>
      </c>
      <c r="AR45" s="15">
        <v>93</v>
      </c>
      <c r="AS45" s="14">
        <f t="shared" si="7"/>
        <v>0.81578947368421051</v>
      </c>
      <c r="AT45" s="21">
        <v>132</v>
      </c>
      <c r="AU45" s="15">
        <v>104</v>
      </c>
      <c r="AV45" s="14">
        <f t="shared" si="8"/>
        <v>0.78787878787878785</v>
      </c>
      <c r="AW45" s="21">
        <v>195</v>
      </c>
      <c r="AX45" s="15">
        <v>140</v>
      </c>
      <c r="AY45" s="14">
        <f t="shared" si="9"/>
        <v>0.71794871794871795</v>
      </c>
      <c r="AZ45" s="21">
        <v>170</v>
      </c>
      <c r="BA45" s="15">
        <v>111</v>
      </c>
      <c r="BB45" s="14">
        <f t="shared" si="10"/>
        <v>0.65294117647058825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6">D20 / D$19</f>
        <v>0.70794889992902765</v>
      </c>
      <c r="E46" s="39">
        <f t="shared" si="26"/>
        <v>0.70375670840787119</v>
      </c>
      <c r="F46" s="39">
        <f t="shared" si="26"/>
        <v>0.69516728624535318</v>
      </c>
      <c r="G46" s="39">
        <f t="shared" si="26"/>
        <v>0.73262260127931766</v>
      </c>
      <c r="H46" s="39">
        <f t="shared" si="26"/>
        <v>0.72671888598781553</v>
      </c>
      <c r="I46" s="39">
        <f t="shared" si="26"/>
        <v>0.78278842540398341</v>
      </c>
      <c r="J46" s="39">
        <f t="shared" si="26"/>
        <v>0.82942511346444781</v>
      </c>
      <c r="K46" s="39">
        <f t="shared" si="26"/>
        <v>0.81413043478260871</v>
      </c>
      <c r="L46" s="39">
        <f t="shared" si="26"/>
        <v>0.79100807867931155</v>
      </c>
      <c r="M46" s="39">
        <f t="shared" si="26"/>
        <v>0.80167014613778709</v>
      </c>
      <c r="W46" s="10">
        <v>41</v>
      </c>
      <c r="X46" s="12" t="s">
        <v>25</v>
      </c>
      <c r="Y46" s="15">
        <v>118</v>
      </c>
      <c r="Z46" s="15">
        <v>64</v>
      </c>
      <c r="AA46" s="14">
        <f t="shared" si="22"/>
        <v>0.5423728813559322</v>
      </c>
      <c r="AB46" s="21">
        <v>72</v>
      </c>
      <c r="AC46" s="15">
        <v>46</v>
      </c>
      <c r="AD46" s="14">
        <f t="shared" si="2"/>
        <v>0.63888888888888884</v>
      </c>
      <c r="AE46" s="21">
        <v>85</v>
      </c>
      <c r="AF46" s="15">
        <v>52</v>
      </c>
      <c r="AG46" s="14">
        <f t="shared" si="3"/>
        <v>0.61176470588235299</v>
      </c>
      <c r="AH46" s="21">
        <v>81</v>
      </c>
      <c r="AI46" s="15">
        <v>62</v>
      </c>
      <c r="AJ46" s="14">
        <f t="shared" si="4"/>
        <v>0.76543209876543206</v>
      </c>
      <c r="AK46" s="21">
        <v>61</v>
      </c>
      <c r="AL46" s="15">
        <v>50</v>
      </c>
      <c r="AM46" s="14">
        <f t="shared" si="5"/>
        <v>0.81967213114754101</v>
      </c>
      <c r="AN46" s="21">
        <v>78</v>
      </c>
      <c r="AO46" s="15">
        <v>66</v>
      </c>
      <c r="AP46" s="14">
        <f t="shared" si="6"/>
        <v>0.84615384615384615</v>
      </c>
      <c r="AQ46" s="21">
        <v>73</v>
      </c>
      <c r="AR46" s="15">
        <v>62</v>
      </c>
      <c r="AS46" s="14">
        <f t="shared" si="7"/>
        <v>0.84931506849315064</v>
      </c>
      <c r="AT46" s="21">
        <v>76</v>
      </c>
      <c r="AU46" s="15">
        <v>66</v>
      </c>
      <c r="AV46" s="14">
        <f t="shared" si="8"/>
        <v>0.86842105263157898</v>
      </c>
      <c r="AW46" s="21">
        <v>109</v>
      </c>
      <c r="AX46" s="15">
        <v>62</v>
      </c>
      <c r="AY46" s="14">
        <f t="shared" si="9"/>
        <v>0.56880733944954132</v>
      </c>
      <c r="AZ46" s="21">
        <v>157</v>
      </c>
      <c r="BA46" s="15">
        <v>104</v>
      </c>
      <c r="BB46" s="14">
        <f t="shared" si="10"/>
        <v>0.66242038216560506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6"/>
        <v>0.17459190915542938</v>
      </c>
      <c r="E47" s="39">
        <f t="shared" si="26"/>
        <v>0.2039355992844365</v>
      </c>
      <c r="F47" s="39">
        <f t="shared" si="26"/>
        <v>0.19776951672862453</v>
      </c>
      <c r="G47" s="39">
        <f t="shared" si="26"/>
        <v>0.18976545842217485</v>
      </c>
      <c r="H47" s="39">
        <f t="shared" si="26"/>
        <v>0.20191470844212359</v>
      </c>
      <c r="I47" s="39">
        <f t="shared" si="26"/>
        <v>0.15257422021796316</v>
      </c>
      <c r="J47" s="39">
        <f t="shared" si="26"/>
        <v>0.11346444780635401</v>
      </c>
      <c r="K47" s="39">
        <f t="shared" si="26"/>
        <v>0.11195652173913044</v>
      </c>
      <c r="L47" s="39">
        <f t="shared" si="26"/>
        <v>0.13593256059009484</v>
      </c>
      <c r="M47" s="39">
        <f t="shared" si="26"/>
        <v>0.10055671537926235</v>
      </c>
      <c r="W47" s="10">
        <v>42</v>
      </c>
      <c r="X47" s="12" t="s">
        <v>26</v>
      </c>
      <c r="Y47" s="15">
        <v>25</v>
      </c>
      <c r="Z47" s="15">
        <v>30</v>
      </c>
      <c r="AA47" s="14">
        <f t="shared" si="22"/>
        <v>1.2</v>
      </c>
      <c r="AB47" s="21">
        <v>30</v>
      </c>
      <c r="AC47" s="15">
        <v>32</v>
      </c>
      <c r="AD47" s="14">
        <f t="shared" si="2"/>
        <v>1.0666666666666667</v>
      </c>
      <c r="AE47" s="21">
        <v>28</v>
      </c>
      <c r="AF47" s="15">
        <v>30</v>
      </c>
      <c r="AG47" s="14">
        <f t="shared" si="3"/>
        <v>1.0714285714285714</v>
      </c>
      <c r="AH47" s="21">
        <v>21</v>
      </c>
      <c r="AI47" s="15">
        <v>35</v>
      </c>
      <c r="AJ47" s="14">
        <f t="shared" si="4"/>
        <v>1.6666666666666667</v>
      </c>
      <c r="AK47" s="21">
        <v>3</v>
      </c>
      <c r="AL47" s="15">
        <v>6</v>
      </c>
      <c r="AM47" s="14">
        <f t="shared" si="5"/>
        <v>2</v>
      </c>
      <c r="AN47" s="21">
        <v>5</v>
      </c>
      <c r="AO47" s="15">
        <v>10</v>
      </c>
      <c r="AP47" s="14">
        <f t="shared" si="6"/>
        <v>2</v>
      </c>
      <c r="AQ47" s="21">
        <v>0</v>
      </c>
      <c r="AR47" s="15">
        <v>23</v>
      </c>
      <c r="AS47" s="14">
        <f t="shared" si="7"/>
        <v>0</v>
      </c>
      <c r="AT47" s="21">
        <v>15</v>
      </c>
      <c r="AU47" s="15">
        <v>23</v>
      </c>
      <c r="AV47" s="14">
        <f t="shared" si="8"/>
        <v>1.5333333333333334</v>
      </c>
      <c r="AW47" s="21">
        <v>18</v>
      </c>
      <c r="AX47" s="15">
        <v>29</v>
      </c>
      <c r="AY47" s="14">
        <f t="shared" si="9"/>
        <v>1.6111111111111112</v>
      </c>
      <c r="AZ47" s="21">
        <v>18</v>
      </c>
      <c r="BA47" s="15">
        <v>31</v>
      </c>
      <c r="BB47" s="14">
        <f t="shared" si="10"/>
        <v>1.7222222222222223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6"/>
        <v>0.11745919091554294</v>
      </c>
      <c r="E48" s="39">
        <f t="shared" si="26"/>
        <v>9.2307692307692313E-2</v>
      </c>
      <c r="F48" s="39">
        <f t="shared" si="26"/>
        <v>0.10706319702602231</v>
      </c>
      <c r="G48" s="39">
        <f t="shared" si="26"/>
        <v>7.7611940298507459E-2</v>
      </c>
      <c r="H48" s="39">
        <f t="shared" si="26"/>
        <v>7.1366405570060923E-2</v>
      </c>
      <c r="I48" s="39">
        <f t="shared" si="26"/>
        <v>6.463735437805336E-2</v>
      </c>
      <c r="J48" s="39">
        <f t="shared" si="26"/>
        <v>5.7110438729198187E-2</v>
      </c>
      <c r="K48" s="39">
        <f t="shared" si="26"/>
        <v>7.3913043478260873E-2</v>
      </c>
      <c r="L48" s="39">
        <f t="shared" si="26"/>
        <v>7.3059360730593603E-2</v>
      </c>
      <c r="M48" s="39">
        <f t="shared" si="26"/>
        <v>9.7773138482950592E-2</v>
      </c>
      <c r="W48" s="10">
        <v>43</v>
      </c>
      <c r="X48" s="12" t="s">
        <v>27</v>
      </c>
      <c r="Y48" s="15">
        <v>25</v>
      </c>
      <c r="Z48" s="15">
        <v>30</v>
      </c>
      <c r="AA48" s="14">
        <f t="shared" si="22"/>
        <v>1.2</v>
      </c>
      <c r="AB48" s="21">
        <v>30</v>
      </c>
      <c r="AC48" s="15">
        <v>32</v>
      </c>
      <c r="AD48" s="14">
        <f t="shared" si="2"/>
        <v>1.0666666666666667</v>
      </c>
      <c r="AE48" s="21">
        <v>28</v>
      </c>
      <c r="AF48" s="15">
        <v>30</v>
      </c>
      <c r="AG48" s="14">
        <f t="shared" si="3"/>
        <v>1.0714285714285714</v>
      </c>
      <c r="AH48" s="21">
        <v>21</v>
      </c>
      <c r="AI48" s="15">
        <v>35</v>
      </c>
      <c r="AJ48" s="14">
        <f t="shared" si="4"/>
        <v>1.6666666666666667</v>
      </c>
      <c r="AK48" s="21">
        <v>3</v>
      </c>
      <c r="AL48" s="15">
        <v>6</v>
      </c>
      <c r="AM48" s="14">
        <f t="shared" si="5"/>
        <v>2</v>
      </c>
      <c r="AN48" s="21">
        <v>5</v>
      </c>
      <c r="AO48" s="15">
        <v>10</v>
      </c>
      <c r="AP48" s="14">
        <f t="shared" si="6"/>
        <v>2</v>
      </c>
      <c r="AQ48" s="21">
        <v>0</v>
      </c>
      <c r="AR48" s="15">
        <v>23</v>
      </c>
      <c r="AS48" s="14">
        <f t="shared" si="7"/>
        <v>0</v>
      </c>
      <c r="AT48" s="21">
        <v>15</v>
      </c>
      <c r="AU48" s="15">
        <v>23</v>
      </c>
      <c r="AV48" s="14">
        <f t="shared" si="8"/>
        <v>1.5333333333333334</v>
      </c>
      <c r="AW48" s="21">
        <v>18</v>
      </c>
      <c r="AX48" s="15">
        <v>29</v>
      </c>
      <c r="AY48" s="14">
        <f t="shared" si="9"/>
        <v>1.6111111111111112</v>
      </c>
      <c r="AZ48" s="21">
        <v>18</v>
      </c>
      <c r="BA48" s="15">
        <v>31</v>
      </c>
      <c r="BB48" s="14">
        <f t="shared" si="10"/>
        <v>1.7222222222222223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0</v>
      </c>
      <c r="Z49" s="15">
        <v>119</v>
      </c>
      <c r="AA49" s="14">
        <f t="shared" si="22"/>
        <v>0</v>
      </c>
      <c r="AB49" s="21">
        <v>0</v>
      </c>
      <c r="AC49" s="15">
        <v>89</v>
      </c>
      <c r="AD49" s="14">
        <f t="shared" si="2"/>
        <v>0</v>
      </c>
      <c r="AE49" s="21">
        <v>0</v>
      </c>
      <c r="AF49" s="15">
        <v>24</v>
      </c>
      <c r="AG49" s="14">
        <f t="shared" si="3"/>
        <v>0</v>
      </c>
      <c r="AH49" s="21">
        <v>0</v>
      </c>
      <c r="AI49" s="15">
        <v>24</v>
      </c>
      <c r="AJ49" s="14">
        <f t="shared" si="4"/>
        <v>0</v>
      </c>
      <c r="AK49" s="21">
        <v>0</v>
      </c>
      <c r="AL49" s="15">
        <v>24</v>
      </c>
      <c r="AM49" s="14">
        <f t="shared" si="5"/>
        <v>0</v>
      </c>
      <c r="AN49" s="21">
        <v>0</v>
      </c>
      <c r="AO49" s="15">
        <v>23</v>
      </c>
      <c r="AP49" s="14">
        <f t="shared" si="6"/>
        <v>0</v>
      </c>
      <c r="AQ49" s="21">
        <v>0</v>
      </c>
      <c r="AR49" s="15">
        <v>23</v>
      </c>
      <c r="AS49" s="14">
        <f t="shared" si="7"/>
        <v>0</v>
      </c>
      <c r="AT49" s="21">
        <v>0</v>
      </c>
      <c r="AU49" s="15">
        <v>24</v>
      </c>
      <c r="AV49" s="14">
        <f t="shared" si="8"/>
        <v>0</v>
      </c>
      <c r="AW49" s="21">
        <v>0</v>
      </c>
      <c r="AX49" s="15">
        <v>24</v>
      </c>
      <c r="AY49" s="14">
        <f t="shared" si="9"/>
        <v>0</v>
      </c>
      <c r="AZ49" s="21">
        <v>0</v>
      </c>
      <c r="BA49" s="15">
        <v>27</v>
      </c>
      <c r="BB49" s="14">
        <f t="shared" si="10"/>
        <v>0</v>
      </c>
    </row>
    <row r="50" spans="2:54" x14ac:dyDescent="0.25">
      <c r="B50" s="36"/>
      <c r="C50" s="72" t="str">
        <f t="shared" ref="C50:C55" si="27">C24</f>
        <v>Public transportation (excluding taxicab):</v>
      </c>
      <c r="D50" s="39">
        <f t="shared" ref="D50:M50" si="28">D24 / D$6</f>
        <v>1.3406982356411218E-3</v>
      </c>
      <c r="E50" s="39">
        <f t="shared" si="28"/>
        <v>1.8401255615089029E-3</v>
      </c>
      <c r="F50" s="39">
        <f t="shared" si="28"/>
        <v>3.5133236041295065E-3</v>
      </c>
      <c r="G50" s="39">
        <f t="shared" si="28"/>
        <v>3.4192672998643149E-3</v>
      </c>
      <c r="H50" s="39">
        <f t="shared" si="28"/>
        <v>4.7567567567567571E-3</v>
      </c>
      <c r="I50" s="39">
        <f t="shared" si="28"/>
        <v>4.7582104990949057E-3</v>
      </c>
      <c r="J50" s="39">
        <f t="shared" si="28"/>
        <v>3.6440935317339812E-3</v>
      </c>
      <c r="K50" s="39">
        <f t="shared" si="28"/>
        <v>2.2716288061865636E-3</v>
      </c>
      <c r="L50" s="39">
        <f t="shared" si="28"/>
        <v>2.0308883955981673E-3</v>
      </c>
      <c r="M50" s="39">
        <f t="shared" si="28"/>
        <v>8.0486496154534072E-4</v>
      </c>
      <c r="W50" s="10">
        <v>45</v>
      </c>
      <c r="X50" s="12" t="s">
        <v>29</v>
      </c>
      <c r="Y50" s="15">
        <v>0</v>
      </c>
      <c r="Z50" s="15">
        <v>119</v>
      </c>
      <c r="AA50" s="14">
        <f t="shared" si="22"/>
        <v>0</v>
      </c>
      <c r="AB50" s="21">
        <v>0</v>
      </c>
      <c r="AC50" s="15">
        <v>89</v>
      </c>
      <c r="AD50" s="14">
        <f t="shared" si="2"/>
        <v>0</v>
      </c>
      <c r="AE50" s="21">
        <v>0</v>
      </c>
      <c r="AF50" s="15">
        <v>24</v>
      </c>
      <c r="AG50" s="14">
        <f t="shared" si="3"/>
        <v>0</v>
      </c>
      <c r="AH50" s="21">
        <v>0</v>
      </c>
      <c r="AI50" s="15">
        <v>24</v>
      </c>
      <c r="AJ50" s="14">
        <f t="shared" si="4"/>
        <v>0</v>
      </c>
      <c r="AK50" s="21">
        <v>0</v>
      </c>
      <c r="AL50" s="15">
        <v>24</v>
      </c>
      <c r="AM50" s="14">
        <f t="shared" si="5"/>
        <v>0</v>
      </c>
      <c r="AN50" s="21">
        <v>0</v>
      </c>
      <c r="AO50" s="15">
        <v>23</v>
      </c>
      <c r="AP50" s="14">
        <f t="shared" si="6"/>
        <v>0</v>
      </c>
      <c r="AQ50" s="21">
        <v>0</v>
      </c>
      <c r="AR50" s="15">
        <v>23</v>
      </c>
      <c r="AS50" s="14">
        <f t="shared" si="7"/>
        <v>0</v>
      </c>
      <c r="AT50" s="21">
        <v>0</v>
      </c>
      <c r="AU50" s="15">
        <v>24</v>
      </c>
      <c r="AV50" s="14">
        <f t="shared" si="8"/>
        <v>0</v>
      </c>
      <c r="AW50" s="21">
        <v>0</v>
      </c>
      <c r="AX50" s="15">
        <v>24</v>
      </c>
      <c r="AY50" s="14">
        <f t="shared" si="9"/>
        <v>0</v>
      </c>
      <c r="AZ50" s="21">
        <v>0</v>
      </c>
      <c r="BA50" s="15">
        <v>27</v>
      </c>
      <c r="BB50" s="14">
        <f t="shared" si="10"/>
        <v>0</v>
      </c>
    </row>
    <row r="51" spans="2:54" x14ac:dyDescent="0.25">
      <c r="B51" s="36">
        <f>B25 + 100</f>
        <v>109</v>
      </c>
      <c r="C51" s="70" t="str">
        <f t="shared" si="27"/>
        <v>Bus or trolley bus</v>
      </c>
      <c r="D51" s="39">
        <f t="shared" ref="D51:M55" si="29">D25 / D$24</f>
        <v>1</v>
      </c>
      <c r="E51" s="39">
        <f t="shared" si="29"/>
        <v>1</v>
      </c>
      <c r="F51" s="39">
        <f t="shared" si="29"/>
        <v>1</v>
      </c>
      <c r="G51" s="39">
        <f t="shared" si="29"/>
        <v>1</v>
      </c>
      <c r="H51" s="39">
        <f t="shared" si="29"/>
        <v>1</v>
      </c>
      <c r="I51" s="39">
        <f t="shared" si="29"/>
        <v>1</v>
      </c>
      <c r="J51" s="39">
        <f t="shared" si="29"/>
        <v>1</v>
      </c>
      <c r="K51" s="39">
        <f t="shared" si="29"/>
        <v>1</v>
      </c>
      <c r="L51" s="39">
        <f t="shared" si="29"/>
        <v>1</v>
      </c>
      <c r="M51" s="39">
        <f t="shared" si="29"/>
        <v>1</v>
      </c>
      <c r="W51" s="10">
        <v>46</v>
      </c>
      <c r="X51" s="12" t="s">
        <v>30</v>
      </c>
      <c r="Y51" s="15">
        <v>0</v>
      </c>
      <c r="Z51" s="15">
        <v>119</v>
      </c>
      <c r="AA51" s="14">
        <f t="shared" si="22"/>
        <v>0</v>
      </c>
      <c r="AB51" s="21">
        <v>0</v>
      </c>
      <c r="AC51" s="15">
        <v>89</v>
      </c>
      <c r="AD51" s="14">
        <f t="shared" si="2"/>
        <v>0</v>
      </c>
      <c r="AE51" s="21">
        <v>0</v>
      </c>
      <c r="AF51" s="15">
        <v>24</v>
      </c>
      <c r="AG51" s="14">
        <f t="shared" si="3"/>
        <v>0</v>
      </c>
      <c r="AH51" s="21">
        <v>0</v>
      </c>
      <c r="AI51" s="15">
        <v>24</v>
      </c>
      <c r="AJ51" s="14">
        <f t="shared" si="4"/>
        <v>0</v>
      </c>
      <c r="AK51" s="21">
        <v>0</v>
      </c>
      <c r="AL51" s="15">
        <v>24</v>
      </c>
      <c r="AM51" s="14">
        <f t="shared" si="5"/>
        <v>0</v>
      </c>
      <c r="AN51" s="21">
        <v>0</v>
      </c>
      <c r="AO51" s="15">
        <v>23</v>
      </c>
      <c r="AP51" s="14">
        <f t="shared" si="6"/>
        <v>0</v>
      </c>
      <c r="AQ51" s="21">
        <v>0</v>
      </c>
      <c r="AR51" s="15">
        <v>23</v>
      </c>
      <c r="AS51" s="14">
        <f t="shared" si="7"/>
        <v>0</v>
      </c>
      <c r="AT51" s="21">
        <v>0</v>
      </c>
      <c r="AU51" s="15">
        <v>24</v>
      </c>
      <c r="AV51" s="14">
        <f t="shared" si="8"/>
        <v>0</v>
      </c>
      <c r="AW51" s="21">
        <v>0</v>
      </c>
      <c r="AX51" s="15">
        <v>24</v>
      </c>
      <c r="AY51" s="14">
        <f t="shared" si="9"/>
        <v>0</v>
      </c>
      <c r="AZ51" s="21">
        <v>0</v>
      </c>
      <c r="BA51" s="15">
        <v>27</v>
      </c>
      <c r="BB51" s="14">
        <f t="shared" si="10"/>
        <v>0</v>
      </c>
    </row>
    <row r="52" spans="2:54" x14ac:dyDescent="0.25">
      <c r="B52" s="36">
        <f>B26 + 100</f>
        <v>110</v>
      </c>
      <c r="C52" s="70" t="str">
        <f t="shared" si="27"/>
        <v>Streetcar or trolley car (carro publico in Puerto Rico)</v>
      </c>
      <c r="D52" s="39">
        <f t="shared" si="29"/>
        <v>0</v>
      </c>
      <c r="E52" s="39">
        <f t="shared" si="29"/>
        <v>0</v>
      </c>
      <c r="F52" s="39">
        <f t="shared" si="29"/>
        <v>0</v>
      </c>
      <c r="G52" s="39">
        <f t="shared" si="29"/>
        <v>0</v>
      </c>
      <c r="H52" s="39">
        <f t="shared" si="29"/>
        <v>0</v>
      </c>
      <c r="I52" s="39">
        <f t="shared" si="29"/>
        <v>0</v>
      </c>
      <c r="J52" s="39">
        <f t="shared" si="29"/>
        <v>0</v>
      </c>
      <c r="K52" s="39">
        <f t="shared" si="29"/>
        <v>0</v>
      </c>
      <c r="L52" s="39">
        <f t="shared" si="29"/>
        <v>0</v>
      </c>
      <c r="M52" s="39">
        <f t="shared" si="29"/>
        <v>0</v>
      </c>
      <c r="W52" s="10">
        <v>47</v>
      </c>
      <c r="X52" s="12" t="s">
        <v>31</v>
      </c>
      <c r="Y52" s="15">
        <v>0</v>
      </c>
      <c r="Z52" s="15">
        <v>119</v>
      </c>
      <c r="AA52" s="14">
        <f t="shared" si="22"/>
        <v>0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24</v>
      </c>
      <c r="AG52" s="14">
        <f t="shared" si="3"/>
        <v>0</v>
      </c>
      <c r="AH52" s="21">
        <v>0</v>
      </c>
      <c r="AI52" s="15">
        <v>24</v>
      </c>
      <c r="AJ52" s="14">
        <f t="shared" si="4"/>
        <v>0</v>
      </c>
      <c r="AK52" s="21">
        <v>0</v>
      </c>
      <c r="AL52" s="15">
        <v>24</v>
      </c>
      <c r="AM52" s="14">
        <f t="shared" si="5"/>
        <v>0</v>
      </c>
      <c r="AN52" s="21">
        <v>0</v>
      </c>
      <c r="AO52" s="15">
        <v>23</v>
      </c>
      <c r="AP52" s="14">
        <f t="shared" si="6"/>
        <v>0</v>
      </c>
      <c r="AQ52" s="21">
        <v>0</v>
      </c>
      <c r="AR52" s="15">
        <v>23</v>
      </c>
      <c r="AS52" s="14">
        <f t="shared" si="7"/>
        <v>0</v>
      </c>
      <c r="AT52" s="21">
        <v>0</v>
      </c>
      <c r="AU52" s="15">
        <v>24</v>
      </c>
      <c r="AV52" s="14">
        <f t="shared" si="8"/>
        <v>0</v>
      </c>
      <c r="AW52" s="21">
        <v>0</v>
      </c>
      <c r="AX52" s="15">
        <v>24</v>
      </c>
      <c r="AY52" s="14">
        <f t="shared" si="9"/>
        <v>0</v>
      </c>
      <c r="AZ52" s="21">
        <v>0</v>
      </c>
      <c r="BA52" s="15">
        <v>27</v>
      </c>
      <c r="BB52" s="14">
        <f t="shared" si="10"/>
        <v>0</v>
      </c>
    </row>
    <row r="53" spans="2:54" x14ac:dyDescent="0.25">
      <c r="B53" s="36">
        <f>B27 + 100</f>
        <v>111</v>
      </c>
      <c r="C53" s="70" t="str">
        <f t="shared" si="27"/>
        <v>Subway or elevated</v>
      </c>
      <c r="D53" s="39">
        <f t="shared" si="29"/>
        <v>0</v>
      </c>
      <c r="E53" s="39">
        <f t="shared" si="29"/>
        <v>0</v>
      </c>
      <c r="F53" s="39">
        <f t="shared" si="29"/>
        <v>0</v>
      </c>
      <c r="G53" s="39">
        <f t="shared" si="29"/>
        <v>0</v>
      </c>
      <c r="H53" s="39">
        <f t="shared" si="29"/>
        <v>0</v>
      </c>
      <c r="I53" s="39">
        <f t="shared" si="29"/>
        <v>0</v>
      </c>
      <c r="J53" s="39">
        <f t="shared" si="29"/>
        <v>0</v>
      </c>
      <c r="K53" s="39">
        <f t="shared" si="29"/>
        <v>0</v>
      </c>
      <c r="L53" s="39">
        <f t="shared" si="29"/>
        <v>0</v>
      </c>
      <c r="M53" s="39">
        <f t="shared" si="29"/>
        <v>0</v>
      </c>
      <c r="W53" s="10">
        <v>48</v>
      </c>
      <c r="X53" s="12" t="s">
        <v>32</v>
      </c>
      <c r="Y53" s="15">
        <v>22</v>
      </c>
      <c r="Z53" s="15">
        <v>24</v>
      </c>
      <c r="AA53" s="14">
        <f t="shared" si="22"/>
        <v>1.0909090909090908</v>
      </c>
      <c r="AB53" s="21">
        <v>12</v>
      </c>
      <c r="AC53" s="15">
        <v>19</v>
      </c>
      <c r="AD53" s="14">
        <f t="shared" si="2"/>
        <v>1.5833333333333333</v>
      </c>
      <c r="AE53" s="21">
        <v>23</v>
      </c>
      <c r="AF53" s="15">
        <v>24</v>
      </c>
      <c r="AG53" s="14">
        <f t="shared" si="3"/>
        <v>1.0434782608695652</v>
      </c>
      <c r="AH53" s="21">
        <v>42</v>
      </c>
      <c r="AI53" s="15">
        <v>42</v>
      </c>
      <c r="AJ53" s="14">
        <f t="shared" si="4"/>
        <v>1</v>
      </c>
      <c r="AK53" s="21">
        <v>28</v>
      </c>
      <c r="AL53" s="15">
        <v>30</v>
      </c>
      <c r="AM53" s="14">
        <f t="shared" si="5"/>
        <v>1.0714285714285714</v>
      </c>
      <c r="AN53" s="21">
        <v>25</v>
      </c>
      <c r="AO53" s="15">
        <v>30</v>
      </c>
      <c r="AP53" s="14">
        <f t="shared" si="6"/>
        <v>1.2</v>
      </c>
      <c r="AQ53" s="21">
        <v>35</v>
      </c>
      <c r="AR53" s="15">
        <v>47</v>
      </c>
      <c r="AS53" s="14">
        <f t="shared" si="7"/>
        <v>1.3428571428571427</v>
      </c>
      <c r="AT53" s="21">
        <v>29</v>
      </c>
      <c r="AU53" s="15">
        <v>39</v>
      </c>
      <c r="AV53" s="14">
        <f t="shared" si="8"/>
        <v>1.3448275862068966</v>
      </c>
      <c r="AW53" s="21">
        <v>20</v>
      </c>
      <c r="AX53" s="15">
        <v>36</v>
      </c>
      <c r="AY53" s="14">
        <f t="shared" si="9"/>
        <v>1.8</v>
      </c>
      <c r="AZ53" s="21">
        <v>22</v>
      </c>
      <c r="BA53" s="15">
        <v>35</v>
      </c>
      <c r="BB53" s="14">
        <f t="shared" si="10"/>
        <v>1.5909090909090908</v>
      </c>
    </row>
    <row r="54" spans="2:54" x14ac:dyDescent="0.25">
      <c r="B54" s="36">
        <f>B28 + 100</f>
        <v>112</v>
      </c>
      <c r="C54" s="70" t="str">
        <f t="shared" si="27"/>
        <v>Railroad</v>
      </c>
      <c r="D54" s="39">
        <f t="shared" si="29"/>
        <v>0</v>
      </c>
      <c r="E54" s="39">
        <f t="shared" si="29"/>
        <v>0</v>
      </c>
      <c r="F54" s="39">
        <f t="shared" si="29"/>
        <v>0</v>
      </c>
      <c r="G54" s="39">
        <f t="shared" si="29"/>
        <v>0</v>
      </c>
      <c r="H54" s="39">
        <f t="shared" si="29"/>
        <v>0</v>
      </c>
      <c r="I54" s="39">
        <f t="shared" si="29"/>
        <v>0</v>
      </c>
      <c r="J54" s="39">
        <f t="shared" si="29"/>
        <v>0</v>
      </c>
      <c r="K54" s="39">
        <f t="shared" si="29"/>
        <v>0</v>
      </c>
      <c r="L54" s="39">
        <f t="shared" si="29"/>
        <v>0</v>
      </c>
      <c r="M54" s="39">
        <f t="shared" si="29"/>
        <v>0</v>
      </c>
      <c r="W54" s="10">
        <v>49</v>
      </c>
      <c r="X54" s="12" t="s">
        <v>33</v>
      </c>
      <c r="Y54" s="15">
        <v>461</v>
      </c>
      <c r="Z54" s="15">
        <v>213</v>
      </c>
      <c r="AA54" s="14">
        <f t="shared" si="22"/>
        <v>0.46203904555314534</v>
      </c>
      <c r="AB54" s="21">
        <v>537</v>
      </c>
      <c r="AC54" s="15">
        <v>222</v>
      </c>
      <c r="AD54" s="14">
        <f t="shared" si="2"/>
        <v>0.41340782122905029</v>
      </c>
      <c r="AE54" s="21">
        <v>528</v>
      </c>
      <c r="AF54" s="15">
        <v>223</v>
      </c>
      <c r="AG54" s="14">
        <f t="shared" si="3"/>
        <v>0.42234848484848486</v>
      </c>
      <c r="AH54" s="21">
        <v>606</v>
      </c>
      <c r="AI54" s="15">
        <v>202</v>
      </c>
      <c r="AJ54" s="14">
        <f t="shared" si="4"/>
        <v>0.33333333333333331</v>
      </c>
      <c r="AK54" s="21">
        <v>616</v>
      </c>
      <c r="AL54" s="15">
        <v>213</v>
      </c>
      <c r="AM54" s="14">
        <f t="shared" si="5"/>
        <v>0.3457792207792208</v>
      </c>
      <c r="AN54" s="21">
        <v>657</v>
      </c>
      <c r="AO54" s="15">
        <v>213</v>
      </c>
      <c r="AP54" s="14">
        <f t="shared" si="6"/>
        <v>0.32420091324200911</v>
      </c>
      <c r="AQ54" s="21">
        <v>588</v>
      </c>
      <c r="AR54" s="15">
        <v>220</v>
      </c>
      <c r="AS54" s="14">
        <f t="shared" si="7"/>
        <v>0.37414965986394561</v>
      </c>
      <c r="AT54" s="21">
        <v>551</v>
      </c>
      <c r="AU54" s="15">
        <v>243</v>
      </c>
      <c r="AV54" s="14">
        <f t="shared" si="8"/>
        <v>0.44101633393829404</v>
      </c>
      <c r="AW54" s="21">
        <v>256</v>
      </c>
      <c r="AX54" s="15">
        <v>119</v>
      </c>
      <c r="AY54" s="14">
        <f t="shared" si="9"/>
        <v>0.46484375</v>
      </c>
      <c r="AZ54" s="21">
        <v>321</v>
      </c>
      <c r="BA54" s="15">
        <v>112</v>
      </c>
      <c r="BB54" s="14">
        <f t="shared" si="10"/>
        <v>0.34890965732087226</v>
      </c>
    </row>
    <row r="55" spans="2:54" x14ac:dyDescent="0.25">
      <c r="B55" s="36">
        <f>B29 + 100</f>
        <v>113</v>
      </c>
      <c r="C55" s="70" t="str">
        <f t="shared" si="27"/>
        <v>Ferryboat</v>
      </c>
      <c r="D55" s="39">
        <f t="shared" si="29"/>
        <v>0</v>
      </c>
      <c r="E55" s="39">
        <f t="shared" si="29"/>
        <v>0</v>
      </c>
      <c r="F55" s="39">
        <f t="shared" si="29"/>
        <v>0</v>
      </c>
      <c r="G55" s="39">
        <f t="shared" si="29"/>
        <v>0</v>
      </c>
      <c r="H55" s="39">
        <f t="shared" si="29"/>
        <v>0</v>
      </c>
      <c r="I55" s="39">
        <f t="shared" si="29"/>
        <v>0</v>
      </c>
      <c r="J55" s="39">
        <f t="shared" si="29"/>
        <v>0</v>
      </c>
      <c r="K55" s="39">
        <f t="shared" si="29"/>
        <v>0</v>
      </c>
      <c r="L55" s="39">
        <f t="shared" si="29"/>
        <v>0</v>
      </c>
      <c r="M55" s="39">
        <f t="shared" si="29"/>
        <v>0</v>
      </c>
      <c r="W55" s="10">
        <v>50</v>
      </c>
      <c r="X55" s="12" t="s">
        <v>34</v>
      </c>
      <c r="Y55" s="15">
        <v>35</v>
      </c>
      <c r="Z55" s="15">
        <v>27</v>
      </c>
      <c r="AA55" s="14">
        <f t="shared" si="22"/>
        <v>0.77142857142857146</v>
      </c>
      <c r="AB55" s="21">
        <v>41</v>
      </c>
      <c r="AC55" s="15">
        <v>40</v>
      </c>
      <c r="AD55" s="14">
        <f t="shared" si="2"/>
        <v>0.97560975609756095</v>
      </c>
      <c r="AE55" s="21">
        <v>21</v>
      </c>
      <c r="AF55" s="15">
        <v>18</v>
      </c>
      <c r="AG55" s="14">
        <f t="shared" si="3"/>
        <v>0.8571428571428571</v>
      </c>
      <c r="AH55" s="21">
        <v>10</v>
      </c>
      <c r="AI55" s="15">
        <v>10</v>
      </c>
      <c r="AJ55" s="14">
        <f t="shared" si="4"/>
        <v>1</v>
      </c>
      <c r="AK55" s="21">
        <v>8</v>
      </c>
      <c r="AL55" s="15">
        <v>9</v>
      </c>
      <c r="AM55" s="14">
        <f t="shared" si="5"/>
        <v>1.125</v>
      </c>
      <c r="AN55" s="21">
        <v>36</v>
      </c>
      <c r="AO55" s="15">
        <v>49</v>
      </c>
      <c r="AP55" s="14">
        <f t="shared" si="6"/>
        <v>1.3611111111111112</v>
      </c>
      <c r="AQ55" s="21">
        <v>57</v>
      </c>
      <c r="AR55" s="15">
        <v>55</v>
      </c>
      <c r="AS55" s="14">
        <f t="shared" si="7"/>
        <v>0.96491228070175439</v>
      </c>
      <c r="AT55" s="21">
        <v>102</v>
      </c>
      <c r="AU55" s="15">
        <v>95</v>
      </c>
      <c r="AV55" s="14">
        <f t="shared" si="8"/>
        <v>0.93137254901960786</v>
      </c>
      <c r="AW55" s="21">
        <v>83</v>
      </c>
      <c r="AX55" s="15">
        <v>79</v>
      </c>
      <c r="AY55" s="14">
        <f t="shared" si="9"/>
        <v>0.95180722891566261</v>
      </c>
      <c r="AZ55" s="21">
        <v>84</v>
      </c>
      <c r="BA55" s="15">
        <v>77</v>
      </c>
      <c r="BB55" s="14">
        <f t="shared" si="10"/>
        <v>0.91666666666666663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421</v>
      </c>
      <c r="Z56" s="15">
        <v>145</v>
      </c>
      <c r="AA56" s="14">
        <f t="shared" si="22"/>
        <v>0.34441805225653205</v>
      </c>
      <c r="AB56" s="21">
        <v>371</v>
      </c>
      <c r="AC56" s="15">
        <v>117</v>
      </c>
      <c r="AD56" s="14">
        <f t="shared" si="2"/>
        <v>0.31536388140161725</v>
      </c>
      <c r="AE56" s="21">
        <v>351</v>
      </c>
      <c r="AF56" s="15">
        <v>112</v>
      </c>
      <c r="AG56" s="14">
        <f t="shared" si="3"/>
        <v>0.31908831908831908</v>
      </c>
      <c r="AH56" s="21">
        <v>313</v>
      </c>
      <c r="AI56" s="15">
        <v>105</v>
      </c>
      <c r="AJ56" s="14">
        <f t="shared" si="4"/>
        <v>0.33546325878594252</v>
      </c>
      <c r="AK56" s="21">
        <v>262</v>
      </c>
      <c r="AL56" s="15">
        <v>108</v>
      </c>
      <c r="AM56" s="14">
        <f t="shared" si="5"/>
        <v>0.41221374045801529</v>
      </c>
      <c r="AN56" s="21">
        <v>268</v>
      </c>
      <c r="AO56" s="15">
        <v>92</v>
      </c>
      <c r="AP56" s="14">
        <f t="shared" si="6"/>
        <v>0.34328358208955223</v>
      </c>
      <c r="AQ56" s="21">
        <v>322</v>
      </c>
      <c r="AR56" s="15">
        <v>112</v>
      </c>
      <c r="AS56" s="14">
        <f t="shared" si="7"/>
        <v>0.34782608695652173</v>
      </c>
      <c r="AT56" s="21">
        <v>247</v>
      </c>
      <c r="AU56" s="15">
        <v>104</v>
      </c>
      <c r="AV56" s="14">
        <f t="shared" si="8"/>
        <v>0.42105263157894735</v>
      </c>
      <c r="AW56" s="21">
        <v>365</v>
      </c>
      <c r="AX56" s="15">
        <v>116</v>
      </c>
      <c r="AY56" s="14">
        <f t="shared" si="9"/>
        <v>0.31780821917808222</v>
      </c>
      <c r="AZ56" s="21">
        <v>578</v>
      </c>
      <c r="BA56" s="15">
        <v>162</v>
      </c>
      <c r="BB56" s="14">
        <f t="shared" si="10"/>
        <v>0.28027681660899656</v>
      </c>
    </row>
    <row r="57" spans="2:54" x14ac:dyDescent="0.25">
      <c r="B57" s="10" t="s">
        <v>86</v>
      </c>
      <c r="C57" s="32" t="s">
        <v>87</v>
      </c>
      <c r="D57" s="49">
        <f t="shared" ref="D57:M57" si="30">D10+D12</f>
        <v>421</v>
      </c>
      <c r="E57" s="49">
        <f t="shared" si="30"/>
        <v>354</v>
      </c>
      <c r="F57" s="49">
        <f t="shared" si="30"/>
        <v>330</v>
      </c>
      <c r="G57" s="49">
        <f t="shared" si="30"/>
        <v>334</v>
      </c>
      <c r="H57" s="49">
        <f t="shared" si="30"/>
        <v>323</v>
      </c>
      <c r="I57" s="49">
        <f t="shared" si="30"/>
        <v>327</v>
      </c>
      <c r="J57" s="49">
        <f t="shared" si="30"/>
        <v>279</v>
      </c>
      <c r="K57" s="49">
        <f t="shared" si="30"/>
        <v>390</v>
      </c>
      <c r="L57" s="49">
        <f t="shared" si="30"/>
        <v>313</v>
      </c>
      <c r="M57" s="49">
        <f t="shared" si="30"/>
        <v>310</v>
      </c>
    </row>
    <row r="58" spans="2:54" x14ac:dyDescent="0.25">
      <c r="B58" s="10">
        <v>14</v>
      </c>
      <c r="C58" s="32" t="s">
        <v>55</v>
      </c>
      <c r="D58" s="50">
        <f t="shared" ref="D58:M58" si="31">D10 / D57</f>
        <v>0.44655581947743467</v>
      </c>
      <c r="E58" s="50">
        <f t="shared" si="31"/>
        <v>0.47457627118644069</v>
      </c>
      <c r="F58" s="50">
        <f t="shared" si="31"/>
        <v>0.48787878787878786</v>
      </c>
      <c r="G58" s="50">
        <f t="shared" si="31"/>
        <v>0.6706586826347305</v>
      </c>
      <c r="H58" s="50">
        <f t="shared" si="31"/>
        <v>0.8173374613003096</v>
      </c>
      <c r="I58" s="50">
        <f t="shared" si="31"/>
        <v>0.63608562691131498</v>
      </c>
      <c r="J58" s="50">
        <f t="shared" si="31"/>
        <v>0.55913978494623651</v>
      </c>
      <c r="K58" s="50">
        <f t="shared" si="31"/>
        <v>0.33589743589743587</v>
      </c>
      <c r="L58" s="50">
        <f t="shared" si="31"/>
        <v>0.15335463258785942</v>
      </c>
      <c r="M58" s="50">
        <f t="shared" si="31"/>
        <v>7.0967741935483872E-2</v>
      </c>
    </row>
    <row r="59" spans="2:54" x14ac:dyDescent="0.25">
      <c r="B59" s="10">
        <v>16</v>
      </c>
      <c r="C59" s="32" t="s">
        <v>57</v>
      </c>
      <c r="D59" s="50">
        <f t="shared" ref="D59:M59" si="32">D12 / D57</f>
        <v>0.55344418052256528</v>
      </c>
      <c r="E59" s="50">
        <f t="shared" si="32"/>
        <v>0.52542372881355937</v>
      </c>
      <c r="F59" s="50">
        <f t="shared" si="32"/>
        <v>0.51212121212121209</v>
      </c>
      <c r="G59" s="50">
        <f t="shared" si="32"/>
        <v>0.32934131736526945</v>
      </c>
      <c r="H59" s="50">
        <f t="shared" si="32"/>
        <v>0.1826625386996904</v>
      </c>
      <c r="I59" s="50">
        <f t="shared" si="32"/>
        <v>0.36391437308868502</v>
      </c>
      <c r="J59" s="50">
        <f t="shared" si="32"/>
        <v>0.44086021505376344</v>
      </c>
      <c r="K59" s="50">
        <f t="shared" si="32"/>
        <v>0.66410256410256407</v>
      </c>
      <c r="L59" s="50">
        <f t="shared" si="32"/>
        <v>0.84664536741214058</v>
      </c>
      <c r="M59" s="50">
        <f t="shared" si="32"/>
        <v>0.92903225806451617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0.19933501367512199</v>
      </c>
      <c r="E64" s="59">
        <f>(M6/D6)^(1/(M$5-D$5)) - 1</f>
        <v>2.0401687329480112E-2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0.26223179152127107</v>
      </c>
      <c r="E67" s="39">
        <f>(M7/D7)^(1/(M$5-D$5)) - 1</f>
        <v>2.621339558996949E-2</v>
      </c>
    </row>
    <row r="68" spans="2:13" x14ac:dyDescent="0.25">
      <c r="C68" s="60" t="s">
        <v>54</v>
      </c>
      <c r="D68" s="39">
        <f>(M9-D9) / D9</f>
        <v>-0.28000000000000003</v>
      </c>
      <c r="E68" s="39">
        <f>(M9/D9)^(1/(M$5-D$5)) - 1</f>
        <v>-3.584234179291157E-2</v>
      </c>
    </row>
    <row r="69" spans="2:13" x14ac:dyDescent="0.25">
      <c r="C69" s="60" t="s">
        <v>55</v>
      </c>
      <c r="D69" s="39">
        <f>(M10-D10) / D10</f>
        <v>-0.88297872340425532</v>
      </c>
      <c r="E69" s="39">
        <f>(M10/D10)^(1/(M$5-D$5)) - 1</f>
        <v>-0.21209497518649822</v>
      </c>
    </row>
    <row r="70" spans="2:13" x14ac:dyDescent="0.25">
      <c r="C70" s="60" t="s">
        <v>56</v>
      </c>
      <c r="D70" s="39">
        <f>(M11-D11) / D11</f>
        <v>-0.3901006711409396</v>
      </c>
      <c r="E70" s="39">
        <f>(M11/D11)^(1/(M$5-D$5)) - 1</f>
        <v>-5.3458205328290154E-2</v>
      </c>
    </row>
    <row r="71" spans="2:13" x14ac:dyDescent="0.25">
      <c r="C71" s="60" t="s">
        <v>57</v>
      </c>
      <c r="D71" s="39">
        <f>(M12-D12) / D12</f>
        <v>0.23605150214592274</v>
      </c>
      <c r="E71" s="39">
        <f>(M12/D12)^(1/(M$5-D$5)) - 1</f>
        <v>2.3826308721651257E-2</v>
      </c>
    </row>
    <row r="72" spans="2:13" x14ac:dyDescent="0.25">
      <c r="C72" s="60" t="s">
        <v>42</v>
      </c>
      <c r="D72" s="59">
        <f>(M13-D13) / D13</f>
        <v>0.98614958448753465</v>
      </c>
      <c r="E72" s="59">
        <f>(M13/D13)^(1/(M$5-D$5)) - 1</f>
        <v>7.9226098856679528E-2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3">D31 + 0.2</f>
        <v>2010.2</v>
      </c>
      <c r="E78" s="68">
        <f t="shared" si="33"/>
        <v>2011.2</v>
      </c>
      <c r="F78" s="68">
        <f t="shared" si="33"/>
        <v>2012.2</v>
      </c>
      <c r="G78" s="68">
        <f t="shared" si="33"/>
        <v>2013.2</v>
      </c>
      <c r="H78" s="68">
        <f t="shared" si="33"/>
        <v>2014.2</v>
      </c>
      <c r="I78" s="68">
        <f t="shared" si="33"/>
        <v>2015.2</v>
      </c>
      <c r="J78" s="68">
        <f t="shared" si="33"/>
        <v>2016.2</v>
      </c>
      <c r="K78" s="68">
        <f t="shared" si="33"/>
        <v>2017.2</v>
      </c>
      <c r="L78" s="68">
        <f t="shared" si="33"/>
        <v>2018.2</v>
      </c>
      <c r="M78" s="68">
        <f t="shared" si="33"/>
        <v>2019.2</v>
      </c>
    </row>
    <row r="79" spans="2:13" x14ac:dyDescent="0.25">
      <c r="B79" s="36">
        <f t="shared" ref="B79:B86" si="34">B6 + 200</f>
        <v>201</v>
      </c>
      <c r="C79" s="69" t="str">
        <f t="shared" ref="C79:C86" si="35">C6</f>
        <v>Total</v>
      </c>
      <c r="D79" s="66">
        <f t="shared" ref="D79:M81" si="36">INDEX($Y$6:$BB$22,MATCH($B6, $W$6:$W$22,0), MATCH(D$78, $Y$5:$BB$5, 0) )</f>
        <v>2.9870756690084196E-2</v>
      </c>
      <c r="E79" s="66">
        <f t="shared" si="36"/>
        <v>4.0428641013151488E-2</v>
      </c>
      <c r="F79" s="66">
        <f t="shared" si="36"/>
        <v>3.7295281336143994E-2</v>
      </c>
      <c r="G79" s="66">
        <f t="shared" si="36"/>
        <v>3.7340569877883312E-2</v>
      </c>
      <c r="H79" s="66">
        <f t="shared" si="36"/>
        <v>3.5891891891891889E-2</v>
      </c>
      <c r="I79" s="66">
        <f t="shared" si="36"/>
        <v>3.5272821308507889E-2</v>
      </c>
      <c r="J79" s="66">
        <f t="shared" si="36"/>
        <v>4.3729122380807776E-2</v>
      </c>
      <c r="K79" s="66">
        <f t="shared" si="36"/>
        <v>3.499275012083132E-2</v>
      </c>
      <c r="L79" s="66">
        <f t="shared" si="36"/>
        <v>3.5280782128182121E-2</v>
      </c>
      <c r="M79" s="66">
        <f t="shared" si="36"/>
        <v>2.8125558934001073E-2</v>
      </c>
    </row>
    <row r="80" spans="2:13" x14ac:dyDescent="0.25">
      <c r="B80" s="36">
        <f t="shared" si="34"/>
        <v>203</v>
      </c>
      <c r="C80" s="69" t="str">
        <f t="shared" si="35"/>
        <v>Drove alone</v>
      </c>
      <c r="D80" s="66">
        <f t="shared" si="36"/>
        <v>4.2319400103942389E-2</v>
      </c>
      <c r="E80" s="66">
        <f t="shared" si="36"/>
        <v>4.8179396092362346E-2</v>
      </c>
      <c r="F80" s="66">
        <f t="shared" si="36"/>
        <v>4.1639790726008742E-2</v>
      </c>
      <c r="G80" s="66">
        <f t="shared" si="36"/>
        <v>4.8132487667371389E-2</v>
      </c>
      <c r="H80" s="66">
        <f t="shared" si="36"/>
        <v>4.57222029788708E-2</v>
      </c>
      <c r="I80" s="66">
        <f t="shared" si="36"/>
        <v>4.6697116367850566E-2</v>
      </c>
      <c r="J80" s="66">
        <f t="shared" si="36"/>
        <v>5.4068310694975606E-2</v>
      </c>
      <c r="K80" s="66">
        <f t="shared" si="36"/>
        <v>4.8413601314625208E-2</v>
      </c>
      <c r="L80" s="66">
        <f t="shared" si="36"/>
        <v>4.6733575518748849E-2</v>
      </c>
      <c r="M80" s="66">
        <f t="shared" si="36"/>
        <v>4.5467913652138106E-2</v>
      </c>
    </row>
    <row r="81" spans="2:13" x14ac:dyDescent="0.25">
      <c r="B81" s="36">
        <f t="shared" si="34"/>
        <v>204</v>
      </c>
      <c r="C81" s="69" t="str">
        <f t="shared" si="35"/>
        <v>Carpooled:</v>
      </c>
      <c r="D81" s="66">
        <f t="shared" si="36"/>
        <v>0.14549325762952448</v>
      </c>
      <c r="E81" s="66">
        <f t="shared" si="36"/>
        <v>0.1588550983899821</v>
      </c>
      <c r="F81" s="66">
        <f t="shared" si="36"/>
        <v>0.16691449814126394</v>
      </c>
      <c r="G81" s="66">
        <f t="shared" si="36"/>
        <v>0.17526652452025587</v>
      </c>
      <c r="H81" s="66">
        <f t="shared" si="36"/>
        <v>0.16187989556135771</v>
      </c>
      <c r="I81" s="66">
        <f t="shared" si="36"/>
        <v>0.16685456595264939</v>
      </c>
      <c r="J81" s="66">
        <f t="shared" si="36"/>
        <v>0.15431164901664146</v>
      </c>
      <c r="K81" s="66">
        <f t="shared" si="36"/>
        <v>0.17717391304347826</v>
      </c>
      <c r="L81" s="66">
        <f t="shared" si="36"/>
        <v>0.20583069898138392</v>
      </c>
      <c r="M81" s="66">
        <f t="shared" si="36"/>
        <v>0.18441196938065413</v>
      </c>
    </row>
    <row r="82" spans="2:13" x14ac:dyDescent="0.25">
      <c r="B82" s="36">
        <f t="shared" si="34"/>
        <v>208</v>
      </c>
      <c r="C82" s="69" t="str">
        <f t="shared" si="35"/>
        <v>Public transportation (excluding taxicab):</v>
      </c>
      <c r="D82" s="66">
        <f t="shared" ref="D82:M82" si="37">INDEX($Y$6:$BB$22,MATCH($B9, $W$6:$W$22,0), MATCH(D$78, $Y$5:$BB$5, 0) )</f>
        <v>1.2</v>
      </c>
      <c r="E82" s="66">
        <f t="shared" si="37"/>
        <v>0.97058823529411764</v>
      </c>
      <c r="F82" s="66">
        <f t="shared" si="37"/>
        <v>0.87692307692307692</v>
      </c>
      <c r="G82" s="66">
        <f t="shared" si="37"/>
        <v>1</v>
      </c>
      <c r="H82" s="66">
        <f t="shared" si="37"/>
        <v>0.95454545454545459</v>
      </c>
      <c r="I82" s="66">
        <f t="shared" si="37"/>
        <v>0.86956521739130432</v>
      </c>
      <c r="J82" s="66">
        <f t="shared" si="37"/>
        <v>1.0416666666666667</v>
      </c>
      <c r="K82" s="66">
        <f t="shared" si="37"/>
        <v>0.91489361702127658</v>
      </c>
      <c r="L82" s="66">
        <f t="shared" si="37"/>
        <v>1.0465116279069768</v>
      </c>
      <c r="M82" s="66">
        <f t="shared" si="37"/>
        <v>1.7222222222222223</v>
      </c>
    </row>
    <row r="83" spans="2:13" x14ac:dyDescent="0.25">
      <c r="B83" s="36">
        <f t="shared" si="34"/>
        <v>214</v>
      </c>
      <c r="C83" s="69" t="str">
        <f t="shared" si="35"/>
        <v>Bicycle</v>
      </c>
      <c r="D83" s="66">
        <f t="shared" ref="D83:M83" si="38">INDEX($Y$6:$BB$22,MATCH($B10, $W$6:$W$22,0), MATCH(D$78, $Y$5:$BB$5, 0) )</f>
        <v>0.49468085106382981</v>
      </c>
      <c r="E83" s="66">
        <f t="shared" si="38"/>
        <v>0.54761904761904767</v>
      </c>
      <c r="F83" s="66">
        <f t="shared" si="38"/>
        <v>0.47204968944099379</v>
      </c>
      <c r="G83" s="66">
        <f t="shared" si="38"/>
        <v>0.5357142857142857</v>
      </c>
      <c r="H83" s="66">
        <f t="shared" si="38"/>
        <v>0.54545454545454541</v>
      </c>
      <c r="I83" s="66">
        <f t="shared" si="38"/>
        <v>0.62980769230769229</v>
      </c>
      <c r="J83" s="66">
        <f t="shared" si="38"/>
        <v>0.80769230769230771</v>
      </c>
      <c r="K83" s="66">
        <f t="shared" si="38"/>
        <v>0.83206106870229013</v>
      </c>
      <c r="L83" s="66">
        <f t="shared" si="38"/>
        <v>1.1875</v>
      </c>
      <c r="M83" s="66">
        <f t="shared" si="38"/>
        <v>1.5909090909090908</v>
      </c>
    </row>
    <row r="84" spans="2:13" x14ac:dyDescent="0.25">
      <c r="B84" s="36">
        <f t="shared" si="34"/>
        <v>215</v>
      </c>
      <c r="C84" s="69" t="str">
        <f t="shared" si="35"/>
        <v>Walked</v>
      </c>
      <c r="D84" s="66">
        <f t="shared" ref="D84:M84" si="39">INDEX($Y$6:$BB$22,MATCH($B11, $W$6:$W$22,0), MATCH(D$78, $Y$5:$BB$5, 0) )</f>
        <v>0.22063758389261745</v>
      </c>
      <c r="E84" s="66">
        <f t="shared" si="39"/>
        <v>0.27772600186393293</v>
      </c>
      <c r="F84" s="66">
        <f t="shared" si="39"/>
        <v>0.25386313465783666</v>
      </c>
      <c r="G84" s="66">
        <f t="shared" si="39"/>
        <v>0.2388943731490622</v>
      </c>
      <c r="H84" s="66">
        <f t="shared" si="39"/>
        <v>0.28213166144200624</v>
      </c>
      <c r="I84" s="66">
        <f t="shared" si="39"/>
        <v>0.27099236641221375</v>
      </c>
      <c r="J84" s="66">
        <f t="shared" si="39"/>
        <v>0.29292929292929293</v>
      </c>
      <c r="K84" s="66">
        <f t="shared" si="39"/>
        <v>0.34285714285714286</v>
      </c>
      <c r="L84" s="66">
        <f t="shared" si="39"/>
        <v>0.34566145092460882</v>
      </c>
      <c r="M84" s="66">
        <f t="shared" si="39"/>
        <v>0.31911966987620355</v>
      </c>
    </row>
    <row r="85" spans="2:13" x14ac:dyDescent="0.25">
      <c r="B85" s="36">
        <f t="shared" si="34"/>
        <v>216</v>
      </c>
      <c r="C85" s="69" t="str">
        <f t="shared" si="35"/>
        <v>Taxicab, motorcycle, or other means</v>
      </c>
      <c r="D85" s="66">
        <f t="shared" ref="D85:M85" si="40">INDEX($Y$6:$BB$22,MATCH($B12, $W$6:$W$22,0), MATCH(D$78, $Y$5:$BB$5, 0) )</f>
        <v>0.36909871244635195</v>
      </c>
      <c r="E85" s="66">
        <f t="shared" si="40"/>
        <v>0.39784946236559138</v>
      </c>
      <c r="F85" s="66">
        <f t="shared" si="40"/>
        <v>0.4437869822485207</v>
      </c>
      <c r="G85" s="66">
        <f t="shared" si="40"/>
        <v>0.54545454545454541</v>
      </c>
      <c r="H85" s="66">
        <f t="shared" si="40"/>
        <v>0.67796610169491522</v>
      </c>
      <c r="I85" s="66">
        <f t="shared" si="40"/>
        <v>0.68907563025210083</v>
      </c>
      <c r="J85" s="66">
        <f t="shared" si="40"/>
        <v>0.73983739837398377</v>
      </c>
      <c r="K85" s="66">
        <f t="shared" si="40"/>
        <v>0.53667953667953672</v>
      </c>
      <c r="L85" s="66">
        <f t="shared" si="40"/>
        <v>0.64150943396226412</v>
      </c>
      <c r="M85" s="66">
        <f t="shared" si="40"/>
        <v>0.49652777777777779</v>
      </c>
    </row>
    <row r="86" spans="2:13" x14ac:dyDescent="0.25">
      <c r="B86" s="36">
        <f t="shared" si="34"/>
        <v>217</v>
      </c>
      <c r="C86" s="69" t="str">
        <f t="shared" si="35"/>
        <v>Worked at home</v>
      </c>
      <c r="D86" s="66">
        <f t="shared" ref="D86:M86" si="41">INDEX($Y$6:$BB$22,MATCH($B13, $W$6:$W$22,0), MATCH(D$78, $Y$5:$BB$5, 0) )</f>
        <v>0.25761772853185594</v>
      </c>
      <c r="E86" s="66">
        <f t="shared" si="41"/>
        <v>0.2933709449929478</v>
      </c>
      <c r="F86" s="66">
        <f t="shared" si="41"/>
        <v>0.24955116696588869</v>
      </c>
      <c r="G86" s="66">
        <f t="shared" si="41"/>
        <v>0.29583333333333334</v>
      </c>
      <c r="H86" s="66">
        <f t="shared" si="41"/>
        <v>0.33333333333333331</v>
      </c>
      <c r="I86" s="66">
        <f t="shared" si="41"/>
        <v>0.26579925650557623</v>
      </c>
      <c r="J86" s="66">
        <f t="shared" si="41"/>
        <v>0.29159802306425042</v>
      </c>
      <c r="K86" s="66">
        <f t="shared" si="41"/>
        <v>0.25757575757575757</v>
      </c>
      <c r="L86" s="66">
        <f t="shared" si="41"/>
        <v>0.21832358674463936</v>
      </c>
      <c r="M86" s="66">
        <f t="shared" si="41"/>
        <v>0.19107391910739191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2">INDEX($Y$6:$BB$22,MATCH($B15, $W$6:$W$22,0), MATCH(D$78, $Y$5:$BB$5, 0) )</f>
        <v>3.4690243752686194E-2</v>
      </c>
      <c r="E88" s="66">
        <f t="shared" si="42"/>
        <v>4.2681057214693077E-2</v>
      </c>
      <c r="F88" s="66">
        <f t="shared" si="42"/>
        <v>4.260049269963348E-2</v>
      </c>
      <c r="G88" s="66">
        <f t="shared" si="42"/>
        <v>4.052010885999395E-2</v>
      </c>
      <c r="H88" s="66">
        <f t="shared" si="42"/>
        <v>4.1056594752883521E-2</v>
      </c>
      <c r="I88" s="66">
        <f t="shared" si="42"/>
        <v>3.8949798038084245E-2</v>
      </c>
      <c r="J88" s="66">
        <f t="shared" si="42"/>
        <v>4.8175182481751823E-2</v>
      </c>
      <c r="K88" s="66">
        <f t="shared" si="42"/>
        <v>3.7778495318049728E-2</v>
      </c>
      <c r="L88" s="66">
        <f t="shared" si="42"/>
        <v>4.2696982397317687E-2</v>
      </c>
      <c r="M88" s="66">
        <f t="shared" si="42"/>
        <v>3.6477987421383647E-2</v>
      </c>
    </row>
    <row r="89" spans="2:13" x14ac:dyDescent="0.25">
      <c r="B89" s="36"/>
      <c r="C89" s="69" t="str">
        <f>C16</f>
        <v>Drove alone</v>
      </c>
      <c r="D89" s="39">
        <f>D80</f>
        <v>4.2319400103942389E-2</v>
      </c>
      <c r="E89" s="39">
        <f t="shared" ref="E89:M89" si="43">E80</f>
        <v>4.8179396092362346E-2</v>
      </c>
      <c r="F89" s="39">
        <f t="shared" si="43"/>
        <v>4.1639790726008742E-2</v>
      </c>
      <c r="G89" s="39">
        <f t="shared" si="43"/>
        <v>4.8132487667371389E-2</v>
      </c>
      <c r="H89" s="39">
        <f t="shared" si="43"/>
        <v>4.57222029788708E-2</v>
      </c>
      <c r="I89" s="39">
        <f t="shared" si="43"/>
        <v>4.6697116367850566E-2</v>
      </c>
      <c r="J89" s="39">
        <f t="shared" si="43"/>
        <v>5.4068310694975606E-2</v>
      </c>
      <c r="K89" s="39">
        <f t="shared" si="43"/>
        <v>4.8413601314625208E-2</v>
      </c>
      <c r="L89" s="39">
        <f t="shared" si="43"/>
        <v>4.6733575518748849E-2</v>
      </c>
      <c r="M89" s="39">
        <f t="shared" si="43"/>
        <v>4.5467913652138106E-2</v>
      </c>
    </row>
    <row r="90" spans="2:13" x14ac:dyDescent="0.25">
      <c r="B90" s="36"/>
      <c r="C90" s="69" t="str">
        <f>C17</f>
        <v>Carpooled:</v>
      </c>
      <c r="D90" s="39">
        <f>D81</f>
        <v>0.14549325762952448</v>
      </c>
      <c r="E90" s="39">
        <f t="shared" ref="E90:M90" si="44">E81</f>
        <v>0.1588550983899821</v>
      </c>
      <c r="F90" s="39">
        <f t="shared" si="44"/>
        <v>0.16691449814126394</v>
      </c>
      <c r="G90" s="39">
        <f t="shared" si="44"/>
        <v>0.17526652452025587</v>
      </c>
      <c r="H90" s="39">
        <f t="shared" si="44"/>
        <v>0.16187989556135771</v>
      </c>
      <c r="I90" s="39">
        <f t="shared" si="44"/>
        <v>0.16685456595264939</v>
      </c>
      <c r="J90" s="39">
        <f t="shared" si="44"/>
        <v>0.15431164901664146</v>
      </c>
      <c r="K90" s="39">
        <f t="shared" si="44"/>
        <v>0.17717391304347826</v>
      </c>
      <c r="L90" s="39">
        <f t="shared" si="44"/>
        <v>0.20583069898138392</v>
      </c>
      <c r="M90" s="39">
        <f t="shared" si="44"/>
        <v>0.18441196938065413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0.14549325762952448</v>
      </c>
      <c r="E92" s="39">
        <f t="shared" ref="E92:M92" si="45">E90</f>
        <v>0.1588550983899821</v>
      </c>
      <c r="F92" s="39">
        <f t="shared" si="45"/>
        <v>0.16691449814126394</v>
      </c>
      <c r="G92" s="39">
        <f t="shared" si="45"/>
        <v>0.17526652452025587</v>
      </c>
      <c r="H92" s="39">
        <f t="shared" si="45"/>
        <v>0.16187989556135771</v>
      </c>
      <c r="I92" s="39">
        <f t="shared" si="45"/>
        <v>0.16685456595264939</v>
      </c>
      <c r="J92" s="39">
        <f t="shared" si="45"/>
        <v>0.15431164901664146</v>
      </c>
      <c r="K92" s="39">
        <f t="shared" si="45"/>
        <v>0.17717391304347826</v>
      </c>
      <c r="L92" s="39">
        <f t="shared" si="45"/>
        <v>0.20583069898138392</v>
      </c>
      <c r="M92" s="39">
        <f t="shared" si="45"/>
        <v>0.18441196938065413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6">INDEX($Y$6:$BB$22,MATCH($B20, $W$6:$W$22,0), MATCH(D$78, $Y$5:$BB$5, 0) )</f>
        <v>0.17343358395989975</v>
      </c>
      <c r="E93" s="66">
        <f t="shared" si="46"/>
        <v>0.17488561260803254</v>
      </c>
      <c r="F93" s="66">
        <f t="shared" si="46"/>
        <v>0.17647058823529413</v>
      </c>
      <c r="G93" s="66">
        <f t="shared" si="46"/>
        <v>0.18160651920838183</v>
      </c>
      <c r="H93" s="66">
        <f t="shared" si="46"/>
        <v>0.20778443113772455</v>
      </c>
      <c r="I93" s="66">
        <f t="shared" si="46"/>
        <v>0.18867018722995679</v>
      </c>
      <c r="J93" s="66">
        <f t="shared" si="46"/>
        <v>0.16643866849065209</v>
      </c>
      <c r="K93" s="66">
        <f t="shared" si="46"/>
        <v>0.19804183355585225</v>
      </c>
      <c r="L93" s="66">
        <f t="shared" si="46"/>
        <v>0.2144760213143872</v>
      </c>
      <c r="M93" s="66">
        <f t="shared" si="46"/>
        <v>0.20442708333333334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7">INDEX($Y$6:$BB$22,MATCH($B21, $W$6:$W$22,0), MATCH(D$78, $Y$5:$BB$5, 0) )</f>
        <v>0.3434959349593496</v>
      </c>
      <c r="E94" s="66">
        <f t="shared" si="47"/>
        <v>0.36491228070175441</v>
      </c>
      <c r="F94" s="66">
        <f t="shared" si="47"/>
        <v>0.43045112781954886</v>
      </c>
      <c r="G94" s="66">
        <f t="shared" si="47"/>
        <v>0.38202247191011235</v>
      </c>
      <c r="H94" s="66">
        <f t="shared" si="47"/>
        <v>0.34913793103448276</v>
      </c>
      <c r="I94" s="66">
        <f t="shared" si="47"/>
        <v>0.44827586206896552</v>
      </c>
      <c r="J94" s="66">
        <f t="shared" si="47"/>
        <v>0.46666666666666667</v>
      </c>
      <c r="K94" s="66">
        <f t="shared" si="47"/>
        <v>0.43689320388349512</v>
      </c>
      <c r="L94" s="66">
        <f t="shared" si="47"/>
        <v>0.44961240310077522</v>
      </c>
      <c r="M94" s="66">
        <f t="shared" si="47"/>
        <v>0.45674740484429066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8">INDEX($Y$6:$BB$22,MATCH($B22, $W$6:$W$22,0), MATCH(D$78, $Y$5:$BB$5, 0) )</f>
        <v>0.43504531722054379</v>
      </c>
      <c r="E95" s="66">
        <f t="shared" si="48"/>
        <v>0.38372093023255816</v>
      </c>
      <c r="F95" s="66">
        <f t="shared" si="48"/>
        <v>0.40277777777777779</v>
      </c>
      <c r="G95" s="66">
        <f t="shared" si="48"/>
        <v>0.51098901098901095</v>
      </c>
      <c r="H95" s="66">
        <f t="shared" si="48"/>
        <v>0.56707317073170727</v>
      </c>
      <c r="I95" s="66">
        <f t="shared" si="48"/>
        <v>0.60465116279069764</v>
      </c>
      <c r="J95" s="66">
        <f t="shared" si="48"/>
        <v>0.54304635761589404</v>
      </c>
      <c r="K95" s="66">
        <f t="shared" si="48"/>
        <v>0.63725490196078427</v>
      </c>
      <c r="L95" s="66">
        <f t="shared" si="48"/>
        <v>0.5</v>
      </c>
      <c r="M95" s="66">
        <f t="shared" si="48"/>
        <v>0.51601423487544484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9">B24 + 200</f>
        <v>200</v>
      </c>
      <c r="C97" s="69" t="str">
        <f t="shared" ref="C97:C102" si="50">C24</f>
        <v>Public transportation (excluding taxicab):</v>
      </c>
      <c r="D97" s="39">
        <f>D82</f>
        <v>1.2</v>
      </c>
      <c r="E97" s="39">
        <f t="shared" ref="E97:M97" si="51">E82</f>
        <v>0.97058823529411764</v>
      </c>
      <c r="F97" s="39">
        <f t="shared" si="51"/>
        <v>0.87692307692307692</v>
      </c>
      <c r="G97" s="39">
        <f t="shared" si="51"/>
        <v>1</v>
      </c>
      <c r="H97" s="39">
        <f t="shared" si="51"/>
        <v>0.95454545454545459</v>
      </c>
      <c r="I97" s="39">
        <f t="shared" si="51"/>
        <v>0.86956521739130432</v>
      </c>
      <c r="J97" s="39">
        <f t="shared" si="51"/>
        <v>1.0416666666666667</v>
      </c>
      <c r="K97" s="39">
        <f t="shared" si="51"/>
        <v>0.91489361702127658</v>
      </c>
      <c r="L97" s="39">
        <f t="shared" si="51"/>
        <v>1.0465116279069768</v>
      </c>
      <c r="M97" s="39">
        <f t="shared" si="51"/>
        <v>1.7222222222222223</v>
      </c>
    </row>
    <row r="98" spans="2:13" x14ac:dyDescent="0.25">
      <c r="B98" s="36">
        <f t="shared" si="49"/>
        <v>209</v>
      </c>
      <c r="C98" s="69" t="str">
        <f t="shared" si="50"/>
        <v>Bus or trolley bus</v>
      </c>
      <c r="D98" s="66">
        <f t="shared" ref="D98:M98" si="52">INDEX($Y$6:$BB$22,MATCH($B25, $W$6:$W$22,0), MATCH(D$78, $Y$5:$BB$5, 0) )</f>
        <v>1.2</v>
      </c>
      <c r="E98" s="66">
        <f t="shared" si="52"/>
        <v>0.97058823529411764</v>
      </c>
      <c r="F98" s="66">
        <f t="shared" si="52"/>
        <v>0.87692307692307692</v>
      </c>
      <c r="G98" s="66">
        <f t="shared" si="52"/>
        <v>1</v>
      </c>
      <c r="H98" s="66">
        <f t="shared" si="52"/>
        <v>0.95454545454545459</v>
      </c>
      <c r="I98" s="66">
        <f t="shared" si="52"/>
        <v>0.86956521739130432</v>
      </c>
      <c r="J98" s="66">
        <f t="shared" si="52"/>
        <v>1.0416666666666667</v>
      </c>
      <c r="K98" s="66">
        <f t="shared" si="52"/>
        <v>0.91489361702127658</v>
      </c>
      <c r="L98" s="66">
        <f t="shared" si="52"/>
        <v>1.0465116279069768</v>
      </c>
      <c r="M98" s="66">
        <f t="shared" si="52"/>
        <v>1.7222222222222223</v>
      </c>
    </row>
    <row r="99" spans="2:13" x14ac:dyDescent="0.25">
      <c r="B99" s="36">
        <f t="shared" si="49"/>
        <v>210</v>
      </c>
      <c r="C99" s="69" t="str">
        <f t="shared" si="50"/>
        <v>Streetcar or trolley car (carro publico in Puerto Rico)</v>
      </c>
      <c r="D99" s="66">
        <f t="shared" ref="D99:M99" si="53">INDEX($Y$6:$BB$22,MATCH($B26, $W$6:$W$22,0), MATCH(D$78, $Y$5:$BB$5, 0) )</f>
        <v>0</v>
      </c>
      <c r="E99" s="66">
        <f t="shared" si="53"/>
        <v>0</v>
      </c>
      <c r="F99" s="66">
        <f t="shared" si="53"/>
        <v>0</v>
      </c>
      <c r="G99" s="66">
        <f t="shared" si="53"/>
        <v>0</v>
      </c>
      <c r="H99" s="66">
        <f t="shared" si="53"/>
        <v>0</v>
      </c>
      <c r="I99" s="66">
        <f t="shared" si="53"/>
        <v>0</v>
      </c>
      <c r="J99" s="66">
        <f t="shared" si="53"/>
        <v>0</v>
      </c>
      <c r="K99" s="66">
        <f t="shared" si="53"/>
        <v>0</v>
      </c>
      <c r="L99" s="66">
        <f t="shared" si="53"/>
        <v>0</v>
      </c>
      <c r="M99" s="66">
        <f t="shared" si="53"/>
        <v>0</v>
      </c>
    </row>
    <row r="100" spans="2:13" x14ac:dyDescent="0.25">
      <c r="B100" s="36">
        <f t="shared" si="49"/>
        <v>211</v>
      </c>
      <c r="C100" s="69" t="str">
        <f t="shared" si="50"/>
        <v>Subway or elevated</v>
      </c>
      <c r="D100" s="66">
        <f t="shared" ref="D100:M100" si="54">INDEX($Y$6:$BB$22,MATCH($B27, $W$6:$W$22,0), MATCH(D$78, $Y$5:$BB$5, 0) )</f>
        <v>0</v>
      </c>
      <c r="E100" s="66">
        <f t="shared" si="54"/>
        <v>0</v>
      </c>
      <c r="F100" s="66">
        <f t="shared" si="54"/>
        <v>0</v>
      </c>
      <c r="G100" s="66">
        <f t="shared" si="54"/>
        <v>0</v>
      </c>
      <c r="H100" s="66">
        <f t="shared" si="54"/>
        <v>0</v>
      </c>
      <c r="I100" s="66">
        <f t="shared" si="54"/>
        <v>0</v>
      </c>
      <c r="J100" s="66">
        <f t="shared" si="54"/>
        <v>0</v>
      </c>
      <c r="K100" s="66">
        <f t="shared" si="54"/>
        <v>0</v>
      </c>
      <c r="L100" s="66">
        <f t="shared" si="54"/>
        <v>0</v>
      </c>
      <c r="M100" s="66">
        <f t="shared" si="54"/>
        <v>0</v>
      </c>
    </row>
    <row r="101" spans="2:13" x14ac:dyDescent="0.25">
      <c r="B101" s="36">
        <f t="shared" si="49"/>
        <v>212</v>
      </c>
      <c r="C101" s="69" t="str">
        <f t="shared" si="50"/>
        <v>Railroad</v>
      </c>
      <c r="D101" s="66">
        <f t="shared" ref="D101:M101" si="55">INDEX($Y$6:$BB$22,MATCH($B28, $W$6:$W$22,0), MATCH(D$78, $Y$5:$BB$5, 0) )</f>
        <v>0</v>
      </c>
      <c r="E101" s="66">
        <f t="shared" si="55"/>
        <v>0</v>
      </c>
      <c r="F101" s="66">
        <f t="shared" si="55"/>
        <v>0</v>
      </c>
      <c r="G101" s="66">
        <f t="shared" si="55"/>
        <v>0</v>
      </c>
      <c r="H101" s="66">
        <f t="shared" si="55"/>
        <v>0</v>
      </c>
      <c r="I101" s="66">
        <f t="shared" si="55"/>
        <v>0</v>
      </c>
      <c r="J101" s="66">
        <f t="shared" si="55"/>
        <v>0</v>
      </c>
      <c r="K101" s="66">
        <f t="shared" si="55"/>
        <v>0</v>
      </c>
      <c r="L101" s="66">
        <f t="shared" si="55"/>
        <v>0</v>
      </c>
      <c r="M101" s="66">
        <f t="shared" si="55"/>
        <v>0</v>
      </c>
    </row>
    <row r="102" spans="2:13" x14ac:dyDescent="0.25">
      <c r="B102" s="36">
        <f t="shared" si="49"/>
        <v>213</v>
      </c>
      <c r="C102" s="69" t="str">
        <f t="shared" si="50"/>
        <v>Ferryboat</v>
      </c>
      <c r="D102" s="66">
        <f t="shared" ref="D102:M102" si="56">INDEX($Y$6:$BB$22,MATCH($B29, $W$6:$W$22,0), MATCH(D$78, $Y$5:$BB$5, 0) )</f>
        <v>0</v>
      </c>
      <c r="E102" s="66">
        <f t="shared" si="56"/>
        <v>0</v>
      </c>
      <c r="F102" s="66">
        <f t="shared" si="56"/>
        <v>0</v>
      </c>
      <c r="G102" s="66">
        <f t="shared" si="56"/>
        <v>0</v>
      </c>
      <c r="H102" s="66">
        <f t="shared" si="56"/>
        <v>0</v>
      </c>
      <c r="I102" s="66">
        <f t="shared" si="56"/>
        <v>0</v>
      </c>
      <c r="J102" s="66">
        <f t="shared" si="56"/>
        <v>0</v>
      </c>
      <c r="K102" s="66">
        <f t="shared" si="56"/>
        <v>0</v>
      </c>
      <c r="L102" s="66">
        <f t="shared" si="56"/>
        <v>0</v>
      </c>
      <c r="M102" s="66">
        <f t="shared" si="56"/>
        <v>0</v>
      </c>
    </row>
  </sheetData>
  <mergeCells count="1">
    <mergeCell ref="D62:E62"/>
  </mergeCells>
  <hyperlinks>
    <hyperlink ref="W3" r:id="rId1" xr:uid="{0A2CDB23-75B1-4E0D-8F53-0DFAD3A22D80}"/>
  </hyperlinks>
  <pageMargins left="0.7" right="0.7" top="0.75" bottom="0.75" header="0.3" footer="0.3"/>
  <pageSetup orientation="portrait" horizontalDpi="300" verticalDpi="300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578C-70C8-43E9-BC1B-D7008C0C197E}">
  <sheetPr codeName="Sheet11">
    <tabColor rgb="FF0070C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68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24437</v>
      </c>
      <c r="E6" s="34">
        <f t="shared" si="0"/>
        <v>24897</v>
      </c>
      <c r="F6" s="34">
        <f t="shared" si="0"/>
        <v>25054</v>
      </c>
      <c r="G6" s="34">
        <f t="shared" si="0"/>
        <v>25377</v>
      </c>
      <c r="H6" s="34">
        <f t="shared" si="0"/>
        <v>25481</v>
      </c>
      <c r="I6" s="34">
        <f t="shared" si="0"/>
        <v>25913</v>
      </c>
      <c r="J6" s="34">
        <f t="shared" si="0"/>
        <v>26613</v>
      </c>
      <c r="K6" s="34">
        <f t="shared" si="0"/>
        <v>27764</v>
      </c>
      <c r="L6" s="34">
        <f t="shared" si="0"/>
        <v>28546</v>
      </c>
      <c r="M6" s="34">
        <f t="shared" si="0"/>
        <v>30446</v>
      </c>
      <c r="W6" s="10">
        <v>1</v>
      </c>
      <c r="X6" s="12" t="s">
        <v>2</v>
      </c>
      <c r="Y6" s="15">
        <v>24437</v>
      </c>
      <c r="Z6" s="15">
        <v>537</v>
      </c>
      <c r="AA6" s="14">
        <f>IFERROR(Z6/Y6, 0)</f>
        <v>2.1974874166223349E-2</v>
      </c>
      <c r="AB6" s="21">
        <v>24897</v>
      </c>
      <c r="AC6" s="15">
        <v>608</v>
      </c>
      <c r="AD6" s="14">
        <f>IFERROR(AC6/AB6, 0)</f>
        <v>2.4420612925252039E-2</v>
      </c>
      <c r="AE6" s="21">
        <v>25054</v>
      </c>
      <c r="AF6" s="15">
        <v>649</v>
      </c>
      <c r="AG6" s="14">
        <f>IFERROR(AF6/AE6, 0)</f>
        <v>2.5904047257922887E-2</v>
      </c>
      <c r="AH6" s="21">
        <v>25377</v>
      </c>
      <c r="AI6" s="15">
        <v>628</v>
      </c>
      <c r="AJ6" s="14">
        <f>IFERROR(AI6/AH6, 0)</f>
        <v>2.4746817984789376E-2</v>
      </c>
      <c r="AK6" s="21">
        <v>25481</v>
      </c>
      <c r="AL6" s="15">
        <v>684</v>
      </c>
      <c r="AM6" s="14">
        <f>IFERROR(AL6/AK6, 0)</f>
        <v>2.6843530473686275E-2</v>
      </c>
      <c r="AN6" s="21">
        <v>25913</v>
      </c>
      <c r="AO6" s="15">
        <v>709</v>
      </c>
      <c r="AP6" s="14">
        <f>IFERROR(AO6/AN6, 0)</f>
        <v>2.7360784162389535E-2</v>
      </c>
      <c r="AQ6" s="21">
        <v>26613</v>
      </c>
      <c r="AR6" s="15">
        <v>613</v>
      </c>
      <c r="AS6" s="14">
        <f>IFERROR(AR6/AQ6, 0)</f>
        <v>2.3033855634464358E-2</v>
      </c>
      <c r="AT6" s="21">
        <v>27764</v>
      </c>
      <c r="AU6" s="15">
        <v>654</v>
      </c>
      <c r="AV6" s="14">
        <f>IFERROR(AU6/AT6, 0)</f>
        <v>2.3555683619075063E-2</v>
      </c>
      <c r="AW6" s="21">
        <v>28546</v>
      </c>
      <c r="AX6" s="15">
        <v>671</v>
      </c>
      <c r="AY6" s="14">
        <f>IFERROR(AX6/AW6, 0)</f>
        <v>2.3505920269039447E-2</v>
      </c>
      <c r="AZ6" s="21">
        <v>30446</v>
      </c>
      <c r="BA6" s="15">
        <v>795</v>
      </c>
      <c r="BB6" s="14">
        <f>IFERROR(BA6/AZ6, 0)</f>
        <v>2.6111804506339091E-2</v>
      </c>
    </row>
    <row r="7" spans="1:54" x14ac:dyDescent="0.25">
      <c r="B7" s="74">
        <v>3</v>
      </c>
      <c r="C7" s="76" t="s">
        <v>43</v>
      </c>
      <c r="D7" s="34">
        <f t="shared" si="0"/>
        <v>16779</v>
      </c>
      <c r="E7" s="34">
        <f t="shared" si="0"/>
        <v>16763</v>
      </c>
      <c r="F7" s="34">
        <f t="shared" si="0"/>
        <v>16909</v>
      </c>
      <c r="G7" s="34">
        <f t="shared" si="0"/>
        <v>17235</v>
      </c>
      <c r="H7" s="34">
        <f t="shared" si="0"/>
        <v>17886</v>
      </c>
      <c r="I7" s="34">
        <f t="shared" si="0"/>
        <v>18576</v>
      </c>
      <c r="J7" s="34">
        <f t="shared" si="0"/>
        <v>19417</v>
      </c>
      <c r="K7" s="34">
        <f t="shared" si="0"/>
        <v>20501</v>
      </c>
      <c r="L7" s="34">
        <f t="shared" si="0"/>
        <v>21376</v>
      </c>
      <c r="M7" s="34">
        <f t="shared" si="0"/>
        <v>22868</v>
      </c>
      <c r="W7" s="10">
        <v>2</v>
      </c>
      <c r="X7" s="12" t="s">
        <v>3</v>
      </c>
      <c r="Y7" s="15">
        <v>21849</v>
      </c>
      <c r="Z7" s="15">
        <v>554</v>
      </c>
      <c r="AA7" s="14">
        <f t="shared" ref="AA7:AA56" si="1">IFERROR(Z7/Y7, 0)</f>
        <v>2.5355851526385646E-2</v>
      </c>
      <c r="AB7" s="21">
        <v>21964</v>
      </c>
      <c r="AC7" s="15">
        <v>706</v>
      </c>
      <c r="AD7" s="14">
        <f t="shared" ref="AD7:AD56" si="2">IFERROR(AC7/AB7, 0)</f>
        <v>3.2143507557821888E-2</v>
      </c>
      <c r="AE7" s="21">
        <v>21864</v>
      </c>
      <c r="AF7" s="15">
        <v>681</v>
      </c>
      <c r="AG7" s="14">
        <f t="shared" ref="AG7:AG56" si="3">IFERROR(AF7/AE7, 0)</f>
        <v>3.1147091108671789E-2</v>
      </c>
      <c r="AH7" s="21">
        <v>22371</v>
      </c>
      <c r="AI7" s="15">
        <v>678</v>
      </c>
      <c r="AJ7" s="14">
        <f t="shared" ref="AJ7:AJ56" si="4">IFERROR(AI7/AH7, 0)</f>
        <v>3.0307094005632293E-2</v>
      </c>
      <c r="AK7" s="21">
        <v>22783</v>
      </c>
      <c r="AL7" s="15">
        <v>710</v>
      </c>
      <c r="AM7" s="14">
        <f t="shared" ref="AM7:AM56" si="5">IFERROR(AL7/AK7, 0)</f>
        <v>3.1163586884958083E-2</v>
      </c>
      <c r="AN7" s="21">
        <v>23245</v>
      </c>
      <c r="AO7" s="15">
        <v>795</v>
      </c>
      <c r="AP7" s="14">
        <f t="shared" ref="AP7:AP56" si="6">IFERROR(AO7/AN7, 0)</f>
        <v>3.4200903420090342E-2</v>
      </c>
      <c r="AQ7" s="21">
        <v>24157</v>
      </c>
      <c r="AR7" s="15">
        <v>683</v>
      </c>
      <c r="AS7" s="14">
        <f t="shared" ref="AS7:AS56" si="7">IFERROR(AR7/AQ7, 0)</f>
        <v>2.827337831684398E-2</v>
      </c>
      <c r="AT7" s="21">
        <v>25465</v>
      </c>
      <c r="AU7" s="15">
        <v>703</v>
      </c>
      <c r="AV7" s="14">
        <f t="shared" ref="AV7:AV56" si="8">IFERROR(AU7/AT7, 0)</f>
        <v>2.7606518751227174E-2</v>
      </c>
      <c r="AW7" s="21">
        <v>26031</v>
      </c>
      <c r="AX7" s="15">
        <v>720</v>
      </c>
      <c r="AY7" s="14">
        <f t="shared" ref="AY7:AY56" si="9">IFERROR(AX7/AW7, 0)</f>
        <v>2.7659329261265415E-2</v>
      </c>
      <c r="AZ7" s="21">
        <v>27631</v>
      </c>
      <c r="BA7" s="15">
        <v>833</v>
      </c>
      <c r="BB7" s="14">
        <f t="shared" ref="BB7:BB56" si="10">IFERROR(BA7/AZ7, 0)</f>
        <v>3.0147298324345845E-2</v>
      </c>
    </row>
    <row r="8" spans="1:54" x14ac:dyDescent="0.25">
      <c r="B8" s="74">
        <v>4</v>
      </c>
      <c r="C8" s="76" t="s">
        <v>44</v>
      </c>
      <c r="D8" s="34">
        <f t="shared" si="0"/>
        <v>5070</v>
      </c>
      <c r="E8" s="34">
        <f t="shared" si="0"/>
        <v>5201</v>
      </c>
      <c r="F8" s="34">
        <f t="shared" si="0"/>
        <v>4955</v>
      </c>
      <c r="G8" s="34">
        <f t="shared" si="0"/>
        <v>5136</v>
      </c>
      <c r="H8" s="34">
        <f t="shared" si="0"/>
        <v>4897</v>
      </c>
      <c r="I8" s="34">
        <f t="shared" si="0"/>
        <v>4669</v>
      </c>
      <c r="J8" s="34">
        <f t="shared" si="0"/>
        <v>4740</v>
      </c>
      <c r="K8" s="34">
        <f t="shared" si="0"/>
        <v>4964</v>
      </c>
      <c r="L8" s="34">
        <f t="shared" si="0"/>
        <v>4655</v>
      </c>
      <c r="M8" s="34">
        <f t="shared" si="0"/>
        <v>4763</v>
      </c>
      <c r="W8" s="10">
        <v>3</v>
      </c>
      <c r="X8" s="12" t="s">
        <v>4</v>
      </c>
      <c r="Y8" s="15">
        <v>16779</v>
      </c>
      <c r="Z8" s="15">
        <v>657</v>
      </c>
      <c r="AA8" s="14">
        <f t="shared" si="1"/>
        <v>3.9156087967101731E-2</v>
      </c>
      <c r="AB8" s="21">
        <v>16763</v>
      </c>
      <c r="AC8" s="15">
        <v>649</v>
      </c>
      <c r="AD8" s="14">
        <f t="shared" si="2"/>
        <v>3.8716220246972501E-2</v>
      </c>
      <c r="AE8" s="21">
        <v>16909</v>
      </c>
      <c r="AF8" s="15">
        <v>685</v>
      </c>
      <c r="AG8" s="14">
        <f t="shared" si="3"/>
        <v>4.0510970489088652E-2</v>
      </c>
      <c r="AH8" s="21">
        <v>17235</v>
      </c>
      <c r="AI8" s="15">
        <v>750</v>
      </c>
      <c r="AJ8" s="14">
        <f t="shared" si="4"/>
        <v>4.3516100957354219E-2</v>
      </c>
      <c r="AK8" s="21">
        <v>17886</v>
      </c>
      <c r="AL8" s="15">
        <v>685</v>
      </c>
      <c r="AM8" s="14">
        <f t="shared" si="5"/>
        <v>3.8298110253829808E-2</v>
      </c>
      <c r="AN8" s="21">
        <v>18576</v>
      </c>
      <c r="AO8" s="15">
        <v>864</v>
      </c>
      <c r="AP8" s="14">
        <f t="shared" si="6"/>
        <v>4.6511627906976744E-2</v>
      </c>
      <c r="AQ8" s="21">
        <v>19417</v>
      </c>
      <c r="AR8" s="15">
        <v>766</v>
      </c>
      <c r="AS8" s="14">
        <f t="shared" si="7"/>
        <v>3.9449966524179841E-2</v>
      </c>
      <c r="AT8" s="21">
        <v>20501</v>
      </c>
      <c r="AU8" s="15">
        <v>741</v>
      </c>
      <c r="AV8" s="14">
        <f t="shared" si="8"/>
        <v>3.614457831325301E-2</v>
      </c>
      <c r="AW8" s="21">
        <v>21376</v>
      </c>
      <c r="AX8" s="15">
        <v>751</v>
      </c>
      <c r="AY8" s="14">
        <f t="shared" si="9"/>
        <v>3.5132859281437126E-2</v>
      </c>
      <c r="AZ8" s="21">
        <v>22868</v>
      </c>
      <c r="BA8" s="15">
        <v>940</v>
      </c>
      <c r="BB8" s="14">
        <f t="shared" si="10"/>
        <v>4.1105474899422775E-2</v>
      </c>
    </row>
    <row r="9" spans="1:54" x14ac:dyDescent="0.25">
      <c r="B9" s="74">
        <v>8</v>
      </c>
      <c r="C9" s="76" t="s">
        <v>54</v>
      </c>
      <c r="D9" s="34">
        <f t="shared" si="0"/>
        <v>565</v>
      </c>
      <c r="E9" s="34">
        <f t="shared" si="0"/>
        <v>689</v>
      </c>
      <c r="F9" s="34">
        <f t="shared" si="0"/>
        <v>911</v>
      </c>
      <c r="G9" s="34">
        <f t="shared" si="0"/>
        <v>761</v>
      </c>
      <c r="H9" s="34">
        <f t="shared" si="0"/>
        <v>726</v>
      </c>
      <c r="I9" s="34">
        <f t="shared" si="0"/>
        <v>770</v>
      </c>
      <c r="J9" s="34">
        <f t="shared" si="0"/>
        <v>549</v>
      </c>
      <c r="K9" s="34">
        <f t="shared" si="0"/>
        <v>348</v>
      </c>
      <c r="L9" s="34">
        <f t="shared" si="0"/>
        <v>419</v>
      </c>
      <c r="M9" s="34">
        <f t="shared" si="0"/>
        <v>403</v>
      </c>
      <c r="W9" s="10">
        <v>4</v>
      </c>
      <c r="X9" s="12" t="s">
        <v>5</v>
      </c>
      <c r="Y9" s="15">
        <v>5070</v>
      </c>
      <c r="Z9" s="15">
        <v>539</v>
      </c>
      <c r="AA9" s="14">
        <f t="shared" si="1"/>
        <v>0.10631163708086785</v>
      </c>
      <c r="AB9" s="21">
        <v>5201</v>
      </c>
      <c r="AC9" s="15">
        <v>577</v>
      </c>
      <c r="AD9" s="14">
        <f t="shared" si="2"/>
        <v>0.11094020380696019</v>
      </c>
      <c r="AE9" s="21">
        <v>4955</v>
      </c>
      <c r="AF9" s="15">
        <v>601</v>
      </c>
      <c r="AG9" s="14">
        <f t="shared" si="3"/>
        <v>0.12129162462159435</v>
      </c>
      <c r="AH9" s="21">
        <v>5136</v>
      </c>
      <c r="AI9" s="15">
        <v>534</v>
      </c>
      <c r="AJ9" s="14">
        <f t="shared" si="4"/>
        <v>0.10397196261682243</v>
      </c>
      <c r="AK9" s="21">
        <v>4897</v>
      </c>
      <c r="AL9" s="15">
        <v>547</v>
      </c>
      <c r="AM9" s="14">
        <f t="shared" si="5"/>
        <v>0.11170104145395141</v>
      </c>
      <c r="AN9" s="21">
        <v>4669</v>
      </c>
      <c r="AO9" s="15">
        <v>578</v>
      </c>
      <c r="AP9" s="14">
        <f t="shared" si="6"/>
        <v>0.12379524523452559</v>
      </c>
      <c r="AQ9" s="21">
        <v>4740</v>
      </c>
      <c r="AR9" s="15">
        <v>526</v>
      </c>
      <c r="AS9" s="14">
        <f t="shared" si="7"/>
        <v>0.1109704641350211</v>
      </c>
      <c r="AT9" s="21">
        <v>4964</v>
      </c>
      <c r="AU9" s="15">
        <v>534</v>
      </c>
      <c r="AV9" s="14">
        <f t="shared" si="8"/>
        <v>0.10757453666398066</v>
      </c>
      <c r="AW9" s="21">
        <v>4655</v>
      </c>
      <c r="AX9" s="15">
        <v>551</v>
      </c>
      <c r="AY9" s="14">
        <f t="shared" si="9"/>
        <v>0.11836734693877551</v>
      </c>
      <c r="AZ9" s="21">
        <v>4763</v>
      </c>
      <c r="BA9" s="15">
        <v>646</v>
      </c>
      <c r="BB9" s="14">
        <f t="shared" si="10"/>
        <v>0.13562880537476379</v>
      </c>
    </row>
    <row r="10" spans="1:54" x14ac:dyDescent="0.25">
      <c r="B10" s="74">
        <v>14</v>
      </c>
      <c r="C10" s="76" t="s">
        <v>55</v>
      </c>
      <c r="D10" s="34">
        <f t="shared" si="0"/>
        <v>14</v>
      </c>
      <c r="E10" s="34">
        <f t="shared" si="0"/>
        <v>62</v>
      </c>
      <c r="F10" s="34">
        <f t="shared" si="0"/>
        <v>101</v>
      </c>
      <c r="G10" s="34">
        <f t="shared" si="0"/>
        <v>92</v>
      </c>
      <c r="H10" s="34">
        <f t="shared" si="0"/>
        <v>83</v>
      </c>
      <c r="I10" s="34">
        <f t="shared" si="0"/>
        <v>120</v>
      </c>
      <c r="J10" s="34">
        <f t="shared" si="0"/>
        <v>83</v>
      </c>
      <c r="K10" s="34">
        <f t="shared" si="0"/>
        <v>62</v>
      </c>
      <c r="L10" s="34">
        <f t="shared" si="0"/>
        <v>96</v>
      </c>
      <c r="M10" s="34">
        <f t="shared" si="0"/>
        <v>117</v>
      </c>
      <c r="W10" s="10">
        <v>5</v>
      </c>
      <c r="X10" s="12" t="s">
        <v>6</v>
      </c>
      <c r="Y10" s="15">
        <v>3222</v>
      </c>
      <c r="Z10" s="15">
        <v>498</v>
      </c>
      <c r="AA10" s="14">
        <f t="shared" si="1"/>
        <v>0.15456238361266295</v>
      </c>
      <c r="AB10" s="21">
        <v>3444</v>
      </c>
      <c r="AC10" s="15">
        <v>531</v>
      </c>
      <c r="AD10" s="14">
        <f t="shared" si="2"/>
        <v>0.15418118466898956</v>
      </c>
      <c r="AE10" s="21">
        <v>2960</v>
      </c>
      <c r="AF10" s="15">
        <v>508</v>
      </c>
      <c r="AG10" s="14">
        <f t="shared" si="3"/>
        <v>0.17162162162162162</v>
      </c>
      <c r="AH10" s="21">
        <v>3070</v>
      </c>
      <c r="AI10" s="15">
        <v>448</v>
      </c>
      <c r="AJ10" s="14">
        <f t="shared" si="4"/>
        <v>0.14592833876221498</v>
      </c>
      <c r="AK10" s="21">
        <v>2895</v>
      </c>
      <c r="AL10" s="15">
        <v>467</v>
      </c>
      <c r="AM10" s="14">
        <f t="shared" si="5"/>
        <v>0.16131260794473229</v>
      </c>
      <c r="AN10" s="21">
        <v>2646</v>
      </c>
      <c r="AO10" s="15">
        <v>507</v>
      </c>
      <c r="AP10" s="14">
        <f t="shared" si="6"/>
        <v>0.19160997732426305</v>
      </c>
      <c r="AQ10" s="21">
        <v>2578</v>
      </c>
      <c r="AR10" s="15">
        <v>411</v>
      </c>
      <c r="AS10" s="14">
        <f t="shared" si="7"/>
        <v>0.15942591155934832</v>
      </c>
      <c r="AT10" s="21">
        <v>2870</v>
      </c>
      <c r="AU10" s="15">
        <v>438</v>
      </c>
      <c r="AV10" s="14">
        <f t="shared" si="8"/>
        <v>0.15261324041811847</v>
      </c>
      <c r="AW10" s="21">
        <v>2931</v>
      </c>
      <c r="AX10" s="15">
        <v>463</v>
      </c>
      <c r="AY10" s="14">
        <f t="shared" si="9"/>
        <v>0.15796656431252132</v>
      </c>
      <c r="AZ10" s="21">
        <v>3236</v>
      </c>
      <c r="BA10" s="15">
        <v>555</v>
      </c>
      <c r="BB10" s="14">
        <f t="shared" si="10"/>
        <v>0.17150803461063041</v>
      </c>
    </row>
    <row r="11" spans="1:54" x14ac:dyDescent="0.25">
      <c r="B11" s="74">
        <v>15</v>
      </c>
      <c r="C11" s="76" t="s">
        <v>56</v>
      </c>
      <c r="D11" s="34">
        <f t="shared" si="0"/>
        <v>677</v>
      </c>
      <c r="E11" s="34">
        <f t="shared" si="0"/>
        <v>881</v>
      </c>
      <c r="F11" s="34">
        <f t="shared" si="0"/>
        <v>784</v>
      </c>
      <c r="G11" s="34">
        <f t="shared" si="0"/>
        <v>694</v>
      </c>
      <c r="H11" s="34">
        <f t="shared" si="0"/>
        <v>644</v>
      </c>
      <c r="I11" s="34">
        <f t="shared" si="0"/>
        <v>465</v>
      </c>
      <c r="J11" s="34">
        <f t="shared" si="0"/>
        <v>401</v>
      </c>
      <c r="K11" s="34">
        <f t="shared" si="0"/>
        <v>450</v>
      </c>
      <c r="L11" s="34">
        <f t="shared" si="0"/>
        <v>462</v>
      </c>
      <c r="M11" s="34">
        <f t="shared" si="0"/>
        <v>511</v>
      </c>
      <c r="W11" s="10">
        <v>6</v>
      </c>
      <c r="X11" s="12" t="s">
        <v>7</v>
      </c>
      <c r="Y11" s="15">
        <v>667</v>
      </c>
      <c r="Z11" s="15">
        <v>193</v>
      </c>
      <c r="AA11" s="14">
        <f t="shared" si="1"/>
        <v>0.2893553223388306</v>
      </c>
      <c r="AB11" s="21">
        <v>716</v>
      </c>
      <c r="AC11" s="15">
        <v>218</v>
      </c>
      <c r="AD11" s="14">
        <f t="shared" si="2"/>
        <v>0.30446927374301674</v>
      </c>
      <c r="AE11" s="21">
        <v>912</v>
      </c>
      <c r="AF11" s="15">
        <v>259</v>
      </c>
      <c r="AG11" s="14">
        <f t="shared" si="3"/>
        <v>0.28399122807017546</v>
      </c>
      <c r="AH11" s="21">
        <v>954</v>
      </c>
      <c r="AI11" s="15">
        <v>222</v>
      </c>
      <c r="AJ11" s="14">
        <f t="shared" si="4"/>
        <v>0.23270440251572327</v>
      </c>
      <c r="AK11" s="21">
        <v>788</v>
      </c>
      <c r="AL11" s="15">
        <v>220</v>
      </c>
      <c r="AM11" s="14">
        <f t="shared" si="5"/>
        <v>0.27918781725888325</v>
      </c>
      <c r="AN11" s="21">
        <v>666</v>
      </c>
      <c r="AO11" s="15">
        <v>179</v>
      </c>
      <c r="AP11" s="14">
        <f t="shared" si="6"/>
        <v>0.26876876876876876</v>
      </c>
      <c r="AQ11" s="21">
        <v>844</v>
      </c>
      <c r="AR11" s="15">
        <v>225</v>
      </c>
      <c r="AS11" s="14">
        <f t="shared" si="7"/>
        <v>0.26658767772511849</v>
      </c>
      <c r="AT11" s="21">
        <v>708</v>
      </c>
      <c r="AU11" s="15">
        <v>230</v>
      </c>
      <c r="AV11" s="14">
        <f t="shared" si="8"/>
        <v>0.3248587570621469</v>
      </c>
      <c r="AW11" s="21">
        <v>597</v>
      </c>
      <c r="AX11" s="15">
        <v>187</v>
      </c>
      <c r="AY11" s="14">
        <f t="shared" si="9"/>
        <v>0.31323283082077052</v>
      </c>
      <c r="AZ11" s="21">
        <v>497</v>
      </c>
      <c r="BA11" s="15">
        <v>220</v>
      </c>
      <c r="BB11" s="14">
        <f t="shared" si="10"/>
        <v>0.44265593561368211</v>
      </c>
    </row>
    <row r="12" spans="1:54" x14ac:dyDescent="0.25">
      <c r="B12" s="74">
        <v>16</v>
      </c>
      <c r="C12" s="76" t="s">
        <v>57</v>
      </c>
      <c r="D12" s="34">
        <f t="shared" si="0"/>
        <v>290</v>
      </c>
      <c r="E12" s="34">
        <f t="shared" si="0"/>
        <v>333</v>
      </c>
      <c r="F12" s="34">
        <f t="shared" si="0"/>
        <v>448</v>
      </c>
      <c r="G12" s="34">
        <f t="shared" si="0"/>
        <v>449</v>
      </c>
      <c r="H12" s="34">
        <f t="shared" si="0"/>
        <v>351</v>
      </c>
      <c r="I12" s="34">
        <f t="shared" si="0"/>
        <v>312</v>
      </c>
      <c r="J12" s="34">
        <f t="shared" si="0"/>
        <v>319</v>
      </c>
      <c r="K12" s="34">
        <f t="shared" si="0"/>
        <v>170</v>
      </c>
      <c r="L12" s="34">
        <f t="shared" si="0"/>
        <v>164</v>
      </c>
      <c r="M12" s="34">
        <f t="shared" si="0"/>
        <v>180</v>
      </c>
      <c r="W12" s="10">
        <v>7</v>
      </c>
      <c r="X12" s="12" t="s">
        <v>8</v>
      </c>
      <c r="Y12" s="15">
        <v>1181</v>
      </c>
      <c r="Z12" s="15">
        <v>233</v>
      </c>
      <c r="AA12" s="14">
        <f t="shared" si="1"/>
        <v>0.19729043183742592</v>
      </c>
      <c r="AB12" s="21">
        <v>1041</v>
      </c>
      <c r="AC12" s="15">
        <v>232</v>
      </c>
      <c r="AD12" s="14">
        <f t="shared" si="2"/>
        <v>0.22286263208453411</v>
      </c>
      <c r="AE12" s="21">
        <v>1083</v>
      </c>
      <c r="AF12" s="15">
        <v>214</v>
      </c>
      <c r="AG12" s="14">
        <f t="shared" si="3"/>
        <v>0.19759926131117267</v>
      </c>
      <c r="AH12" s="21">
        <v>1112</v>
      </c>
      <c r="AI12" s="15">
        <v>223</v>
      </c>
      <c r="AJ12" s="14">
        <f t="shared" si="4"/>
        <v>0.20053956834532374</v>
      </c>
      <c r="AK12" s="21">
        <v>1214</v>
      </c>
      <c r="AL12" s="15">
        <v>256</v>
      </c>
      <c r="AM12" s="14">
        <f t="shared" si="5"/>
        <v>0.21087314662273476</v>
      </c>
      <c r="AN12" s="21">
        <v>1357</v>
      </c>
      <c r="AO12" s="15">
        <v>244</v>
      </c>
      <c r="AP12" s="14">
        <f t="shared" si="6"/>
        <v>0.17980840088430361</v>
      </c>
      <c r="AQ12" s="21">
        <v>1318</v>
      </c>
      <c r="AR12" s="15">
        <v>286</v>
      </c>
      <c r="AS12" s="14">
        <f t="shared" si="7"/>
        <v>0.21699544764795145</v>
      </c>
      <c r="AT12" s="21">
        <v>1386</v>
      </c>
      <c r="AU12" s="15">
        <v>247</v>
      </c>
      <c r="AV12" s="14">
        <f t="shared" si="8"/>
        <v>0.17821067821067821</v>
      </c>
      <c r="AW12" s="21">
        <v>1127</v>
      </c>
      <c r="AX12" s="15">
        <v>230</v>
      </c>
      <c r="AY12" s="14">
        <f t="shared" si="9"/>
        <v>0.20408163265306123</v>
      </c>
      <c r="AZ12" s="21">
        <v>1030</v>
      </c>
      <c r="BA12" s="15">
        <v>268</v>
      </c>
      <c r="BB12" s="14">
        <f t="shared" si="10"/>
        <v>0.26019417475728157</v>
      </c>
    </row>
    <row r="13" spans="1:54" x14ac:dyDescent="0.25">
      <c r="B13" s="74">
        <v>17</v>
      </c>
      <c r="C13" s="76" t="s">
        <v>42</v>
      </c>
      <c r="D13" s="34">
        <f t="shared" si="0"/>
        <v>1042</v>
      </c>
      <c r="E13" s="34">
        <f t="shared" si="0"/>
        <v>968</v>
      </c>
      <c r="F13" s="34">
        <f t="shared" si="0"/>
        <v>946</v>
      </c>
      <c r="G13" s="34">
        <f t="shared" si="0"/>
        <v>1010</v>
      </c>
      <c r="H13" s="34">
        <f t="shared" si="0"/>
        <v>894</v>
      </c>
      <c r="I13" s="34">
        <f t="shared" si="0"/>
        <v>1001</v>
      </c>
      <c r="J13" s="34">
        <f t="shared" si="0"/>
        <v>1104</v>
      </c>
      <c r="K13" s="34">
        <f t="shared" si="0"/>
        <v>1269</v>
      </c>
      <c r="L13" s="34">
        <f t="shared" si="0"/>
        <v>1374</v>
      </c>
      <c r="M13" s="34">
        <f t="shared" si="0"/>
        <v>1604</v>
      </c>
      <c r="W13" s="10">
        <v>8</v>
      </c>
      <c r="X13" s="12" t="s">
        <v>9</v>
      </c>
      <c r="Y13" s="15">
        <v>565</v>
      </c>
      <c r="Z13" s="15">
        <v>173</v>
      </c>
      <c r="AA13" s="14">
        <f t="shared" si="1"/>
        <v>0.30619469026548674</v>
      </c>
      <c r="AB13" s="21">
        <v>689</v>
      </c>
      <c r="AC13" s="15">
        <v>194</v>
      </c>
      <c r="AD13" s="14">
        <f t="shared" si="2"/>
        <v>0.28156748911465895</v>
      </c>
      <c r="AE13" s="21">
        <v>911</v>
      </c>
      <c r="AF13" s="15">
        <v>226</v>
      </c>
      <c r="AG13" s="14">
        <f t="shared" si="3"/>
        <v>0.24807903402854006</v>
      </c>
      <c r="AH13" s="21">
        <v>761</v>
      </c>
      <c r="AI13" s="15">
        <v>211</v>
      </c>
      <c r="AJ13" s="14">
        <f t="shared" si="4"/>
        <v>0.27726675427069647</v>
      </c>
      <c r="AK13" s="21">
        <v>726</v>
      </c>
      <c r="AL13" s="15">
        <v>196</v>
      </c>
      <c r="AM13" s="14">
        <f t="shared" si="5"/>
        <v>0.26997245179063362</v>
      </c>
      <c r="AN13" s="21">
        <v>770</v>
      </c>
      <c r="AO13" s="15">
        <v>226</v>
      </c>
      <c r="AP13" s="14">
        <f t="shared" si="6"/>
        <v>0.29350649350649349</v>
      </c>
      <c r="AQ13" s="21">
        <v>549</v>
      </c>
      <c r="AR13" s="15">
        <v>169</v>
      </c>
      <c r="AS13" s="14">
        <f t="shared" si="7"/>
        <v>0.30783242258652094</v>
      </c>
      <c r="AT13" s="21">
        <v>348</v>
      </c>
      <c r="AU13" s="15">
        <v>125</v>
      </c>
      <c r="AV13" s="14">
        <f t="shared" si="8"/>
        <v>0.35919540229885055</v>
      </c>
      <c r="AW13" s="21">
        <v>419</v>
      </c>
      <c r="AX13" s="15">
        <v>120</v>
      </c>
      <c r="AY13" s="14">
        <f t="shared" si="9"/>
        <v>0.28639618138424822</v>
      </c>
      <c r="AZ13" s="21">
        <v>403</v>
      </c>
      <c r="BA13" s="15">
        <v>128</v>
      </c>
      <c r="BB13" s="14">
        <f t="shared" si="10"/>
        <v>0.31761786600496278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565</v>
      </c>
      <c r="Z14" s="15">
        <v>173</v>
      </c>
      <c r="AA14" s="14">
        <f t="shared" si="1"/>
        <v>0.30619469026548674</v>
      </c>
      <c r="AB14" s="21">
        <v>689</v>
      </c>
      <c r="AC14" s="15">
        <v>194</v>
      </c>
      <c r="AD14" s="14">
        <f t="shared" si="2"/>
        <v>0.28156748911465895</v>
      </c>
      <c r="AE14" s="21">
        <v>911</v>
      </c>
      <c r="AF14" s="15">
        <v>226</v>
      </c>
      <c r="AG14" s="14">
        <f t="shared" si="3"/>
        <v>0.24807903402854006</v>
      </c>
      <c r="AH14" s="21">
        <v>761</v>
      </c>
      <c r="AI14" s="15">
        <v>211</v>
      </c>
      <c r="AJ14" s="14">
        <f t="shared" si="4"/>
        <v>0.27726675427069647</v>
      </c>
      <c r="AK14" s="21">
        <v>726</v>
      </c>
      <c r="AL14" s="15">
        <v>196</v>
      </c>
      <c r="AM14" s="14">
        <f t="shared" si="5"/>
        <v>0.26997245179063362</v>
      </c>
      <c r="AN14" s="21">
        <v>770</v>
      </c>
      <c r="AO14" s="15">
        <v>226</v>
      </c>
      <c r="AP14" s="14">
        <f t="shared" si="6"/>
        <v>0.29350649350649349</v>
      </c>
      <c r="AQ14" s="21">
        <v>549</v>
      </c>
      <c r="AR14" s="15">
        <v>169</v>
      </c>
      <c r="AS14" s="14">
        <f t="shared" si="7"/>
        <v>0.30783242258652094</v>
      </c>
      <c r="AT14" s="21">
        <v>348</v>
      </c>
      <c r="AU14" s="15">
        <v>125</v>
      </c>
      <c r="AV14" s="14">
        <f t="shared" si="8"/>
        <v>0.35919540229885055</v>
      </c>
      <c r="AW14" s="21">
        <v>419</v>
      </c>
      <c r="AX14" s="15">
        <v>120</v>
      </c>
      <c r="AY14" s="14">
        <f t="shared" si="9"/>
        <v>0.28639618138424822</v>
      </c>
      <c r="AZ14" s="21">
        <v>403</v>
      </c>
      <c r="BA14" s="15">
        <v>128</v>
      </c>
      <c r="BB14" s="14">
        <f t="shared" si="10"/>
        <v>0.31761786600496278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21849</v>
      </c>
      <c r="E15" s="34">
        <f t="shared" si="11"/>
        <v>21964</v>
      </c>
      <c r="F15" s="34">
        <f t="shared" si="11"/>
        <v>21864</v>
      </c>
      <c r="G15" s="34">
        <f t="shared" si="11"/>
        <v>22371</v>
      </c>
      <c r="H15" s="34">
        <f t="shared" si="11"/>
        <v>22783</v>
      </c>
      <c r="I15" s="34">
        <f t="shared" si="11"/>
        <v>23245</v>
      </c>
      <c r="J15" s="34">
        <f t="shared" si="11"/>
        <v>24157</v>
      </c>
      <c r="K15" s="34">
        <f t="shared" si="11"/>
        <v>25465</v>
      </c>
      <c r="L15" s="34">
        <f t="shared" si="11"/>
        <v>26031</v>
      </c>
      <c r="M15" s="34">
        <f t="shared" si="11"/>
        <v>27631</v>
      </c>
      <c r="W15" s="10">
        <v>10</v>
      </c>
      <c r="X15" s="12" t="s">
        <v>11</v>
      </c>
      <c r="Y15" s="15">
        <v>0</v>
      </c>
      <c r="Z15" s="15">
        <v>119</v>
      </c>
      <c r="AA15" s="14">
        <f t="shared" si="1"/>
        <v>0</v>
      </c>
      <c r="AB15" s="21">
        <v>0</v>
      </c>
      <c r="AC15" s="15">
        <v>89</v>
      </c>
      <c r="AD15" s="14">
        <f t="shared" si="2"/>
        <v>0</v>
      </c>
      <c r="AE15" s="21">
        <v>0</v>
      </c>
      <c r="AF15" s="15">
        <v>27</v>
      </c>
      <c r="AG15" s="14">
        <f t="shared" si="3"/>
        <v>0</v>
      </c>
      <c r="AH15" s="21">
        <v>0</v>
      </c>
      <c r="AI15" s="15">
        <v>27</v>
      </c>
      <c r="AJ15" s="14">
        <f t="shared" si="4"/>
        <v>0</v>
      </c>
      <c r="AK15" s="21">
        <v>0</v>
      </c>
      <c r="AL15" s="15">
        <v>27</v>
      </c>
      <c r="AM15" s="14">
        <f t="shared" si="5"/>
        <v>0</v>
      </c>
      <c r="AN15" s="21">
        <v>0</v>
      </c>
      <c r="AO15" s="15">
        <v>26</v>
      </c>
      <c r="AP15" s="14">
        <f t="shared" si="6"/>
        <v>0</v>
      </c>
      <c r="AQ15" s="21">
        <v>0</v>
      </c>
      <c r="AR15" s="15">
        <v>26</v>
      </c>
      <c r="AS15" s="14">
        <f t="shared" si="7"/>
        <v>0</v>
      </c>
      <c r="AT15" s="21">
        <v>0</v>
      </c>
      <c r="AU15" s="15">
        <v>27</v>
      </c>
      <c r="AV15" s="14">
        <f t="shared" si="8"/>
        <v>0</v>
      </c>
      <c r="AW15" s="21">
        <v>0</v>
      </c>
      <c r="AX15" s="15">
        <v>27</v>
      </c>
      <c r="AY15" s="14">
        <f t="shared" si="9"/>
        <v>0</v>
      </c>
      <c r="AZ15" s="21">
        <v>0</v>
      </c>
      <c r="BA15" s="15">
        <v>27</v>
      </c>
      <c r="BB15" s="14">
        <f t="shared" si="10"/>
        <v>0</v>
      </c>
    </row>
    <row r="16" spans="1:54" x14ac:dyDescent="0.25">
      <c r="B16" s="74"/>
      <c r="C16" s="76" t="s">
        <v>43</v>
      </c>
      <c r="D16" s="37">
        <f>D7</f>
        <v>16779</v>
      </c>
      <c r="E16" s="37">
        <f t="shared" ref="E16:M16" si="12">E7</f>
        <v>16763</v>
      </c>
      <c r="F16" s="37">
        <f t="shared" si="12"/>
        <v>16909</v>
      </c>
      <c r="G16" s="37">
        <f t="shared" si="12"/>
        <v>17235</v>
      </c>
      <c r="H16" s="37">
        <f t="shared" si="12"/>
        <v>17886</v>
      </c>
      <c r="I16" s="37">
        <f t="shared" si="12"/>
        <v>18576</v>
      </c>
      <c r="J16" s="37">
        <f t="shared" si="12"/>
        <v>19417</v>
      </c>
      <c r="K16" s="37">
        <f t="shared" si="12"/>
        <v>20501</v>
      </c>
      <c r="L16" s="37">
        <f t="shared" si="12"/>
        <v>21376</v>
      </c>
      <c r="M16" s="37">
        <f t="shared" si="12"/>
        <v>22868</v>
      </c>
      <c r="W16" s="10">
        <v>11</v>
      </c>
      <c r="X16" s="12" t="s">
        <v>12</v>
      </c>
      <c r="Y16" s="15">
        <v>0</v>
      </c>
      <c r="Z16" s="15">
        <v>119</v>
      </c>
      <c r="AA16" s="14">
        <f t="shared" si="1"/>
        <v>0</v>
      </c>
      <c r="AB16" s="21">
        <v>0</v>
      </c>
      <c r="AC16" s="15">
        <v>89</v>
      </c>
      <c r="AD16" s="14">
        <f t="shared" si="2"/>
        <v>0</v>
      </c>
      <c r="AE16" s="21">
        <v>0</v>
      </c>
      <c r="AF16" s="15">
        <v>27</v>
      </c>
      <c r="AG16" s="14">
        <f t="shared" si="3"/>
        <v>0</v>
      </c>
      <c r="AH16" s="21">
        <v>0</v>
      </c>
      <c r="AI16" s="15">
        <v>27</v>
      </c>
      <c r="AJ16" s="14">
        <f t="shared" si="4"/>
        <v>0</v>
      </c>
      <c r="AK16" s="21">
        <v>0</v>
      </c>
      <c r="AL16" s="15">
        <v>27</v>
      </c>
      <c r="AM16" s="14">
        <f t="shared" si="5"/>
        <v>0</v>
      </c>
      <c r="AN16" s="21">
        <v>0</v>
      </c>
      <c r="AO16" s="15">
        <v>26</v>
      </c>
      <c r="AP16" s="14">
        <f t="shared" si="6"/>
        <v>0</v>
      </c>
      <c r="AQ16" s="21">
        <v>0</v>
      </c>
      <c r="AR16" s="15">
        <v>26</v>
      </c>
      <c r="AS16" s="14">
        <f t="shared" si="7"/>
        <v>0</v>
      </c>
      <c r="AT16" s="21">
        <v>0</v>
      </c>
      <c r="AU16" s="15">
        <v>27</v>
      </c>
      <c r="AV16" s="14">
        <f t="shared" si="8"/>
        <v>0</v>
      </c>
      <c r="AW16" s="21">
        <v>0</v>
      </c>
      <c r="AX16" s="15">
        <v>27</v>
      </c>
      <c r="AY16" s="14">
        <f t="shared" si="9"/>
        <v>0</v>
      </c>
      <c r="AZ16" s="21">
        <v>0</v>
      </c>
      <c r="BA16" s="15">
        <v>27</v>
      </c>
      <c r="BB16" s="14">
        <f t="shared" si="10"/>
        <v>0</v>
      </c>
    </row>
    <row r="17" spans="2:54" x14ac:dyDescent="0.25">
      <c r="B17" s="74"/>
      <c r="C17" s="76" t="s">
        <v>44</v>
      </c>
      <c r="D17" s="37">
        <f>D8</f>
        <v>5070</v>
      </c>
      <c r="E17" s="37">
        <f t="shared" ref="E17:M17" si="13">E8</f>
        <v>5201</v>
      </c>
      <c r="F17" s="37">
        <f t="shared" si="13"/>
        <v>4955</v>
      </c>
      <c r="G17" s="37">
        <f t="shared" si="13"/>
        <v>5136</v>
      </c>
      <c r="H17" s="37">
        <f t="shared" si="13"/>
        <v>4897</v>
      </c>
      <c r="I17" s="37">
        <f t="shared" si="13"/>
        <v>4669</v>
      </c>
      <c r="J17" s="37">
        <f t="shared" si="13"/>
        <v>4740</v>
      </c>
      <c r="K17" s="37">
        <f t="shared" si="13"/>
        <v>4964</v>
      </c>
      <c r="L17" s="37">
        <f t="shared" si="13"/>
        <v>4655</v>
      </c>
      <c r="M17" s="37">
        <f t="shared" si="13"/>
        <v>4763</v>
      </c>
      <c r="W17" s="10">
        <v>12</v>
      </c>
      <c r="X17" s="12" t="s">
        <v>13</v>
      </c>
      <c r="Y17" s="15">
        <v>0</v>
      </c>
      <c r="Z17" s="15">
        <v>119</v>
      </c>
      <c r="AA17" s="14">
        <f t="shared" si="1"/>
        <v>0</v>
      </c>
      <c r="AB17" s="21">
        <v>0</v>
      </c>
      <c r="AC17" s="15">
        <v>89</v>
      </c>
      <c r="AD17" s="14">
        <f t="shared" si="2"/>
        <v>0</v>
      </c>
      <c r="AE17" s="21">
        <v>0</v>
      </c>
      <c r="AF17" s="15">
        <v>27</v>
      </c>
      <c r="AG17" s="14">
        <f t="shared" si="3"/>
        <v>0</v>
      </c>
      <c r="AH17" s="21">
        <v>0</v>
      </c>
      <c r="AI17" s="15">
        <v>27</v>
      </c>
      <c r="AJ17" s="14">
        <f t="shared" si="4"/>
        <v>0</v>
      </c>
      <c r="AK17" s="21">
        <v>0</v>
      </c>
      <c r="AL17" s="15">
        <v>27</v>
      </c>
      <c r="AM17" s="14">
        <f t="shared" si="5"/>
        <v>0</v>
      </c>
      <c r="AN17" s="21">
        <v>0</v>
      </c>
      <c r="AO17" s="15">
        <v>26</v>
      </c>
      <c r="AP17" s="14">
        <f t="shared" si="6"/>
        <v>0</v>
      </c>
      <c r="AQ17" s="21">
        <v>0</v>
      </c>
      <c r="AR17" s="15">
        <v>26</v>
      </c>
      <c r="AS17" s="14">
        <f t="shared" si="7"/>
        <v>0</v>
      </c>
      <c r="AT17" s="21">
        <v>0</v>
      </c>
      <c r="AU17" s="15">
        <v>27</v>
      </c>
      <c r="AV17" s="14">
        <f t="shared" si="8"/>
        <v>0</v>
      </c>
      <c r="AW17" s="21">
        <v>0</v>
      </c>
      <c r="AX17" s="15">
        <v>27</v>
      </c>
      <c r="AY17" s="14">
        <f t="shared" si="9"/>
        <v>0</v>
      </c>
      <c r="AZ17" s="21">
        <v>0</v>
      </c>
      <c r="BA17" s="15">
        <v>27</v>
      </c>
      <c r="BB17" s="14">
        <f t="shared" si="10"/>
        <v>0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0</v>
      </c>
      <c r="Z18" s="15">
        <v>119</v>
      </c>
      <c r="AA18" s="14">
        <f t="shared" si="1"/>
        <v>0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27</v>
      </c>
      <c r="AG18" s="14">
        <f t="shared" si="3"/>
        <v>0</v>
      </c>
      <c r="AH18" s="21">
        <v>0</v>
      </c>
      <c r="AI18" s="15">
        <v>27</v>
      </c>
      <c r="AJ18" s="14">
        <f t="shared" si="4"/>
        <v>0</v>
      </c>
      <c r="AK18" s="21">
        <v>0</v>
      </c>
      <c r="AL18" s="15">
        <v>27</v>
      </c>
      <c r="AM18" s="14">
        <f t="shared" si="5"/>
        <v>0</v>
      </c>
      <c r="AN18" s="21">
        <v>0</v>
      </c>
      <c r="AO18" s="15">
        <v>26</v>
      </c>
      <c r="AP18" s="14">
        <f t="shared" si="6"/>
        <v>0</v>
      </c>
      <c r="AQ18" s="21">
        <v>0</v>
      </c>
      <c r="AR18" s="15">
        <v>26</v>
      </c>
      <c r="AS18" s="14">
        <f t="shared" si="7"/>
        <v>0</v>
      </c>
      <c r="AT18" s="21">
        <v>0</v>
      </c>
      <c r="AU18" s="15">
        <v>27</v>
      </c>
      <c r="AV18" s="14">
        <f t="shared" si="8"/>
        <v>0</v>
      </c>
      <c r="AW18" s="21">
        <v>0</v>
      </c>
      <c r="AX18" s="15">
        <v>27</v>
      </c>
      <c r="AY18" s="14">
        <f t="shared" si="9"/>
        <v>0</v>
      </c>
      <c r="AZ18" s="21">
        <v>0</v>
      </c>
      <c r="BA18" s="15">
        <v>27</v>
      </c>
      <c r="BB18" s="14">
        <f t="shared" si="10"/>
        <v>0</v>
      </c>
    </row>
    <row r="19" spans="2:54" x14ac:dyDescent="0.25">
      <c r="B19" s="74"/>
      <c r="C19" s="77" t="s">
        <v>44</v>
      </c>
      <c r="D19" s="37">
        <f>SUM(D20:D22)</f>
        <v>5070</v>
      </c>
      <c r="E19" s="37">
        <f t="shared" ref="E19:M19" si="14">SUM(E20:E22)</f>
        <v>5201</v>
      </c>
      <c r="F19" s="37">
        <f t="shared" si="14"/>
        <v>4955</v>
      </c>
      <c r="G19" s="37">
        <f t="shared" si="14"/>
        <v>5136</v>
      </c>
      <c r="H19" s="37">
        <f t="shared" si="14"/>
        <v>4897</v>
      </c>
      <c r="I19" s="37">
        <f t="shared" si="14"/>
        <v>4669</v>
      </c>
      <c r="J19" s="37">
        <f t="shared" si="14"/>
        <v>4740</v>
      </c>
      <c r="K19" s="37">
        <f t="shared" si="14"/>
        <v>4964</v>
      </c>
      <c r="L19" s="37">
        <f t="shared" si="14"/>
        <v>4655</v>
      </c>
      <c r="M19" s="37">
        <f t="shared" si="14"/>
        <v>4763</v>
      </c>
      <c r="W19" s="10">
        <v>14</v>
      </c>
      <c r="X19" s="12" t="s">
        <v>15</v>
      </c>
      <c r="Y19" s="15">
        <v>14</v>
      </c>
      <c r="Z19" s="15">
        <v>22</v>
      </c>
      <c r="AA19" s="14">
        <f t="shared" si="1"/>
        <v>1.5714285714285714</v>
      </c>
      <c r="AB19" s="21">
        <v>62</v>
      </c>
      <c r="AC19" s="15">
        <v>66</v>
      </c>
      <c r="AD19" s="14">
        <f t="shared" si="2"/>
        <v>1.064516129032258</v>
      </c>
      <c r="AE19" s="21">
        <v>101</v>
      </c>
      <c r="AF19" s="15">
        <v>89</v>
      </c>
      <c r="AG19" s="14">
        <f t="shared" si="3"/>
        <v>0.88118811881188119</v>
      </c>
      <c r="AH19" s="21">
        <v>92</v>
      </c>
      <c r="AI19" s="15">
        <v>75</v>
      </c>
      <c r="AJ19" s="14">
        <f t="shared" si="4"/>
        <v>0.81521739130434778</v>
      </c>
      <c r="AK19" s="21">
        <v>83</v>
      </c>
      <c r="AL19" s="15">
        <v>63</v>
      </c>
      <c r="AM19" s="14">
        <f t="shared" si="5"/>
        <v>0.75903614457831325</v>
      </c>
      <c r="AN19" s="21">
        <v>120</v>
      </c>
      <c r="AO19" s="15">
        <v>90</v>
      </c>
      <c r="AP19" s="14">
        <f t="shared" si="6"/>
        <v>0.75</v>
      </c>
      <c r="AQ19" s="21">
        <v>83</v>
      </c>
      <c r="AR19" s="15">
        <v>61</v>
      </c>
      <c r="AS19" s="14">
        <f t="shared" si="7"/>
        <v>0.73493975903614461</v>
      </c>
      <c r="AT19" s="21">
        <v>62</v>
      </c>
      <c r="AU19" s="15">
        <v>58</v>
      </c>
      <c r="AV19" s="14">
        <f t="shared" si="8"/>
        <v>0.93548387096774188</v>
      </c>
      <c r="AW19" s="21">
        <v>96</v>
      </c>
      <c r="AX19" s="15">
        <v>60</v>
      </c>
      <c r="AY19" s="14">
        <f t="shared" si="9"/>
        <v>0.625</v>
      </c>
      <c r="AZ19" s="21">
        <v>117</v>
      </c>
      <c r="BA19" s="15">
        <v>75</v>
      </c>
      <c r="BB19" s="14">
        <f t="shared" si="10"/>
        <v>0.64102564102564108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3222</v>
      </c>
      <c r="E20" s="34">
        <f t="shared" si="15"/>
        <v>3444</v>
      </c>
      <c r="F20" s="34">
        <f t="shared" si="15"/>
        <v>2960</v>
      </c>
      <c r="G20" s="34">
        <f t="shared" si="15"/>
        <v>3070</v>
      </c>
      <c r="H20" s="34">
        <f t="shared" si="15"/>
        <v>2895</v>
      </c>
      <c r="I20" s="34">
        <f t="shared" si="15"/>
        <v>2646</v>
      </c>
      <c r="J20" s="34">
        <f t="shared" si="15"/>
        <v>2578</v>
      </c>
      <c r="K20" s="34">
        <f t="shared" si="15"/>
        <v>2870</v>
      </c>
      <c r="L20" s="34">
        <f t="shared" si="15"/>
        <v>2931</v>
      </c>
      <c r="M20" s="34">
        <f t="shared" si="15"/>
        <v>3236</v>
      </c>
      <c r="W20" s="10">
        <v>15</v>
      </c>
      <c r="X20" s="12" t="s">
        <v>16</v>
      </c>
      <c r="Y20" s="15">
        <v>677</v>
      </c>
      <c r="Z20" s="15">
        <v>176</v>
      </c>
      <c r="AA20" s="14">
        <f t="shared" si="1"/>
        <v>0.25997045790251105</v>
      </c>
      <c r="AB20" s="21">
        <v>881</v>
      </c>
      <c r="AC20" s="15">
        <v>218</v>
      </c>
      <c r="AD20" s="14">
        <f t="shared" si="2"/>
        <v>0.2474460839954597</v>
      </c>
      <c r="AE20" s="21">
        <v>784</v>
      </c>
      <c r="AF20" s="15">
        <v>153</v>
      </c>
      <c r="AG20" s="14">
        <f t="shared" si="3"/>
        <v>0.1951530612244898</v>
      </c>
      <c r="AH20" s="21">
        <v>694</v>
      </c>
      <c r="AI20" s="15">
        <v>169</v>
      </c>
      <c r="AJ20" s="14">
        <f t="shared" si="4"/>
        <v>0.24351585014409222</v>
      </c>
      <c r="AK20" s="21">
        <v>644</v>
      </c>
      <c r="AL20" s="15">
        <v>170</v>
      </c>
      <c r="AM20" s="14">
        <f t="shared" si="5"/>
        <v>0.2639751552795031</v>
      </c>
      <c r="AN20" s="21">
        <v>465</v>
      </c>
      <c r="AO20" s="15">
        <v>166</v>
      </c>
      <c r="AP20" s="14">
        <f t="shared" si="6"/>
        <v>0.35698924731182796</v>
      </c>
      <c r="AQ20" s="21">
        <v>401</v>
      </c>
      <c r="AR20" s="15">
        <v>117</v>
      </c>
      <c r="AS20" s="14">
        <f t="shared" si="7"/>
        <v>0.29177057356608477</v>
      </c>
      <c r="AT20" s="21">
        <v>450</v>
      </c>
      <c r="AU20" s="15">
        <v>156</v>
      </c>
      <c r="AV20" s="14">
        <f t="shared" si="8"/>
        <v>0.34666666666666668</v>
      </c>
      <c r="AW20" s="21">
        <v>462</v>
      </c>
      <c r="AX20" s="15">
        <v>140</v>
      </c>
      <c r="AY20" s="14">
        <f t="shared" si="9"/>
        <v>0.30303030303030304</v>
      </c>
      <c r="AZ20" s="21">
        <v>511</v>
      </c>
      <c r="BA20" s="15">
        <v>154</v>
      </c>
      <c r="BB20" s="14">
        <f t="shared" si="10"/>
        <v>0.30136986301369861</v>
      </c>
    </row>
    <row r="21" spans="2:54" x14ac:dyDescent="0.25">
      <c r="B21" s="74">
        <v>6</v>
      </c>
      <c r="C21" s="76" t="s">
        <v>52</v>
      </c>
      <c r="D21" s="34">
        <f t="shared" si="15"/>
        <v>667</v>
      </c>
      <c r="E21" s="34">
        <f t="shared" si="15"/>
        <v>716</v>
      </c>
      <c r="F21" s="34">
        <f t="shared" si="15"/>
        <v>912</v>
      </c>
      <c r="G21" s="34">
        <f t="shared" si="15"/>
        <v>954</v>
      </c>
      <c r="H21" s="34">
        <f t="shared" si="15"/>
        <v>788</v>
      </c>
      <c r="I21" s="34">
        <f t="shared" si="15"/>
        <v>666</v>
      </c>
      <c r="J21" s="34">
        <f t="shared" si="15"/>
        <v>844</v>
      </c>
      <c r="K21" s="34">
        <f t="shared" si="15"/>
        <v>708</v>
      </c>
      <c r="L21" s="34">
        <f t="shared" si="15"/>
        <v>597</v>
      </c>
      <c r="M21" s="34">
        <f t="shared" si="15"/>
        <v>497</v>
      </c>
      <c r="W21" s="10">
        <v>16</v>
      </c>
      <c r="X21" s="12" t="s">
        <v>17</v>
      </c>
      <c r="Y21" s="15">
        <v>290</v>
      </c>
      <c r="Z21" s="15">
        <v>100</v>
      </c>
      <c r="AA21" s="14">
        <f t="shared" si="1"/>
        <v>0.34482758620689657</v>
      </c>
      <c r="AB21" s="21">
        <v>333</v>
      </c>
      <c r="AC21" s="15">
        <v>120</v>
      </c>
      <c r="AD21" s="14">
        <f t="shared" si="2"/>
        <v>0.36036036036036034</v>
      </c>
      <c r="AE21" s="21">
        <v>448</v>
      </c>
      <c r="AF21" s="15">
        <v>156</v>
      </c>
      <c r="AG21" s="14">
        <f t="shared" si="3"/>
        <v>0.3482142857142857</v>
      </c>
      <c r="AH21" s="21">
        <v>449</v>
      </c>
      <c r="AI21" s="15">
        <v>144</v>
      </c>
      <c r="AJ21" s="14">
        <f t="shared" si="4"/>
        <v>0.32071269487750559</v>
      </c>
      <c r="AK21" s="21">
        <v>351</v>
      </c>
      <c r="AL21" s="15">
        <v>161</v>
      </c>
      <c r="AM21" s="14">
        <f t="shared" si="5"/>
        <v>0.45868945868945871</v>
      </c>
      <c r="AN21" s="21">
        <v>312</v>
      </c>
      <c r="AO21" s="15">
        <v>131</v>
      </c>
      <c r="AP21" s="14">
        <f t="shared" si="6"/>
        <v>0.41987179487179488</v>
      </c>
      <c r="AQ21" s="21">
        <v>319</v>
      </c>
      <c r="AR21" s="15">
        <v>157</v>
      </c>
      <c r="AS21" s="14">
        <f t="shared" si="7"/>
        <v>0.49216300940438873</v>
      </c>
      <c r="AT21" s="21">
        <v>170</v>
      </c>
      <c r="AU21" s="15">
        <v>88</v>
      </c>
      <c r="AV21" s="14">
        <f t="shared" si="8"/>
        <v>0.51764705882352946</v>
      </c>
      <c r="AW21" s="21">
        <v>164</v>
      </c>
      <c r="AX21" s="15">
        <v>77</v>
      </c>
      <c r="AY21" s="14">
        <f t="shared" si="9"/>
        <v>0.46951219512195119</v>
      </c>
      <c r="AZ21" s="21">
        <v>180</v>
      </c>
      <c r="BA21" s="15">
        <v>111</v>
      </c>
      <c r="BB21" s="14">
        <f t="shared" si="10"/>
        <v>0.6166666666666667</v>
      </c>
    </row>
    <row r="22" spans="2:54" x14ac:dyDescent="0.25">
      <c r="B22" s="74">
        <v>7</v>
      </c>
      <c r="C22" s="76" t="s">
        <v>53</v>
      </c>
      <c r="D22" s="34">
        <f t="shared" si="15"/>
        <v>1181</v>
      </c>
      <c r="E22" s="34">
        <f t="shared" si="15"/>
        <v>1041</v>
      </c>
      <c r="F22" s="34">
        <f t="shared" si="15"/>
        <v>1083</v>
      </c>
      <c r="G22" s="34">
        <f t="shared" si="15"/>
        <v>1112</v>
      </c>
      <c r="H22" s="34">
        <f t="shared" si="15"/>
        <v>1214</v>
      </c>
      <c r="I22" s="34">
        <f t="shared" si="15"/>
        <v>1357</v>
      </c>
      <c r="J22" s="34">
        <f t="shared" si="15"/>
        <v>1318</v>
      </c>
      <c r="K22" s="34">
        <f t="shared" si="15"/>
        <v>1386</v>
      </c>
      <c r="L22" s="34">
        <f t="shared" si="15"/>
        <v>1127</v>
      </c>
      <c r="M22" s="34">
        <f t="shared" si="15"/>
        <v>1030</v>
      </c>
      <c r="W22" s="16">
        <v>17</v>
      </c>
      <c r="X22" s="17" t="s">
        <v>18</v>
      </c>
      <c r="Y22" s="18">
        <v>1042</v>
      </c>
      <c r="Z22" s="18">
        <v>338</v>
      </c>
      <c r="AA22" s="19">
        <f t="shared" si="1"/>
        <v>0.32437619961612285</v>
      </c>
      <c r="AB22" s="22">
        <v>968</v>
      </c>
      <c r="AC22" s="18">
        <v>186</v>
      </c>
      <c r="AD22" s="19">
        <f t="shared" si="2"/>
        <v>0.19214876033057851</v>
      </c>
      <c r="AE22" s="22">
        <v>946</v>
      </c>
      <c r="AF22" s="18">
        <v>239</v>
      </c>
      <c r="AG22" s="19">
        <f t="shared" si="3"/>
        <v>0.2526427061310782</v>
      </c>
      <c r="AH22" s="22">
        <v>1010</v>
      </c>
      <c r="AI22" s="18">
        <v>218</v>
      </c>
      <c r="AJ22" s="19">
        <f t="shared" si="4"/>
        <v>0.21584158415841584</v>
      </c>
      <c r="AK22" s="22">
        <v>894</v>
      </c>
      <c r="AL22" s="18">
        <v>199</v>
      </c>
      <c r="AM22" s="19">
        <f t="shared" si="5"/>
        <v>0.22259507829977629</v>
      </c>
      <c r="AN22" s="22">
        <v>1001</v>
      </c>
      <c r="AO22" s="18">
        <v>236</v>
      </c>
      <c r="AP22" s="19">
        <f t="shared" si="6"/>
        <v>0.23576423576423577</v>
      </c>
      <c r="AQ22" s="22">
        <v>1104</v>
      </c>
      <c r="AR22" s="18">
        <v>214</v>
      </c>
      <c r="AS22" s="19">
        <f t="shared" si="7"/>
        <v>0.19384057971014493</v>
      </c>
      <c r="AT22" s="22">
        <v>1269</v>
      </c>
      <c r="AU22" s="18">
        <v>230</v>
      </c>
      <c r="AV22" s="19">
        <f t="shared" si="8"/>
        <v>0.18124507486209615</v>
      </c>
      <c r="AW22" s="22">
        <v>1374</v>
      </c>
      <c r="AX22" s="18">
        <v>240</v>
      </c>
      <c r="AY22" s="19">
        <f t="shared" si="9"/>
        <v>0.17467248908296942</v>
      </c>
      <c r="AZ22" s="22">
        <v>1604</v>
      </c>
      <c r="BA22" s="18">
        <v>304</v>
      </c>
      <c r="BB22" s="19">
        <f t="shared" si="10"/>
        <v>0.18952618453865336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13958</v>
      </c>
      <c r="Z23" s="15">
        <v>323</v>
      </c>
      <c r="AA23" s="14">
        <f t="shared" si="1"/>
        <v>2.3140851124802981E-2</v>
      </c>
      <c r="AB23" s="21">
        <v>13991</v>
      </c>
      <c r="AC23" s="15">
        <v>429</v>
      </c>
      <c r="AD23" s="14">
        <f t="shared" si="2"/>
        <v>3.0662568794224857E-2</v>
      </c>
      <c r="AE23" s="21">
        <v>14242</v>
      </c>
      <c r="AF23" s="15">
        <v>402</v>
      </c>
      <c r="AG23" s="14">
        <f t="shared" si="3"/>
        <v>2.8226372700463419E-2</v>
      </c>
      <c r="AH23" s="21">
        <v>14579</v>
      </c>
      <c r="AI23" s="15">
        <v>414</v>
      </c>
      <c r="AJ23" s="14">
        <f t="shared" si="4"/>
        <v>2.8397009397077989E-2</v>
      </c>
      <c r="AK23" s="21">
        <v>14611</v>
      </c>
      <c r="AL23" s="15">
        <v>439</v>
      </c>
      <c r="AM23" s="14">
        <f t="shared" si="5"/>
        <v>3.0045855862021763E-2</v>
      </c>
      <c r="AN23" s="21">
        <v>14897</v>
      </c>
      <c r="AO23" s="15">
        <v>414</v>
      </c>
      <c r="AP23" s="14">
        <f t="shared" si="6"/>
        <v>2.7790830368530577E-2</v>
      </c>
      <c r="AQ23" s="21">
        <v>15393</v>
      </c>
      <c r="AR23" s="15">
        <v>455</v>
      </c>
      <c r="AS23" s="14">
        <f t="shared" si="7"/>
        <v>2.9558890404729421E-2</v>
      </c>
      <c r="AT23" s="21">
        <v>15852</v>
      </c>
      <c r="AU23" s="15">
        <v>435</v>
      </c>
      <c r="AV23" s="14">
        <f t="shared" si="8"/>
        <v>2.744133232399697E-2</v>
      </c>
      <c r="AW23" s="21">
        <v>16254</v>
      </c>
      <c r="AX23" s="15">
        <v>471</v>
      </c>
      <c r="AY23" s="14">
        <f t="shared" si="9"/>
        <v>2.8977482465854559E-2</v>
      </c>
      <c r="AZ23" s="21">
        <v>17229</v>
      </c>
      <c r="BA23" s="15">
        <v>453</v>
      </c>
      <c r="BB23" s="14">
        <f t="shared" si="10"/>
        <v>2.6292878286609787E-2</v>
      </c>
    </row>
    <row r="24" spans="2:54" x14ac:dyDescent="0.25">
      <c r="B24" s="74"/>
      <c r="C24" s="77" t="s">
        <v>54</v>
      </c>
      <c r="D24" s="37">
        <f>SUM(D25:D29)</f>
        <v>565</v>
      </c>
      <c r="E24" s="37">
        <f t="shared" ref="E24:M24" si="16">SUM(E25:E29)</f>
        <v>689</v>
      </c>
      <c r="F24" s="37">
        <f t="shared" si="16"/>
        <v>911</v>
      </c>
      <c r="G24" s="37">
        <f t="shared" si="16"/>
        <v>761</v>
      </c>
      <c r="H24" s="37">
        <f t="shared" si="16"/>
        <v>726</v>
      </c>
      <c r="I24" s="37">
        <f t="shared" si="16"/>
        <v>770</v>
      </c>
      <c r="J24" s="37">
        <f t="shared" si="16"/>
        <v>549</v>
      </c>
      <c r="K24" s="37">
        <f t="shared" si="16"/>
        <v>348</v>
      </c>
      <c r="L24" s="37">
        <f t="shared" si="16"/>
        <v>419</v>
      </c>
      <c r="M24" s="37">
        <f t="shared" si="16"/>
        <v>403</v>
      </c>
      <c r="W24" s="10">
        <v>19</v>
      </c>
      <c r="X24" s="12" t="s">
        <v>20</v>
      </c>
      <c r="Y24" s="15">
        <v>12690</v>
      </c>
      <c r="Z24" s="15">
        <v>406</v>
      </c>
      <c r="AA24" s="14">
        <f t="shared" si="1"/>
        <v>3.1993695823483055E-2</v>
      </c>
      <c r="AB24" s="21">
        <v>12724</v>
      </c>
      <c r="AC24" s="15">
        <v>485</v>
      </c>
      <c r="AD24" s="14">
        <f t="shared" si="2"/>
        <v>3.8116944357120403E-2</v>
      </c>
      <c r="AE24" s="21">
        <v>12728</v>
      </c>
      <c r="AF24" s="15">
        <v>419</v>
      </c>
      <c r="AG24" s="14">
        <f t="shared" si="3"/>
        <v>3.2919547454431174E-2</v>
      </c>
      <c r="AH24" s="21">
        <v>13135</v>
      </c>
      <c r="AI24" s="15">
        <v>490</v>
      </c>
      <c r="AJ24" s="14">
        <f t="shared" si="4"/>
        <v>3.7304910544347161E-2</v>
      </c>
      <c r="AK24" s="21">
        <v>13279</v>
      </c>
      <c r="AL24" s="15">
        <v>467</v>
      </c>
      <c r="AM24" s="14">
        <f t="shared" si="5"/>
        <v>3.516831086678214E-2</v>
      </c>
      <c r="AN24" s="21">
        <v>13469</v>
      </c>
      <c r="AO24" s="15">
        <v>529</v>
      </c>
      <c r="AP24" s="14">
        <f t="shared" si="6"/>
        <v>3.9275373078921968E-2</v>
      </c>
      <c r="AQ24" s="21">
        <v>14198</v>
      </c>
      <c r="AR24" s="15">
        <v>512</v>
      </c>
      <c r="AS24" s="14">
        <f t="shared" si="7"/>
        <v>3.6061417101000144E-2</v>
      </c>
      <c r="AT24" s="21">
        <v>14863</v>
      </c>
      <c r="AU24" s="15">
        <v>475</v>
      </c>
      <c r="AV24" s="14">
        <f t="shared" si="8"/>
        <v>3.1958554800511338E-2</v>
      </c>
      <c r="AW24" s="21">
        <v>15052</v>
      </c>
      <c r="AX24" s="15">
        <v>495</v>
      </c>
      <c r="AY24" s="14">
        <f t="shared" si="9"/>
        <v>3.2885995216582517E-2</v>
      </c>
      <c r="AZ24" s="21">
        <v>16009</v>
      </c>
      <c r="BA24" s="15">
        <v>499</v>
      </c>
      <c r="BB24" s="14">
        <f t="shared" si="10"/>
        <v>3.1169966893622336E-2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565</v>
      </c>
      <c r="E25" s="34">
        <f t="shared" si="17"/>
        <v>689</v>
      </c>
      <c r="F25" s="34">
        <f t="shared" si="17"/>
        <v>911</v>
      </c>
      <c r="G25" s="34">
        <f t="shared" si="17"/>
        <v>761</v>
      </c>
      <c r="H25" s="34">
        <f t="shared" si="17"/>
        <v>726</v>
      </c>
      <c r="I25" s="34">
        <f t="shared" si="17"/>
        <v>770</v>
      </c>
      <c r="J25" s="34">
        <f t="shared" si="17"/>
        <v>549</v>
      </c>
      <c r="K25" s="34">
        <f t="shared" si="17"/>
        <v>348</v>
      </c>
      <c r="L25" s="34">
        <f t="shared" si="17"/>
        <v>419</v>
      </c>
      <c r="M25" s="34">
        <f t="shared" si="17"/>
        <v>403</v>
      </c>
      <c r="W25" s="10">
        <v>20</v>
      </c>
      <c r="X25" s="12" t="s">
        <v>21</v>
      </c>
      <c r="Y25" s="15">
        <v>9549</v>
      </c>
      <c r="Z25" s="15">
        <v>433</v>
      </c>
      <c r="AA25" s="14">
        <f t="shared" si="1"/>
        <v>4.5345062310189546E-2</v>
      </c>
      <c r="AB25" s="21">
        <v>9615</v>
      </c>
      <c r="AC25" s="15">
        <v>456</v>
      </c>
      <c r="AD25" s="14">
        <f t="shared" si="2"/>
        <v>4.7425897035881438E-2</v>
      </c>
      <c r="AE25" s="21">
        <v>9852</v>
      </c>
      <c r="AF25" s="15">
        <v>478</v>
      </c>
      <c r="AG25" s="14">
        <f t="shared" si="3"/>
        <v>4.8518067397482746E-2</v>
      </c>
      <c r="AH25" s="21">
        <v>10007</v>
      </c>
      <c r="AI25" s="15">
        <v>527</v>
      </c>
      <c r="AJ25" s="14">
        <f t="shared" si="4"/>
        <v>5.2663135804936548E-2</v>
      </c>
      <c r="AK25" s="21">
        <v>10269</v>
      </c>
      <c r="AL25" s="15">
        <v>444</v>
      </c>
      <c r="AM25" s="14">
        <f t="shared" si="5"/>
        <v>4.3236926672509494E-2</v>
      </c>
      <c r="AN25" s="21">
        <v>10697</v>
      </c>
      <c r="AO25" s="15">
        <v>555</v>
      </c>
      <c r="AP25" s="14">
        <f t="shared" si="6"/>
        <v>5.1883705711881833E-2</v>
      </c>
      <c r="AQ25" s="21">
        <v>11258</v>
      </c>
      <c r="AR25" s="15">
        <v>567</v>
      </c>
      <c r="AS25" s="14">
        <f t="shared" si="7"/>
        <v>5.0364185468111562E-2</v>
      </c>
      <c r="AT25" s="21">
        <v>11632</v>
      </c>
      <c r="AU25" s="15">
        <v>467</v>
      </c>
      <c r="AV25" s="14">
        <f t="shared" si="8"/>
        <v>4.0147867950481433E-2</v>
      </c>
      <c r="AW25" s="21">
        <v>12004</v>
      </c>
      <c r="AX25" s="15">
        <v>473</v>
      </c>
      <c r="AY25" s="14">
        <f t="shared" si="9"/>
        <v>3.9403532155948016E-2</v>
      </c>
      <c r="AZ25" s="21">
        <v>12960</v>
      </c>
      <c r="BA25" s="15">
        <v>532</v>
      </c>
      <c r="BB25" s="14">
        <f t="shared" si="10"/>
        <v>4.1049382716049382E-2</v>
      </c>
    </row>
    <row r="26" spans="2:54" x14ac:dyDescent="0.25">
      <c r="B26" s="74">
        <v>10</v>
      </c>
      <c r="C26" s="76" t="s">
        <v>46</v>
      </c>
      <c r="D26" s="34">
        <f t="shared" si="17"/>
        <v>0</v>
      </c>
      <c r="E26" s="34">
        <f t="shared" si="17"/>
        <v>0</v>
      </c>
      <c r="F26" s="34">
        <f t="shared" si="17"/>
        <v>0</v>
      </c>
      <c r="G26" s="34">
        <f t="shared" si="17"/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si="17"/>
        <v>0</v>
      </c>
      <c r="M26" s="34">
        <f t="shared" si="17"/>
        <v>0</v>
      </c>
      <c r="W26" s="10">
        <v>21</v>
      </c>
      <c r="X26" s="12" t="s">
        <v>22</v>
      </c>
      <c r="Y26" s="15">
        <v>3141</v>
      </c>
      <c r="Z26" s="15">
        <v>360</v>
      </c>
      <c r="AA26" s="14">
        <f t="shared" si="1"/>
        <v>0.11461318051575932</v>
      </c>
      <c r="AB26" s="21">
        <v>3109</v>
      </c>
      <c r="AC26" s="15">
        <v>412</v>
      </c>
      <c r="AD26" s="14">
        <f t="shared" si="2"/>
        <v>0.13251849469282728</v>
      </c>
      <c r="AE26" s="21">
        <v>2876</v>
      </c>
      <c r="AF26" s="15">
        <v>379</v>
      </c>
      <c r="AG26" s="14">
        <f t="shared" si="3"/>
        <v>0.13178025034770516</v>
      </c>
      <c r="AH26" s="21">
        <v>3128</v>
      </c>
      <c r="AI26" s="15">
        <v>341</v>
      </c>
      <c r="AJ26" s="14">
        <f t="shared" si="4"/>
        <v>0.1090153452685422</v>
      </c>
      <c r="AK26" s="21">
        <v>3010</v>
      </c>
      <c r="AL26" s="15">
        <v>353</v>
      </c>
      <c r="AM26" s="14">
        <f t="shared" si="5"/>
        <v>0.11727574750830565</v>
      </c>
      <c r="AN26" s="21">
        <v>2772</v>
      </c>
      <c r="AO26" s="15">
        <v>357</v>
      </c>
      <c r="AP26" s="14">
        <f t="shared" si="6"/>
        <v>0.12878787878787878</v>
      </c>
      <c r="AQ26" s="21">
        <v>2940</v>
      </c>
      <c r="AR26" s="15">
        <v>370</v>
      </c>
      <c r="AS26" s="14">
        <f t="shared" si="7"/>
        <v>0.12585034013605442</v>
      </c>
      <c r="AT26" s="21">
        <v>3231</v>
      </c>
      <c r="AU26" s="15">
        <v>346</v>
      </c>
      <c r="AV26" s="14">
        <f t="shared" si="8"/>
        <v>0.1070875889817394</v>
      </c>
      <c r="AW26" s="21">
        <v>3048</v>
      </c>
      <c r="AX26" s="15">
        <v>443</v>
      </c>
      <c r="AY26" s="14">
        <f t="shared" si="9"/>
        <v>0.14534120734908137</v>
      </c>
      <c r="AZ26" s="21">
        <v>3049</v>
      </c>
      <c r="BA26" s="15">
        <v>451</v>
      </c>
      <c r="BB26" s="14">
        <f t="shared" si="10"/>
        <v>0.14791734995080355</v>
      </c>
    </row>
    <row r="27" spans="2:54" x14ac:dyDescent="0.25">
      <c r="B27" s="74">
        <v>11</v>
      </c>
      <c r="C27" s="76" t="s">
        <v>47</v>
      </c>
      <c r="D27" s="34">
        <f t="shared" si="17"/>
        <v>0</v>
      </c>
      <c r="E27" s="34">
        <f t="shared" si="17"/>
        <v>0</v>
      </c>
      <c r="F27" s="34">
        <f t="shared" si="17"/>
        <v>0</v>
      </c>
      <c r="G27" s="34">
        <f t="shared" si="17"/>
        <v>0</v>
      </c>
      <c r="H27" s="34">
        <f t="shared" si="17"/>
        <v>0</v>
      </c>
      <c r="I27" s="34">
        <f t="shared" si="17"/>
        <v>0</v>
      </c>
      <c r="J27" s="34">
        <f t="shared" si="17"/>
        <v>0</v>
      </c>
      <c r="K27" s="34">
        <f t="shared" si="17"/>
        <v>0</v>
      </c>
      <c r="L27" s="34">
        <f t="shared" si="17"/>
        <v>0</v>
      </c>
      <c r="M27" s="34">
        <f t="shared" si="17"/>
        <v>0</v>
      </c>
      <c r="W27" s="10">
        <v>22</v>
      </c>
      <c r="X27" s="12" t="s">
        <v>23</v>
      </c>
      <c r="Y27" s="15">
        <v>1835</v>
      </c>
      <c r="Z27" s="15">
        <v>306</v>
      </c>
      <c r="AA27" s="14">
        <f t="shared" si="1"/>
        <v>0.16675749318801089</v>
      </c>
      <c r="AB27" s="21">
        <v>1854</v>
      </c>
      <c r="AC27" s="15">
        <v>323</v>
      </c>
      <c r="AD27" s="14">
        <f t="shared" si="2"/>
        <v>0.17421790722761596</v>
      </c>
      <c r="AE27" s="21">
        <v>1508</v>
      </c>
      <c r="AF27" s="15">
        <v>283</v>
      </c>
      <c r="AG27" s="14">
        <f t="shared" si="3"/>
        <v>0.18766578249336871</v>
      </c>
      <c r="AH27" s="21">
        <v>1670</v>
      </c>
      <c r="AI27" s="15">
        <v>285</v>
      </c>
      <c r="AJ27" s="14">
        <f t="shared" si="4"/>
        <v>0.17065868263473055</v>
      </c>
      <c r="AK27" s="21">
        <v>1629</v>
      </c>
      <c r="AL27" s="15">
        <v>276</v>
      </c>
      <c r="AM27" s="14">
        <f t="shared" si="5"/>
        <v>0.1694290976058932</v>
      </c>
      <c r="AN27" s="21">
        <v>1430</v>
      </c>
      <c r="AO27" s="15">
        <v>297</v>
      </c>
      <c r="AP27" s="14">
        <f t="shared" si="6"/>
        <v>0.2076923076923077</v>
      </c>
      <c r="AQ27" s="21">
        <v>1480</v>
      </c>
      <c r="AR27" s="15">
        <v>263</v>
      </c>
      <c r="AS27" s="14">
        <f t="shared" si="7"/>
        <v>0.17770270270270269</v>
      </c>
      <c r="AT27" s="21">
        <v>1764</v>
      </c>
      <c r="AU27" s="15">
        <v>289</v>
      </c>
      <c r="AV27" s="14">
        <f t="shared" si="8"/>
        <v>0.16383219954648526</v>
      </c>
      <c r="AW27" s="21">
        <v>1866</v>
      </c>
      <c r="AX27" s="15">
        <v>368</v>
      </c>
      <c r="AY27" s="14">
        <f t="shared" si="9"/>
        <v>0.19721329046087888</v>
      </c>
      <c r="AZ27" s="21">
        <v>2104</v>
      </c>
      <c r="BA27" s="15">
        <v>405</v>
      </c>
      <c r="BB27" s="14">
        <f t="shared" si="10"/>
        <v>0.19249049429657794</v>
      </c>
    </row>
    <row r="28" spans="2:54" x14ac:dyDescent="0.25">
      <c r="B28" s="74">
        <v>12</v>
      </c>
      <c r="C28" s="76" t="s">
        <v>48</v>
      </c>
      <c r="D28" s="34">
        <f t="shared" si="17"/>
        <v>0</v>
      </c>
      <c r="E28" s="34">
        <f t="shared" si="17"/>
        <v>0</v>
      </c>
      <c r="F28" s="34">
        <f t="shared" si="17"/>
        <v>0</v>
      </c>
      <c r="G28" s="34">
        <f t="shared" si="17"/>
        <v>0</v>
      </c>
      <c r="H28" s="34">
        <f t="shared" si="17"/>
        <v>0</v>
      </c>
      <c r="I28" s="34">
        <f t="shared" si="17"/>
        <v>0</v>
      </c>
      <c r="J28" s="34">
        <f t="shared" si="17"/>
        <v>0</v>
      </c>
      <c r="K28" s="34">
        <f t="shared" si="17"/>
        <v>0</v>
      </c>
      <c r="L28" s="34">
        <f t="shared" si="17"/>
        <v>0</v>
      </c>
      <c r="M28" s="34">
        <f t="shared" si="17"/>
        <v>0</v>
      </c>
      <c r="W28" s="10">
        <v>23</v>
      </c>
      <c r="X28" s="12" t="s">
        <v>24</v>
      </c>
      <c r="Y28" s="15">
        <v>507</v>
      </c>
      <c r="Z28" s="15">
        <v>171</v>
      </c>
      <c r="AA28" s="14">
        <f t="shared" si="1"/>
        <v>0.33727810650887574</v>
      </c>
      <c r="AB28" s="21">
        <v>557</v>
      </c>
      <c r="AC28" s="15">
        <v>192</v>
      </c>
      <c r="AD28" s="14">
        <f t="shared" si="2"/>
        <v>0.34470377019748655</v>
      </c>
      <c r="AE28" s="21">
        <v>676</v>
      </c>
      <c r="AF28" s="15">
        <v>220</v>
      </c>
      <c r="AG28" s="14">
        <f t="shared" si="3"/>
        <v>0.32544378698224852</v>
      </c>
      <c r="AH28" s="21">
        <v>706</v>
      </c>
      <c r="AI28" s="15">
        <v>205</v>
      </c>
      <c r="AJ28" s="14">
        <f t="shared" si="4"/>
        <v>0.29036827195467424</v>
      </c>
      <c r="AK28" s="21">
        <v>477</v>
      </c>
      <c r="AL28" s="15">
        <v>167</v>
      </c>
      <c r="AM28" s="14">
        <f t="shared" si="5"/>
        <v>0.35010482180293501</v>
      </c>
      <c r="AN28" s="21">
        <v>410</v>
      </c>
      <c r="AO28" s="15">
        <v>121</v>
      </c>
      <c r="AP28" s="14">
        <f t="shared" si="6"/>
        <v>0.29512195121951218</v>
      </c>
      <c r="AQ28" s="21">
        <v>453</v>
      </c>
      <c r="AR28" s="15">
        <v>146</v>
      </c>
      <c r="AS28" s="14">
        <f t="shared" si="7"/>
        <v>0.32229580573951433</v>
      </c>
      <c r="AT28" s="21">
        <v>372</v>
      </c>
      <c r="AU28" s="15">
        <v>136</v>
      </c>
      <c r="AV28" s="14">
        <f t="shared" si="8"/>
        <v>0.36559139784946237</v>
      </c>
      <c r="AW28" s="21">
        <v>250</v>
      </c>
      <c r="AX28" s="15">
        <v>110</v>
      </c>
      <c r="AY28" s="14">
        <f t="shared" si="9"/>
        <v>0.44</v>
      </c>
      <c r="AZ28" s="21">
        <v>203</v>
      </c>
      <c r="BA28" s="15">
        <v>112</v>
      </c>
      <c r="BB28" s="14">
        <f t="shared" si="10"/>
        <v>0.55172413793103448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0</v>
      </c>
      <c r="J29" s="34">
        <f t="shared" si="17"/>
        <v>0</v>
      </c>
      <c r="K29" s="34">
        <f t="shared" si="17"/>
        <v>0</v>
      </c>
      <c r="L29" s="34">
        <f t="shared" si="17"/>
        <v>0</v>
      </c>
      <c r="M29" s="34">
        <f t="shared" si="17"/>
        <v>0</v>
      </c>
      <c r="W29" s="10">
        <v>24</v>
      </c>
      <c r="X29" s="12" t="s">
        <v>25</v>
      </c>
      <c r="Y29" s="15">
        <v>799</v>
      </c>
      <c r="Z29" s="15">
        <v>191</v>
      </c>
      <c r="AA29" s="14">
        <f t="shared" si="1"/>
        <v>0.23904881101376721</v>
      </c>
      <c r="AB29" s="21">
        <v>698</v>
      </c>
      <c r="AC29" s="15">
        <v>183</v>
      </c>
      <c r="AD29" s="14">
        <f t="shared" si="2"/>
        <v>0.2621776504297994</v>
      </c>
      <c r="AE29" s="21">
        <v>692</v>
      </c>
      <c r="AF29" s="15">
        <v>161</v>
      </c>
      <c r="AG29" s="14">
        <f t="shared" si="3"/>
        <v>0.23265895953757226</v>
      </c>
      <c r="AH29" s="21">
        <v>752</v>
      </c>
      <c r="AI29" s="15">
        <v>171</v>
      </c>
      <c r="AJ29" s="14">
        <f t="shared" si="4"/>
        <v>0.22739361702127658</v>
      </c>
      <c r="AK29" s="21">
        <v>904</v>
      </c>
      <c r="AL29" s="15">
        <v>221</v>
      </c>
      <c r="AM29" s="14">
        <f t="shared" si="5"/>
        <v>0.24446902654867256</v>
      </c>
      <c r="AN29" s="21">
        <v>932</v>
      </c>
      <c r="AO29" s="15">
        <v>207</v>
      </c>
      <c r="AP29" s="14">
        <f t="shared" si="6"/>
        <v>0.22210300429184548</v>
      </c>
      <c r="AQ29" s="21">
        <v>1007</v>
      </c>
      <c r="AR29" s="15">
        <v>235</v>
      </c>
      <c r="AS29" s="14">
        <f t="shared" si="7"/>
        <v>0.23336643495531281</v>
      </c>
      <c r="AT29" s="21">
        <v>1095</v>
      </c>
      <c r="AU29" s="15">
        <v>202</v>
      </c>
      <c r="AV29" s="14">
        <f t="shared" si="8"/>
        <v>0.18447488584474886</v>
      </c>
      <c r="AW29" s="21">
        <v>932</v>
      </c>
      <c r="AX29" s="15">
        <v>233</v>
      </c>
      <c r="AY29" s="14">
        <f t="shared" si="9"/>
        <v>0.25</v>
      </c>
      <c r="AZ29" s="21">
        <v>742</v>
      </c>
      <c r="BA29" s="15">
        <v>225</v>
      </c>
      <c r="BB29" s="14">
        <f t="shared" si="10"/>
        <v>0.30323450134770891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411</v>
      </c>
      <c r="Z30" s="15">
        <v>134</v>
      </c>
      <c r="AA30" s="14">
        <f t="shared" si="1"/>
        <v>0.32603406326034062</v>
      </c>
      <c r="AB30" s="21">
        <v>491</v>
      </c>
      <c r="AC30" s="15">
        <v>180</v>
      </c>
      <c r="AD30" s="14">
        <f t="shared" si="2"/>
        <v>0.36659877800407331</v>
      </c>
      <c r="AE30" s="21">
        <v>557</v>
      </c>
      <c r="AF30" s="15">
        <v>183</v>
      </c>
      <c r="AG30" s="14">
        <f t="shared" si="3"/>
        <v>0.32854578096947934</v>
      </c>
      <c r="AH30" s="21">
        <v>499</v>
      </c>
      <c r="AI30" s="15">
        <v>169</v>
      </c>
      <c r="AJ30" s="14">
        <f t="shared" si="4"/>
        <v>0.33867735470941884</v>
      </c>
      <c r="AK30" s="21">
        <v>481</v>
      </c>
      <c r="AL30" s="15">
        <v>143</v>
      </c>
      <c r="AM30" s="14">
        <f t="shared" si="5"/>
        <v>0.29729729729729731</v>
      </c>
      <c r="AN30" s="21">
        <v>484</v>
      </c>
      <c r="AO30" s="15">
        <v>142</v>
      </c>
      <c r="AP30" s="14">
        <f t="shared" si="6"/>
        <v>0.29338842975206614</v>
      </c>
      <c r="AQ30" s="21">
        <v>372</v>
      </c>
      <c r="AR30" s="15">
        <v>114</v>
      </c>
      <c r="AS30" s="14">
        <f t="shared" si="7"/>
        <v>0.30645161290322581</v>
      </c>
      <c r="AT30" s="21">
        <v>285</v>
      </c>
      <c r="AU30" s="15">
        <v>108</v>
      </c>
      <c r="AV30" s="14">
        <f t="shared" si="8"/>
        <v>0.37894736842105264</v>
      </c>
      <c r="AW30" s="21">
        <v>329</v>
      </c>
      <c r="AX30" s="15">
        <v>104</v>
      </c>
      <c r="AY30" s="14">
        <f t="shared" si="9"/>
        <v>0.3161094224924012</v>
      </c>
      <c r="AZ30" s="21">
        <v>286</v>
      </c>
      <c r="BA30" s="15">
        <v>113</v>
      </c>
      <c r="BB30" s="14">
        <f t="shared" si="10"/>
        <v>0.3951048951048951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411</v>
      </c>
      <c r="Z31" s="15">
        <v>134</v>
      </c>
      <c r="AA31" s="14">
        <f t="shared" si="1"/>
        <v>0.32603406326034062</v>
      </c>
      <c r="AB31" s="21">
        <v>491</v>
      </c>
      <c r="AC31" s="15">
        <v>180</v>
      </c>
      <c r="AD31" s="14">
        <f t="shared" si="2"/>
        <v>0.36659877800407331</v>
      </c>
      <c r="AE31" s="21">
        <v>557</v>
      </c>
      <c r="AF31" s="15">
        <v>183</v>
      </c>
      <c r="AG31" s="14">
        <f t="shared" si="3"/>
        <v>0.32854578096947934</v>
      </c>
      <c r="AH31" s="21">
        <v>499</v>
      </c>
      <c r="AI31" s="15">
        <v>169</v>
      </c>
      <c r="AJ31" s="14">
        <f t="shared" si="4"/>
        <v>0.33867735470941884</v>
      </c>
      <c r="AK31" s="21">
        <v>481</v>
      </c>
      <c r="AL31" s="15">
        <v>143</v>
      </c>
      <c r="AM31" s="14">
        <f t="shared" si="5"/>
        <v>0.29729729729729731</v>
      </c>
      <c r="AN31" s="21">
        <v>484</v>
      </c>
      <c r="AO31" s="15">
        <v>142</v>
      </c>
      <c r="AP31" s="14">
        <f t="shared" si="6"/>
        <v>0.29338842975206614</v>
      </c>
      <c r="AQ31" s="21">
        <v>372</v>
      </c>
      <c r="AR31" s="15">
        <v>114</v>
      </c>
      <c r="AS31" s="14">
        <f t="shared" si="7"/>
        <v>0.30645161290322581</v>
      </c>
      <c r="AT31" s="21">
        <v>285</v>
      </c>
      <c r="AU31" s="15">
        <v>108</v>
      </c>
      <c r="AV31" s="14">
        <f t="shared" si="8"/>
        <v>0.37894736842105264</v>
      </c>
      <c r="AW31" s="21">
        <v>329</v>
      </c>
      <c r="AX31" s="15">
        <v>104</v>
      </c>
      <c r="AY31" s="14">
        <f t="shared" si="9"/>
        <v>0.3161094224924012</v>
      </c>
      <c r="AZ31" s="21">
        <v>286</v>
      </c>
      <c r="BA31" s="15">
        <v>113</v>
      </c>
      <c r="BB31" s="14">
        <f t="shared" si="10"/>
        <v>0.3951048951048951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1</v>
      </c>
      <c r="G32" s="73">
        <f t="shared" si="20"/>
        <v>0.99999999999999989</v>
      </c>
      <c r="H32" s="73">
        <f t="shared" si="20"/>
        <v>1</v>
      </c>
      <c r="I32" s="73">
        <f t="shared" si="20"/>
        <v>1</v>
      </c>
      <c r="J32" s="73">
        <f t="shared" si="20"/>
        <v>0.99999999999999989</v>
      </c>
      <c r="K32" s="73">
        <f t="shared" si="20"/>
        <v>1</v>
      </c>
      <c r="L32" s="73">
        <f t="shared" si="20"/>
        <v>1</v>
      </c>
      <c r="M32" s="73">
        <f t="shared" si="20"/>
        <v>1</v>
      </c>
      <c r="W32" s="10">
        <v>27</v>
      </c>
      <c r="X32" s="12" t="s">
        <v>28</v>
      </c>
      <c r="Y32" s="15">
        <v>0</v>
      </c>
      <c r="Z32" s="15">
        <v>119</v>
      </c>
      <c r="AA32" s="14">
        <f t="shared" si="1"/>
        <v>0</v>
      </c>
      <c r="AB32" s="21">
        <v>0</v>
      </c>
      <c r="AC32" s="15">
        <v>89</v>
      </c>
      <c r="AD32" s="14">
        <f t="shared" si="2"/>
        <v>0</v>
      </c>
      <c r="AE32" s="21">
        <v>0</v>
      </c>
      <c r="AF32" s="15">
        <v>27</v>
      </c>
      <c r="AG32" s="14">
        <f t="shared" si="3"/>
        <v>0</v>
      </c>
      <c r="AH32" s="21">
        <v>0</v>
      </c>
      <c r="AI32" s="15">
        <v>27</v>
      </c>
      <c r="AJ32" s="14">
        <f t="shared" si="4"/>
        <v>0</v>
      </c>
      <c r="AK32" s="21">
        <v>0</v>
      </c>
      <c r="AL32" s="15">
        <v>27</v>
      </c>
      <c r="AM32" s="14">
        <f t="shared" si="5"/>
        <v>0</v>
      </c>
      <c r="AN32" s="21">
        <v>0</v>
      </c>
      <c r="AO32" s="15">
        <v>26</v>
      </c>
      <c r="AP32" s="14">
        <f t="shared" si="6"/>
        <v>0</v>
      </c>
      <c r="AQ32" s="21">
        <v>0</v>
      </c>
      <c r="AR32" s="15">
        <v>26</v>
      </c>
      <c r="AS32" s="14">
        <f t="shared" si="7"/>
        <v>0</v>
      </c>
      <c r="AT32" s="21">
        <v>0</v>
      </c>
      <c r="AU32" s="15">
        <v>27</v>
      </c>
      <c r="AV32" s="14">
        <f t="shared" si="8"/>
        <v>0</v>
      </c>
      <c r="AW32" s="21">
        <v>0</v>
      </c>
      <c r="AX32" s="15">
        <v>27</v>
      </c>
      <c r="AY32" s="14">
        <f t="shared" si="9"/>
        <v>0</v>
      </c>
      <c r="AZ32" s="21">
        <v>0</v>
      </c>
      <c r="BA32" s="15">
        <v>27</v>
      </c>
      <c r="BB32" s="14">
        <f t="shared" si="10"/>
        <v>0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0.68662274419936986</v>
      </c>
      <c r="E33" s="39">
        <f t="shared" si="21"/>
        <v>0.67329397116118406</v>
      </c>
      <c r="F33" s="39">
        <f t="shared" si="21"/>
        <v>0.67490221122375671</v>
      </c>
      <c r="G33" s="39">
        <f t="shared" si="21"/>
        <v>0.67915829294242813</v>
      </c>
      <c r="H33" s="39">
        <f t="shared" si="21"/>
        <v>0.70193477493034029</v>
      </c>
      <c r="I33" s="39">
        <f t="shared" si="21"/>
        <v>0.71686026318836105</v>
      </c>
      <c r="J33" s="39">
        <f t="shared" si="21"/>
        <v>0.72960583173636939</v>
      </c>
      <c r="K33" s="39">
        <f t="shared" si="21"/>
        <v>0.73840224751476735</v>
      </c>
      <c r="L33" s="39">
        <f t="shared" si="21"/>
        <v>0.74882645554543548</v>
      </c>
      <c r="M33" s="39">
        <f t="shared" si="21"/>
        <v>0.75110030874334888</v>
      </c>
      <c r="W33" s="10">
        <v>28</v>
      </c>
      <c r="X33" s="12" t="s">
        <v>29</v>
      </c>
      <c r="Y33" s="15">
        <v>0</v>
      </c>
      <c r="Z33" s="15">
        <v>119</v>
      </c>
      <c r="AA33" s="14">
        <f t="shared" si="1"/>
        <v>0</v>
      </c>
      <c r="AB33" s="21">
        <v>0</v>
      </c>
      <c r="AC33" s="15">
        <v>89</v>
      </c>
      <c r="AD33" s="14">
        <f t="shared" si="2"/>
        <v>0</v>
      </c>
      <c r="AE33" s="21">
        <v>0</v>
      </c>
      <c r="AF33" s="15">
        <v>27</v>
      </c>
      <c r="AG33" s="14">
        <f t="shared" si="3"/>
        <v>0</v>
      </c>
      <c r="AH33" s="21">
        <v>0</v>
      </c>
      <c r="AI33" s="15">
        <v>27</v>
      </c>
      <c r="AJ33" s="14">
        <f t="shared" si="4"/>
        <v>0</v>
      </c>
      <c r="AK33" s="21">
        <v>0</v>
      </c>
      <c r="AL33" s="15">
        <v>27</v>
      </c>
      <c r="AM33" s="14">
        <f t="shared" si="5"/>
        <v>0</v>
      </c>
      <c r="AN33" s="21">
        <v>0</v>
      </c>
      <c r="AO33" s="15">
        <v>26</v>
      </c>
      <c r="AP33" s="14">
        <f t="shared" si="6"/>
        <v>0</v>
      </c>
      <c r="AQ33" s="21">
        <v>0</v>
      </c>
      <c r="AR33" s="15">
        <v>26</v>
      </c>
      <c r="AS33" s="14">
        <f t="shared" si="7"/>
        <v>0</v>
      </c>
      <c r="AT33" s="21">
        <v>0</v>
      </c>
      <c r="AU33" s="15">
        <v>27</v>
      </c>
      <c r="AV33" s="14">
        <f t="shared" si="8"/>
        <v>0</v>
      </c>
      <c r="AW33" s="21">
        <v>0</v>
      </c>
      <c r="AX33" s="15">
        <v>27</v>
      </c>
      <c r="AY33" s="14">
        <f t="shared" si="9"/>
        <v>0</v>
      </c>
      <c r="AZ33" s="21">
        <v>0</v>
      </c>
      <c r="BA33" s="15">
        <v>27</v>
      </c>
      <c r="BB33" s="14">
        <f t="shared" si="10"/>
        <v>0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0.20747227564758358</v>
      </c>
      <c r="E34" s="39">
        <f t="shared" si="21"/>
        <v>0.20890067076354582</v>
      </c>
      <c r="F34" s="39">
        <f t="shared" si="21"/>
        <v>0.19777281072882574</v>
      </c>
      <c r="G34" s="39">
        <f t="shared" si="21"/>
        <v>0.20238798912400993</v>
      </c>
      <c r="H34" s="39">
        <f t="shared" si="21"/>
        <v>0.19218241042345277</v>
      </c>
      <c r="I34" s="39">
        <f t="shared" si="21"/>
        <v>0.18017983251649752</v>
      </c>
      <c r="J34" s="39">
        <f t="shared" si="21"/>
        <v>0.17810844324202457</v>
      </c>
      <c r="K34" s="39">
        <f t="shared" si="21"/>
        <v>0.17879268116986025</v>
      </c>
      <c r="L34" s="39">
        <f t="shared" si="21"/>
        <v>0.1630701324178519</v>
      </c>
      <c r="M34" s="39">
        <f t="shared" si="21"/>
        <v>0.1564409117782303</v>
      </c>
      <c r="W34" s="10">
        <v>29</v>
      </c>
      <c r="X34" s="12" t="s">
        <v>30</v>
      </c>
      <c r="Y34" s="15">
        <v>0</v>
      </c>
      <c r="Z34" s="15">
        <v>119</v>
      </c>
      <c r="AA34" s="14">
        <f t="shared" si="1"/>
        <v>0</v>
      </c>
      <c r="AB34" s="21">
        <v>0</v>
      </c>
      <c r="AC34" s="15">
        <v>89</v>
      </c>
      <c r="AD34" s="14">
        <f t="shared" si="2"/>
        <v>0</v>
      </c>
      <c r="AE34" s="21">
        <v>0</v>
      </c>
      <c r="AF34" s="15">
        <v>27</v>
      </c>
      <c r="AG34" s="14">
        <f t="shared" si="3"/>
        <v>0</v>
      </c>
      <c r="AH34" s="21">
        <v>0</v>
      </c>
      <c r="AI34" s="15">
        <v>27</v>
      </c>
      <c r="AJ34" s="14">
        <f t="shared" si="4"/>
        <v>0</v>
      </c>
      <c r="AK34" s="21">
        <v>0</v>
      </c>
      <c r="AL34" s="15">
        <v>27</v>
      </c>
      <c r="AM34" s="14">
        <f t="shared" si="5"/>
        <v>0</v>
      </c>
      <c r="AN34" s="21">
        <v>0</v>
      </c>
      <c r="AO34" s="15">
        <v>26</v>
      </c>
      <c r="AP34" s="14">
        <f t="shared" si="6"/>
        <v>0</v>
      </c>
      <c r="AQ34" s="21">
        <v>0</v>
      </c>
      <c r="AR34" s="15">
        <v>26</v>
      </c>
      <c r="AS34" s="14">
        <f t="shared" si="7"/>
        <v>0</v>
      </c>
      <c r="AT34" s="21">
        <v>0</v>
      </c>
      <c r="AU34" s="15">
        <v>27</v>
      </c>
      <c r="AV34" s="14">
        <f t="shared" si="8"/>
        <v>0</v>
      </c>
      <c r="AW34" s="21">
        <v>0</v>
      </c>
      <c r="AX34" s="15">
        <v>27</v>
      </c>
      <c r="AY34" s="14">
        <f t="shared" si="9"/>
        <v>0</v>
      </c>
      <c r="AZ34" s="21">
        <v>0</v>
      </c>
      <c r="BA34" s="15">
        <v>27</v>
      </c>
      <c r="BB34" s="14">
        <f t="shared" si="10"/>
        <v>0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2.3120677660924009E-2</v>
      </c>
      <c r="E35" s="39">
        <f t="shared" si="21"/>
        <v>2.7674016949833312E-2</v>
      </c>
      <c r="F35" s="39">
        <f t="shared" si="21"/>
        <v>3.6361459248024267E-2</v>
      </c>
      <c r="G35" s="39">
        <f t="shared" si="21"/>
        <v>2.9987784214052095E-2</v>
      </c>
      <c r="H35" s="39">
        <f t="shared" si="21"/>
        <v>2.8491817432596836E-2</v>
      </c>
      <c r="I35" s="39">
        <f t="shared" si="21"/>
        <v>2.9714814957743217E-2</v>
      </c>
      <c r="J35" s="39">
        <f t="shared" si="21"/>
        <v>2.0629015894487658E-2</v>
      </c>
      <c r="K35" s="39">
        <f t="shared" si="21"/>
        <v>1.2534216971617922E-2</v>
      </c>
      <c r="L35" s="39">
        <f t="shared" si="21"/>
        <v>1.467806347649408E-2</v>
      </c>
      <c r="M35" s="39">
        <f t="shared" si="21"/>
        <v>1.3236549957301452E-2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27</v>
      </c>
      <c r="AG35" s="14">
        <f t="shared" si="3"/>
        <v>0</v>
      </c>
      <c r="AH35" s="21">
        <v>0</v>
      </c>
      <c r="AI35" s="15">
        <v>27</v>
      </c>
      <c r="AJ35" s="14">
        <f t="shared" si="4"/>
        <v>0</v>
      </c>
      <c r="AK35" s="21">
        <v>0</v>
      </c>
      <c r="AL35" s="15">
        <v>27</v>
      </c>
      <c r="AM35" s="14">
        <f t="shared" si="5"/>
        <v>0</v>
      </c>
      <c r="AN35" s="21">
        <v>0</v>
      </c>
      <c r="AO35" s="15">
        <v>26</v>
      </c>
      <c r="AP35" s="14">
        <f t="shared" si="6"/>
        <v>0</v>
      </c>
      <c r="AQ35" s="21">
        <v>0</v>
      </c>
      <c r="AR35" s="15">
        <v>26</v>
      </c>
      <c r="AS35" s="14">
        <f t="shared" si="7"/>
        <v>0</v>
      </c>
      <c r="AT35" s="21">
        <v>0</v>
      </c>
      <c r="AU35" s="15">
        <v>27</v>
      </c>
      <c r="AV35" s="14">
        <f t="shared" si="8"/>
        <v>0</v>
      </c>
      <c r="AW35" s="21">
        <v>0</v>
      </c>
      <c r="AX35" s="15">
        <v>27</v>
      </c>
      <c r="AY35" s="14">
        <f t="shared" si="9"/>
        <v>0</v>
      </c>
      <c r="AZ35" s="21">
        <v>0</v>
      </c>
      <c r="BA35" s="15">
        <v>27</v>
      </c>
      <c r="BB35" s="14">
        <f t="shared" si="10"/>
        <v>0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5.7290174735032942E-4</v>
      </c>
      <c r="E36" s="39">
        <f t="shared" si="21"/>
        <v>2.4902598706671485E-3</v>
      </c>
      <c r="F36" s="39">
        <f t="shared" si="21"/>
        <v>4.0312924083978604E-3</v>
      </c>
      <c r="G36" s="39">
        <f t="shared" si="21"/>
        <v>3.6253300232493989E-3</v>
      </c>
      <c r="H36" s="39">
        <f t="shared" si="21"/>
        <v>3.2573289902280132E-3</v>
      </c>
      <c r="I36" s="39">
        <f t="shared" si="21"/>
        <v>4.6308802531547875E-3</v>
      </c>
      <c r="J36" s="39">
        <f t="shared" si="21"/>
        <v>3.1187765377822868E-3</v>
      </c>
      <c r="K36" s="39">
        <f t="shared" si="21"/>
        <v>2.2331076213802045E-3</v>
      </c>
      <c r="L36" s="39">
        <f t="shared" si="21"/>
        <v>3.3629930638268057E-3</v>
      </c>
      <c r="M36" s="39">
        <f t="shared" si="21"/>
        <v>3.8428693424423571E-3</v>
      </c>
      <c r="W36" s="10">
        <v>31</v>
      </c>
      <c r="X36" s="12" t="s">
        <v>32</v>
      </c>
      <c r="Y36" s="15">
        <v>14</v>
      </c>
      <c r="Z36" s="15">
        <v>22</v>
      </c>
      <c r="AA36" s="14">
        <f t="shared" si="1"/>
        <v>1.5714285714285714</v>
      </c>
      <c r="AB36" s="21">
        <v>18</v>
      </c>
      <c r="AC36" s="15">
        <v>28</v>
      </c>
      <c r="AD36" s="14">
        <f t="shared" si="2"/>
        <v>1.5555555555555556</v>
      </c>
      <c r="AE36" s="21">
        <v>22</v>
      </c>
      <c r="AF36" s="15">
        <v>26</v>
      </c>
      <c r="AG36" s="14">
        <f t="shared" si="3"/>
        <v>1.1818181818181819</v>
      </c>
      <c r="AH36" s="21">
        <v>21</v>
      </c>
      <c r="AI36" s="15">
        <v>21</v>
      </c>
      <c r="AJ36" s="14">
        <f t="shared" si="4"/>
        <v>1</v>
      </c>
      <c r="AK36" s="21">
        <v>27</v>
      </c>
      <c r="AL36" s="15">
        <v>30</v>
      </c>
      <c r="AM36" s="14">
        <f t="shared" si="5"/>
        <v>1.1111111111111112</v>
      </c>
      <c r="AN36" s="21">
        <v>67</v>
      </c>
      <c r="AO36" s="15">
        <v>72</v>
      </c>
      <c r="AP36" s="14">
        <f t="shared" si="6"/>
        <v>1.0746268656716418</v>
      </c>
      <c r="AQ36" s="21">
        <v>51</v>
      </c>
      <c r="AR36" s="15">
        <v>53</v>
      </c>
      <c r="AS36" s="14">
        <f t="shared" si="7"/>
        <v>1.0392156862745099</v>
      </c>
      <c r="AT36" s="21">
        <v>51</v>
      </c>
      <c r="AU36" s="15">
        <v>49</v>
      </c>
      <c r="AV36" s="14">
        <f t="shared" si="8"/>
        <v>0.96078431372549022</v>
      </c>
      <c r="AW36" s="21">
        <v>81</v>
      </c>
      <c r="AX36" s="15">
        <v>56</v>
      </c>
      <c r="AY36" s="14">
        <f t="shared" si="9"/>
        <v>0.69135802469135799</v>
      </c>
      <c r="AZ36" s="21">
        <v>93</v>
      </c>
      <c r="BA36" s="15">
        <v>66</v>
      </c>
      <c r="BB36" s="14">
        <f t="shared" si="10"/>
        <v>0.70967741935483875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2.7703891639726645E-2</v>
      </c>
      <c r="E37" s="39">
        <f t="shared" si="21"/>
        <v>3.5385789452544482E-2</v>
      </c>
      <c r="F37" s="39">
        <f t="shared" si="21"/>
        <v>3.129240839786062E-2</v>
      </c>
      <c r="G37" s="39">
        <f t="shared" si="21"/>
        <v>2.7347598218859598E-2</v>
      </c>
      <c r="H37" s="39">
        <f t="shared" si="21"/>
        <v>2.5273733369961932E-2</v>
      </c>
      <c r="I37" s="39">
        <f t="shared" si="21"/>
        <v>1.7944660980974799E-2</v>
      </c>
      <c r="J37" s="39">
        <f t="shared" si="21"/>
        <v>1.506782399579153E-2</v>
      </c>
      <c r="K37" s="39">
        <f t="shared" si="21"/>
        <v>1.6208039187436969E-2</v>
      </c>
      <c r="L37" s="39">
        <f t="shared" si="21"/>
        <v>1.6184404119666502E-2</v>
      </c>
      <c r="M37" s="39">
        <f t="shared" si="21"/>
        <v>1.6783813965709781E-2</v>
      </c>
      <c r="W37" s="10">
        <v>32</v>
      </c>
      <c r="X37" s="12" t="s">
        <v>33</v>
      </c>
      <c r="Y37" s="15">
        <v>274</v>
      </c>
      <c r="Z37" s="15">
        <v>98</v>
      </c>
      <c r="AA37" s="14">
        <f t="shared" si="1"/>
        <v>0.35766423357664234</v>
      </c>
      <c r="AB37" s="21">
        <v>291</v>
      </c>
      <c r="AC37" s="15">
        <v>104</v>
      </c>
      <c r="AD37" s="14">
        <f t="shared" si="2"/>
        <v>0.35738831615120276</v>
      </c>
      <c r="AE37" s="21">
        <v>296</v>
      </c>
      <c r="AF37" s="15">
        <v>101</v>
      </c>
      <c r="AG37" s="14">
        <f t="shared" si="3"/>
        <v>0.34121621621621623</v>
      </c>
      <c r="AH37" s="21">
        <v>252</v>
      </c>
      <c r="AI37" s="15">
        <v>94</v>
      </c>
      <c r="AJ37" s="14">
        <f t="shared" si="4"/>
        <v>0.37301587301587302</v>
      </c>
      <c r="AK37" s="21">
        <v>247</v>
      </c>
      <c r="AL37" s="15">
        <v>100</v>
      </c>
      <c r="AM37" s="14">
        <f t="shared" si="5"/>
        <v>0.40485829959514169</v>
      </c>
      <c r="AN37" s="21">
        <v>228</v>
      </c>
      <c r="AO37" s="15">
        <v>108</v>
      </c>
      <c r="AP37" s="14">
        <f t="shared" si="6"/>
        <v>0.47368421052631576</v>
      </c>
      <c r="AQ37" s="21">
        <v>177</v>
      </c>
      <c r="AR37" s="15">
        <v>72</v>
      </c>
      <c r="AS37" s="14">
        <f t="shared" si="7"/>
        <v>0.40677966101694918</v>
      </c>
      <c r="AT37" s="21">
        <v>186</v>
      </c>
      <c r="AU37" s="15">
        <v>98</v>
      </c>
      <c r="AV37" s="14">
        <f t="shared" si="8"/>
        <v>0.5268817204301075</v>
      </c>
      <c r="AW37" s="21">
        <v>200</v>
      </c>
      <c r="AX37" s="15">
        <v>69</v>
      </c>
      <c r="AY37" s="14">
        <f t="shared" si="9"/>
        <v>0.34499999999999997</v>
      </c>
      <c r="AZ37" s="21">
        <v>219</v>
      </c>
      <c r="BA37" s="15">
        <v>96</v>
      </c>
      <c r="BB37" s="14">
        <f t="shared" si="10"/>
        <v>0.43835616438356162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1.1867250480828252E-2</v>
      </c>
      <c r="E38" s="39">
        <f t="shared" si="21"/>
        <v>1.3375105434389686E-2</v>
      </c>
      <c r="F38" s="39">
        <f t="shared" si="21"/>
        <v>1.7881376227348925E-2</v>
      </c>
      <c r="G38" s="39">
        <f t="shared" si="21"/>
        <v>1.7693186743901957E-2</v>
      </c>
      <c r="H38" s="39">
        <f t="shared" si="21"/>
        <v>1.3774969585181115E-2</v>
      </c>
      <c r="I38" s="39">
        <f t="shared" si="21"/>
        <v>1.2040288658202447E-2</v>
      </c>
      <c r="J38" s="39">
        <f t="shared" si="21"/>
        <v>1.1986623078946379E-2</v>
      </c>
      <c r="K38" s="39">
        <f t="shared" si="21"/>
        <v>6.1230370263650772E-3</v>
      </c>
      <c r="L38" s="39">
        <f t="shared" si="21"/>
        <v>5.7451131507041267E-3</v>
      </c>
      <c r="M38" s="39">
        <f t="shared" si="21"/>
        <v>5.9121066806805496E-3</v>
      </c>
      <c r="W38" s="10">
        <v>33</v>
      </c>
      <c r="X38" s="12" t="s">
        <v>34</v>
      </c>
      <c r="Y38" s="15">
        <v>212</v>
      </c>
      <c r="Z38" s="15">
        <v>86</v>
      </c>
      <c r="AA38" s="14">
        <f t="shared" si="1"/>
        <v>0.40566037735849059</v>
      </c>
      <c r="AB38" s="21">
        <v>227</v>
      </c>
      <c r="AC38" s="15">
        <v>100</v>
      </c>
      <c r="AD38" s="14">
        <f t="shared" si="2"/>
        <v>0.44052863436123346</v>
      </c>
      <c r="AE38" s="21">
        <v>394</v>
      </c>
      <c r="AF38" s="15">
        <v>147</v>
      </c>
      <c r="AG38" s="14">
        <f t="shared" si="3"/>
        <v>0.37309644670050762</v>
      </c>
      <c r="AH38" s="21">
        <v>392</v>
      </c>
      <c r="AI38" s="15">
        <v>135</v>
      </c>
      <c r="AJ38" s="14">
        <f t="shared" si="4"/>
        <v>0.34438775510204084</v>
      </c>
      <c r="AK38" s="21">
        <v>300</v>
      </c>
      <c r="AL38" s="15">
        <v>153</v>
      </c>
      <c r="AM38" s="14">
        <f t="shared" si="5"/>
        <v>0.51</v>
      </c>
      <c r="AN38" s="21">
        <v>267</v>
      </c>
      <c r="AO38" s="15">
        <v>123</v>
      </c>
      <c r="AP38" s="14">
        <f t="shared" si="6"/>
        <v>0.4606741573033708</v>
      </c>
      <c r="AQ38" s="21">
        <v>259</v>
      </c>
      <c r="AR38" s="15">
        <v>136</v>
      </c>
      <c r="AS38" s="14">
        <f t="shared" si="7"/>
        <v>0.52509652509652505</v>
      </c>
      <c r="AT38" s="21">
        <v>110</v>
      </c>
      <c r="AU38" s="15">
        <v>57</v>
      </c>
      <c r="AV38" s="14">
        <f t="shared" si="8"/>
        <v>0.51818181818181819</v>
      </c>
      <c r="AW38" s="21">
        <v>105</v>
      </c>
      <c r="AX38" s="15">
        <v>56</v>
      </c>
      <c r="AY38" s="14">
        <f t="shared" si="9"/>
        <v>0.53333333333333333</v>
      </c>
      <c r="AZ38" s="21">
        <v>114</v>
      </c>
      <c r="BA38" s="15">
        <v>71</v>
      </c>
      <c r="BB38" s="14">
        <f t="shared" si="10"/>
        <v>0.6228070175438597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4.2640258624217373E-2</v>
      </c>
      <c r="E39" s="39">
        <f t="shared" si="21"/>
        <v>3.8880186367835481E-2</v>
      </c>
      <c r="F39" s="39">
        <f t="shared" si="21"/>
        <v>3.7758441765785904E-2</v>
      </c>
      <c r="G39" s="39">
        <f t="shared" si="21"/>
        <v>3.9799818733498839E-2</v>
      </c>
      <c r="H39" s="39">
        <f t="shared" si="21"/>
        <v>3.5084965268239079E-2</v>
      </c>
      <c r="I39" s="39">
        <f t="shared" si="21"/>
        <v>3.8629259445066184E-2</v>
      </c>
      <c r="J39" s="39">
        <f t="shared" si="21"/>
        <v>4.1483485514598128E-2</v>
      </c>
      <c r="K39" s="39">
        <f t="shared" si="21"/>
        <v>4.5706670508572252E-2</v>
      </c>
      <c r="L39" s="39">
        <f t="shared" si="21"/>
        <v>4.8132838226021157E-2</v>
      </c>
      <c r="M39" s="39">
        <f t="shared" si="21"/>
        <v>5.2683439532286672E-2</v>
      </c>
      <c r="W39" s="16">
        <v>34</v>
      </c>
      <c r="X39" s="17" t="s">
        <v>35</v>
      </c>
      <c r="Y39" s="18">
        <v>357</v>
      </c>
      <c r="Z39" s="18">
        <v>307</v>
      </c>
      <c r="AA39" s="19">
        <f t="shared" si="1"/>
        <v>0.85994397759103647</v>
      </c>
      <c r="AB39" s="22">
        <v>240</v>
      </c>
      <c r="AC39" s="18">
        <v>81</v>
      </c>
      <c r="AD39" s="19">
        <f t="shared" si="2"/>
        <v>0.33750000000000002</v>
      </c>
      <c r="AE39" s="22">
        <v>245</v>
      </c>
      <c r="AF39" s="18">
        <v>99</v>
      </c>
      <c r="AG39" s="19">
        <f t="shared" si="3"/>
        <v>0.40408163265306124</v>
      </c>
      <c r="AH39" s="22">
        <v>280</v>
      </c>
      <c r="AI39" s="18">
        <v>97</v>
      </c>
      <c r="AJ39" s="19">
        <f t="shared" si="4"/>
        <v>0.34642857142857142</v>
      </c>
      <c r="AK39" s="22">
        <v>277</v>
      </c>
      <c r="AL39" s="18">
        <v>92</v>
      </c>
      <c r="AM39" s="19">
        <f t="shared" si="5"/>
        <v>0.33212996389891697</v>
      </c>
      <c r="AN39" s="22">
        <v>382</v>
      </c>
      <c r="AO39" s="18">
        <v>133</v>
      </c>
      <c r="AP39" s="19">
        <f t="shared" si="6"/>
        <v>0.34816753926701571</v>
      </c>
      <c r="AQ39" s="22">
        <v>336</v>
      </c>
      <c r="AR39" s="18">
        <v>121</v>
      </c>
      <c r="AS39" s="19">
        <f t="shared" si="7"/>
        <v>0.36011904761904762</v>
      </c>
      <c r="AT39" s="22">
        <v>357</v>
      </c>
      <c r="AU39" s="18">
        <v>129</v>
      </c>
      <c r="AV39" s="19">
        <f t="shared" si="8"/>
        <v>0.36134453781512604</v>
      </c>
      <c r="AW39" s="22">
        <v>487</v>
      </c>
      <c r="AX39" s="18">
        <v>164</v>
      </c>
      <c r="AY39" s="19">
        <f t="shared" si="9"/>
        <v>0.33675564681724846</v>
      </c>
      <c r="AZ39" s="22">
        <v>508</v>
      </c>
      <c r="BA39" s="18">
        <v>154</v>
      </c>
      <c r="BB39" s="19">
        <f t="shared" si="10"/>
        <v>0.30314960629921262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10479</v>
      </c>
      <c r="Z40" s="15">
        <v>436</v>
      </c>
      <c r="AA40" s="14">
        <f t="shared" si="1"/>
        <v>4.1607023570951425E-2</v>
      </c>
      <c r="AB40" s="21">
        <v>10906</v>
      </c>
      <c r="AC40" s="15">
        <v>453</v>
      </c>
      <c r="AD40" s="14">
        <f t="shared" si="2"/>
        <v>4.1536768751146161E-2</v>
      </c>
      <c r="AE40" s="21">
        <v>10812</v>
      </c>
      <c r="AF40" s="15">
        <v>494</v>
      </c>
      <c r="AG40" s="14">
        <f t="shared" si="3"/>
        <v>4.5689974102848689E-2</v>
      </c>
      <c r="AH40" s="21">
        <v>10798</v>
      </c>
      <c r="AI40" s="15">
        <v>440</v>
      </c>
      <c r="AJ40" s="14">
        <f t="shared" si="4"/>
        <v>4.0748286719762918E-2</v>
      </c>
      <c r="AK40" s="21">
        <v>10870</v>
      </c>
      <c r="AL40" s="15">
        <v>443</v>
      </c>
      <c r="AM40" s="14">
        <f t="shared" si="5"/>
        <v>4.0754369825206992E-2</v>
      </c>
      <c r="AN40" s="21">
        <v>11016</v>
      </c>
      <c r="AO40" s="15">
        <v>522</v>
      </c>
      <c r="AP40" s="14">
        <f t="shared" si="6"/>
        <v>4.7385620915032678E-2</v>
      </c>
      <c r="AQ40" s="21">
        <v>11220</v>
      </c>
      <c r="AR40" s="15">
        <v>452</v>
      </c>
      <c r="AS40" s="14">
        <f t="shared" si="7"/>
        <v>4.0285204991087342E-2</v>
      </c>
      <c r="AT40" s="21">
        <v>11912</v>
      </c>
      <c r="AU40" s="15">
        <v>508</v>
      </c>
      <c r="AV40" s="14">
        <f t="shared" si="8"/>
        <v>4.2646071188717258E-2</v>
      </c>
      <c r="AW40" s="21">
        <v>12292</v>
      </c>
      <c r="AX40" s="15">
        <v>471</v>
      </c>
      <c r="AY40" s="14">
        <f t="shared" si="9"/>
        <v>3.8317604946306538E-2</v>
      </c>
      <c r="AZ40" s="21">
        <v>13217</v>
      </c>
      <c r="BA40" s="15">
        <v>572</v>
      </c>
      <c r="BB40" s="14">
        <f t="shared" si="10"/>
        <v>4.327759703412272E-2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0.89409501984695339</v>
      </c>
      <c r="E41" s="39">
        <f t="shared" si="22"/>
        <v>0.88219464192472985</v>
      </c>
      <c r="F41" s="39">
        <f t="shared" si="22"/>
        <v>0.8726750219525824</v>
      </c>
      <c r="G41" s="39">
        <f t="shared" si="22"/>
        <v>0.88154628206643815</v>
      </c>
      <c r="H41" s="39">
        <f t="shared" si="22"/>
        <v>0.89411718535379303</v>
      </c>
      <c r="I41" s="39">
        <f t="shared" si="22"/>
        <v>0.89704009570485854</v>
      </c>
      <c r="J41" s="39">
        <f t="shared" si="22"/>
        <v>0.90771427497839396</v>
      </c>
      <c r="K41" s="39">
        <f t="shared" si="22"/>
        <v>0.9171949286846276</v>
      </c>
      <c r="L41" s="39">
        <f t="shared" si="22"/>
        <v>0.91189658796328732</v>
      </c>
      <c r="M41" s="39">
        <f t="shared" si="22"/>
        <v>0.90754122052157915</v>
      </c>
      <c r="W41" s="10">
        <v>36</v>
      </c>
      <c r="X41" s="12" t="s">
        <v>20</v>
      </c>
      <c r="Y41" s="15">
        <v>9159</v>
      </c>
      <c r="Z41" s="15">
        <v>473</v>
      </c>
      <c r="AA41" s="14">
        <f t="shared" si="1"/>
        <v>5.1643192488262914E-2</v>
      </c>
      <c r="AB41" s="21">
        <v>9240</v>
      </c>
      <c r="AC41" s="15">
        <v>452</v>
      </c>
      <c r="AD41" s="14">
        <f t="shared" si="2"/>
        <v>4.8917748917748916E-2</v>
      </c>
      <c r="AE41" s="21">
        <v>9136</v>
      </c>
      <c r="AF41" s="15">
        <v>516</v>
      </c>
      <c r="AG41" s="14">
        <f t="shared" si="3"/>
        <v>5.6479859894921193E-2</v>
      </c>
      <c r="AH41" s="21">
        <v>9236</v>
      </c>
      <c r="AI41" s="15">
        <v>431</v>
      </c>
      <c r="AJ41" s="14">
        <f t="shared" si="4"/>
        <v>4.6665223040277176E-2</v>
      </c>
      <c r="AK41" s="21">
        <v>9504</v>
      </c>
      <c r="AL41" s="15">
        <v>450</v>
      </c>
      <c r="AM41" s="14">
        <f t="shared" si="5"/>
        <v>4.7348484848484848E-2</v>
      </c>
      <c r="AN41" s="21">
        <v>9776</v>
      </c>
      <c r="AO41" s="15">
        <v>513</v>
      </c>
      <c r="AP41" s="14">
        <f t="shared" si="6"/>
        <v>5.2475450081833061E-2</v>
      </c>
      <c r="AQ41" s="21">
        <v>9959</v>
      </c>
      <c r="AR41" s="15">
        <v>470</v>
      </c>
      <c r="AS41" s="14">
        <f t="shared" si="7"/>
        <v>4.7193493322622751E-2</v>
      </c>
      <c r="AT41" s="21">
        <v>10602</v>
      </c>
      <c r="AU41" s="15">
        <v>509</v>
      </c>
      <c r="AV41" s="14">
        <f t="shared" si="8"/>
        <v>4.800980946991134E-2</v>
      </c>
      <c r="AW41" s="21">
        <v>10979</v>
      </c>
      <c r="AX41" s="15">
        <v>480</v>
      </c>
      <c r="AY41" s="14">
        <f t="shared" si="9"/>
        <v>4.3719828764004008E-2</v>
      </c>
      <c r="AZ41" s="21">
        <v>11622</v>
      </c>
      <c r="BA41" s="15">
        <v>545</v>
      </c>
      <c r="BB41" s="14">
        <f t="shared" si="10"/>
        <v>4.6893822061607297E-2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0.76795276671701218</v>
      </c>
      <c r="E42" s="39">
        <f t="shared" si="23"/>
        <v>0.76320342378437445</v>
      </c>
      <c r="F42" s="39">
        <f t="shared" si="23"/>
        <v>0.77337175265276248</v>
      </c>
      <c r="G42" s="39">
        <f t="shared" si="23"/>
        <v>0.77041705779804215</v>
      </c>
      <c r="H42" s="39">
        <f t="shared" si="23"/>
        <v>0.78505903524557785</v>
      </c>
      <c r="I42" s="39">
        <f t="shared" si="23"/>
        <v>0.79913959991396</v>
      </c>
      <c r="J42" s="39">
        <f t="shared" si="23"/>
        <v>0.80378358239847658</v>
      </c>
      <c r="K42" s="39">
        <f t="shared" si="23"/>
        <v>0.80506577655605738</v>
      </c>
      <c r="L42" s="39">
        <f t="shared" si="23"/>
        <v>0.82117475317890209</v>
      </c>
      <c r="M42" s="39">
        <f t="shared" si="23"/>
        <v>0.82762115015743187</v>
      </c>
      <c r="W42" s="10">
        <v>37</v>
      </c>
      <c r="X42" s="12" t="s">
        <v>21</v>
      </c>
      <c r="Y42" s="15">
        <v>7230</v>
      </c>
      <c r="Z42" s="15">
        <v>459</v>
      </c>
      <c r="AA42" s="14">
        <f t="shared" si="1"/>
        <v>6.3485477178423233E-2</v>
      </c>
      <c r="AB42" s="21">
        <v>7148</v>
      </c>
      <c r="AC42" s="15">
        <v>459</v>
      </c>
      <c r="AD42" s="14">
        <f t="shared" si="2"/>
        <v>6.4213766088416335E-2</v>
      </c>
      <c r="AE42" s="21">
        <v>7057</v>
      </c>
      <c r="AF42" s="15">
        <v>517</v>
      </c>
      <c r="AG42" s="14">
        <f t="shared" si="3"/>
        <v>7.3260592319682585E-2</v>
      </c>
      <c r="AH42" s="21">
        <v>7228</v>
      </c>
      <c r="AI42" s="15">
        <v>462</v>
      </c>
      <c r="AJ42" s="14">
        <f t="shared" si="4"/>
        <v>6.391809629219701E-2</v>
      </c>
      <c r="AK42" s="21">
        <v>7617</v>
      </c>
      <c r="AL42" s="15">
        <v>421</v>
      </c>
      <c r="AM42" s="14">
        <f t="shared" si="5"/>
        <v>5.5271104109229356E-2</v>
      </c>
      <c r="AN42" s="21">
        <v>7879</v>
      </c>
      <c r="AO42" s="15">
        <v>556</v>
      </c>
      <c r="AP42" s="14">
        <f t="shared" si="6"/>
        <v>7.0567330879553247E-2</v>
      </c>
      <c r="AQ42" s="21">
        <v>8159</v>
      </c>
      <c r="AR42" s="15">
        <v>493</v>
      </c>
      <c r="AS42" s="14">
        <f t="shared" si="7"/>
        <v>6.0424071577399194E-2</v>
      </c>
      <c r="AT42" s="21">
        <v>8869</v>
      </c>
      <c r="AU42" s="15">
        <v>538</v>
      </c>
      <c r="AV42" s="14">
        <f t="shared" si="8"/>
        <v>6.0660728379749687E-2</v>
      </c>
      <c r="AW42" s="21">
        <v>9372</v>
      </c>
      <c r="AX42" s="15">
        <v>530</v>
      </c>
      <c r="AY42" s="14">
        <f t="shared" si="9"/>
        <v>5.6551429790866407E-2</v>
      </c>
      <c r="AZ42" s="21">
        <v>9908</v>
      </c>
      <c r="BA42" s="15">
        <v>633</v>
      </c>
      <c r="BB42" s="14">
        <f t="shared" si="10"/>
        <v>6.3887767460637873E-2</v>
      </c>
    </row>
    <row r="43" spans="2:54" x14ac:dyDescent="0.25">
      <c r="B43" s="36"/>
      <c r="C43" s="70" t="str">
        <f>C17</f>
        <v>Carpooled:</v>
      </c>
      <c r="D43" s="39">
        <f t="shared" si="23"/>
        <v>0.23204723328298779</v>
      </c>
      <c r="E43" s="39">
        <f t="shared" si="23"/>
        <v>0.23679657621562558</v>
      </c>
      <c r="F43" s="39">
        <f t="shared" si="23"/>
        <v>0.22662824734723747</v>
      </c>
      <c r="G43" s="39">
        <f t="shared" si="23"/>
        <v>0.22958294220195788</v>
      </c>
      <c r="H43" s="39">
        <f t="shared" si="23"/>
        <v>0.21494096475442215</v>
      </c>
      <c r="I43" s="39">
        <f t="shared" si="23"/>
        <v>0.20086040008604</v>
      </c>
      <c r="J43" s="39">
        <f t="shared" si="23"/>
        <v>0.19621641760152336</v>
      </c>
      <c r="K43" s="39">
        <f t="shared" si="23"/>
        <v>0.19493422344394268</v>
      </c>
      <c r="L43" s="39">
        <f t="shared" si="23"/>
        <v>0.17882524682109793</v>
      </c>
      <c r="M43" s="39">
        <f t="shared" si="23"/>
        <v>0.17237884984256813</v>
      </c>
      <c r="W43" s="10">
        <v>38</v>
      </c>
      <c r="X43" s="12" t="s">
        <v>22</v>
      </c>
      <c r="Y43" s="15">
        <v>1929</v>
      </c>
      <c r="Z43" s="15">
        <v>382</v>
      </c>
      <c r="AA43" s="14">
        <f t="shared" si="1"/>
        <v>0.19803006739243131</v>
      </c>
      <c r="AB43" s="21">
        <v>2092</v>
      </c>
      <c r="AC43" s="15">
        <v>332</v>
      </c>
      <c r="AD43" s="14">
        <f t="shared" si="2"/>
        <v>0.1586998087954111</v>
      </c>
      <c r="AE43" s="21">
        <v>2079</v>
      </c>
      <c r="AF43" s="15">
        <v>409</v>
      </c>
      <c r="AG43" s="14">
        <f t="shared" si="3"/>
        <v>0.19672919672919673</v>
      </c>
      <c r="AH43" s="21">
        <v>2008</v>
      </c>
      <c r="AI43" s="15">
        <v>323</v>
      </c>
      <c r="AJ43" s="14">
        <f t="shared" si="4"/>
        <v>0.16085657370517928</v>
      </c>
      <c r="AK43" s="21">
        <v>1887</v>
      </c>
      <c r="AL43" s="15">
        <v>336</v>
      </c>
      <c r="AM43" s="14">
        <f t="shared" si="5"/>
        <v>0.17806041335453099</v>
      </c>
      <c r="AN43" s="21">
        <v>1897</v>
      </c>
      <c r="AO43" s="15">
        <v>328</v>
      </c>
      <c r="AP43" s="14">
        <f t="shared" si="6"/>
        <v>0.17290458618871904</v>
      </c>
      <c r="AQ43" s="21">
        <v>1800</v>
      </c>
      <c r="AR43" s="15">
        <v>247</v>
      </c>
      <c r="AS43" s="14">
        <f t="shared" si="7"/>
        <v>0.13722222222222222</v>
      </c>
      <c r="AT43" s="21">
        <v>1733</v>
      </c>
      <c r="AU43" s="15">
        <v>290</v>
      </c>
      <c r="AV43" s="14">
        <f t="shared" si="8"/>
        <v>0.16733987305251011</v>
      </c>
      <c r="AW43" s="21">
        <v>1607</v>
      </c>
      <c r="AX43" s="15">
        <v>286</v>
      </c>
      <c r="AY43" s="14">
        <f t="shared" si="9"/>
        <v>0.17797137523335407</v>
      </c>
      <c r="AZ43" s="21">
        <v>1714</v>
      </c>
      <c r="BA43" s="15">
        <v>317</v>
      </c>
      <c r="BB43" s="14">
        <f t="shared" si="10"/>
        <v>0.18494749124854143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1387</v>
      </c>
      <c r="Z44" s="15">
        <v>310</v>
      </c>
      <c r="AA44" s="14">
        <f t="shared" si="1"/>
        <v>0.22350396539293438</v>
      </c>
      <c r="AB44" s="21">
        <v>1590</v>
      </c>
      <c r="AC44" s="15">
        <v>305</v>
      </c>
      <c r="AD44" s="14">
        <f t="shared" si="2"/>
        <v>0.1918238993710692</v>
      </c>
      <c r="AE44" s="21">
        <v>1452</v>
      </c>
      <c r="AF44" s="15">
        <v>339</v>
      </c>
      <c r="AG44" s="14">
        <f t="shared" si="3"/>
        <v>0.23347107438016529</v>
      </c>
      <c r="AH44" s="21">
        <v>1400</v>
      </c>
      <c r="AI44" s="15">
        <v>266</v>
      </c>
      <c r="AJ44" s="14">
        <f t="shared" si="4"/>
        <v>0.19</v>
      </c>
      <c r="AK44" s="21">
        <v>1266</v>
      </c>
      <c r="AL44" s="15">
        <v>296</v>
      </c>
      <c r="AM44" s="14">
        <f t="shared" si="5"/>
        <v>0.23380726698262244</v>
      </c>
      <c r="AN44" s="21">
        <v>1216</v>
      </c>
      <c r="AO44" s="15">
        <v>297</v>
      </c>
      <c r="AP44" s="14">
        <f t="shared" si="6"/>
        <v>0.24424342105263158</v>
      </c>
      <c r="AQ44" s="21">
        <v>1098</v>
      </c>
      <c r="AR44" s="15">
        <v>227</v>
      </c>
      <c r="AS44" s="14">
        <f t="shared" si="7"/>
        <v>0.20673952641165755</v>
      </c>
      <c r="AT44" s="21">
        <v>1106</v>
      </c>
      <c r="AU44" s="15">
        <v>237</v>
      </c>
      <c r="AV44" s="14">
        <f t="shared" si="8"/>
        <v>0.21428571428571427</v>
      </c>
      <c r="AW44" s="21">
        <v>1065</v>
      </c>
      <c r="AX44" s="15">
        <v>232</v>
      </c>
      <c r="AY44" s="14">
        <f t="shared" si="9"/>
        <v>0.21784037558685446</v>
      </c>
      <c r="AZ44" s="21">
        <v>1132</v>
      </c>
      <c r="BA44" s="15">
        <v>258</v>
      </c>
      <c r="BB44" s="14">
        <f t="shared" si="10"/>
        <v>0.22791519434628976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0.20747227564758358</v>
      </c>
      <c r="E45" s="39">
        <f t="shared" si="24"/>
        <v>0.20890067076354582</v>
      </c>
      <c r="F45" s="39">
        <f t="shared" si="24"/>
        <v>0.19777281072882574</v>
      </c>
      <c r="G45" s="39">
        <f t="shared" si="24"/>
        <v>0.20238798912400993</v>
      </c>
      <c r="H45" s="39">
        <f t="shared" si="24"/>
        <v>0.19218241042345277</v>
      </c>
      <c r="I45" s="39">
        <f t="shared" si="24"/>
        <v>0.18017983251649752</v>
      </c>
      <c r="J45" s="39">
        <f t="shared" si="24"/>
        <v>0.17810844324202457</v>
      </c>
      <c r="K45" s="39">
        <f t="shared" si="24"/>
        <v>0.17879268116986025</v>
      </c>
      <c r="L45" s="39">
        <f t="shared" si="24"/>
        <v>0.1630701324178519</v>
      </c>
      <c r="M45" s="39">
        <f t="shared" si="24"/>
        <v>0.1564409117782303</v>
      </c>
      <c r="W45" s="10">
        <v>40</v>
      </c>
      <c r="X45" s="12" t="s">
        <v>24</v>
      </c>
      <c r="Y45" s="15">
        <v>160</v>
      </c>
      <c r="Z45" s="15">
        <v>70</v>
      </c>
      <c r="AA45" s="14">
        <f t="shared" si="1"/>
        <v>0.4375</v>
      </c>
      <c r="AB45" s="21">
        <v>159</v>
      </c>
      <c r="AC45" s="15">
        <v>78</v>
      </c>
      <c r="AD45" s="14">
        <f t="shared" si="2"/>
        <v>0.49056603773584906</v>
      </c>
      <c r="AE45" s="21">
        <v>236</v>
      </c>
      <c r="AF45" s="15">
        <v>100</v>
      </c>
      <c r="AG45" s="14">
        <f t="shared" si="3"/>
        <v>0.42372881355932202</v>
      </c>
      <c r="AH45" s="21">
        <v>248</v>
      </c>
      <c r="AI45" s="15">
        <v>104</v>
      </c>
      <c r="AJ45" s="14">
        <f t="shared" si="4"/>
        <v>0.41935483870967744</v>
      </c>
      <c r="AK45" s="21">
        <v>311</v>
      </c>
      <c r="AL45" s="15">
        <v>113</v>
      </c>
      <c r="AM45" s="14">
        <f t="shared" si="5"/>
        <v>0.36334405144694532</v>
      </c>
      <c r="AN45" s="21">
        <v>256</v>
      </c>
      <c r="AO45" s="15">
        <v>114</v>
      </c>
      <c r="AP45" s="14">
        <f t="shared" si="6"/>
        <v>0.4453125</v>
      </c>
      <c r="AQ45" s="21">
        <v>391</v>
      </c>
      <c r="AR45" s="15">
        <v>143</v>
      </c>
      <c r="AS45" s="14">
        <f t="shared" si="7"/>
        <v>0.3657289002557545</v>
      </c>
      <c r="AT45" s="21">
        <v>336</v>
      </c>
      <c r="AU45" s="15">
        <v>134</v>
      </c>
      <c r="AV45" s="14">
        <f t="shared" si="8"/>
        <v>0.39880952380952384</v>
      </c>
      <c r="AW45" s="21">
        <v>347</v>
      </c>
      <c r="AX45" s="15">
        <v>132</v>
      </c>
      <c r="AY45" s="14">
        <f t="shared" si="9"/>
        <v>0.3804034582132565</v>
      </c>
      <c r="AZ45" s="21">
        <v>294</v>
      </c>
      <c r="BA45" s="15">
        <v>146</v>
      </c>
      <c r="BB45" s="14">
        <f t="shared" si="10"/>
        <v>0.49659863945578231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0.6355029585798817</v>
      </c>
      <c r="E46" s="39">
        <f t="shared" si="25"/>
        <v>0.66218034993270525</v>
      </c>
      <c r="F46" s="39">
        <f t="shared" si="25"/>
        <v>0.59737638748738653</v>
      </c>
      <c r="G46" s="39">
        <f t="shared" si="25"/>
        <v>0.59774143302180682</v>
      </c>
      <c r="H46" s="39">
        <f t="shared" si="25"/>
        <v>0.59117827241168064</v>
      </c>
      <c r="I46" s="39">
        <f t="shared" si="25"/>
        <v>0.56671664167916047</v>
      </c>
      <c r="J46" s="39">
        <f t="shared" si="25"/>
        <v>0.54388185654008436</v>
      </c>
      <c r="K46" s="39">
        <f t="shared" si="25"/>
        <v>0.57816277195809829</v>
      </c>
      <c r="L46" s="39">
        <f t="shared" si="25"/>
        <v>0.62964554242749726</v>
      </c>
      <c r="M46" s="39">
        <f t="shared" si="25"/>
        <v>0.67940373714045765</v>
      </c>
      <c r="W46" s="10">
        <v>41</v>
      </c>
      <c r="X46" s="12" t="s">
        <v>25</v>
      </c>
      <c r="Y46" s="15">
        <v>382</v>
      </c>
      <c r="Z46" s="15">
        <v>165</v>
      </c>
      <c r="AA46" s="14">
        <f t="shared" si="1"/>
        <v>0.43193717277486909</v>
      </c>
      <c r="AB46" s="21">
        <v>343</v>
      </c>
      <c r="AC46" s="15">
        <v>133</v>
      </c>
      <c r="AD46" s="14">
        <f t="shared" si="2"/>
        <v>0.38775510204081631</v>
      </c>
      <c r="AE46" s="21">
        <v>391</v>
      </c>
      <c r="AF46" s="15">
        <v>142</v>
      </c>
      <c r="AG46" s="14">
        <f t="shared" si="3"/>
        <v>0.3631713554987212</v>
      </c>
      <c r="AH46" s="21">
        <v>360</v>
      </c>
      <c r="AI46" s="15">
        <v>133</v>
      </c>
      <c r="AJ46" s="14">
        <f t="shared" si="4"/>
        <v>0.36944444444444446</v>
      </c>
      <c r="AK46" s="21">
        <v>310</v>
      </c>
      <c r="AL46" s="15">
        <v>138</v>
      </c>
      <c r="AM46" s="14">
        <f t="shared" si="5"/>
        <v>0.44516129032258067</v>
      </c>
      <c r="AN46" s="21">
        <v>425</v>
      </c>
      <c r="AO46" s="15">
        <v>130</v>
      </c>
      <c r="AP46" s="14">
        <f t="shared" si="6"/>
        <v>0.30588235294117649</v>
      </c>
      <c r="AQ46" s="21">
        <v>311</v>
      </c>
      <c r="AR46" s="15">
        <v>130</v>
      </c>
      <c r="AS46" s="14">
        <f t="shared" si="7"/>
        <v>0.41800643086816719</v>
      </c>
      <c r="AT46" s="21">
        <v>291</v>
      </c>
      <c r="AU46" s="15">
        <v>103</v>
      </c>
      <c r="AV46" s="14">
        <f t="shared" si="8"/>
        <v>0.35395189003436428</v>
      </c>
      <c r="AW46" s="21">
        <v>195</v>
      </c>
      <c r="AX46" s="15">
        <v>91</v>
      </c>
      <c r="AY46" s="14">
        <f t="shared" si="9"/>
        <v>0.46666666666666667</v>
      </c>
      <c r="AZ46" s="21">
        <v>288</v>
      </c>
      <c r="BA46" s="15">
        <v>129</v>
      </c>
      <c r="BB46" s="14">
        <f t="shared" si="10"/>
        <v>0.44791666666666669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0.13155818540433925</v>
      </c>
      <c r="E47" s="39">
        <f t="shared" si="25"/>
        <v>0.13766583349355893</v>
      </c>
      <c r="F47" s="39">
        <f t="shared" si="25"/>
        <v>0.18405650857719474</v>
      </c>
      <c r="G47" s="39">
        <f t="shared" si="25"/>
        <v>0.18574766355140188</v>
      </c>
      <c r="H47" s="39">
        <f t="shared" si="25"/>
        <v>0.16091484582397386</v>
      </c>
      <c r="I47" s="39">
        <f t="shared" si="25"/>
        <v>0.14264296423216963</v>
      </c>
      <c r="J47" s="39">
        <f t="shared" si="25"/>
        <v>0.1780590717299578</v>
      </c>
      <c r="K47" s="39">
        <f t="shared" si="25"/>
        <v>0.1426269137792103</v>
      </c>
      <c r="L47" s="39">
        <f t="shared" si="25"/>
        <v>0.12824919441460794</v>
      </c>
      <c r="M47" s="39">
        <f t="shared" si="25"/>
        <v>0.10434600041990343</v>
      </c>
      <c r="W47" s="10">
        <v>42</v>
      </c>
      <c r="X47" s="12" t="s">
        <v>26</v>
      </c>
      <c r="Y47" s="15">
        <v>154</v>
      </c>
      <c r="Z47" s="15">
        <v>88</v>
      </c>
      <c r="AA47" s="14">
        <f t="shared" si="1"/>
        <v>0.5714285714285714</v>
      </c>
      <c r="AB47" s="21">
        <v>198</v>
      </c>
      <c r="AC47" s="15">
        <v>106</v>
      </c>
      <c r="AD47" s="14">
        <f t="shared" si="2"/>
        <v>0.53535353535353536</v>
      </c>
      <c r="AE47" s="21">
        <v>354</v>
      </c>
      <c r="AF47" s="15">
        <v>157</v>
      </c>
      <c r="AG47" s="14">
        <f t="shared" si="3"/>
        <v>0.44350282485875708</v>
      </c>
      <c r="AH47" s="21">
        <v>262</v>
      </c>
      <c r="AI47" s="15">
        <v>139</v>
      </c>
      <c r="AJ47" s="14">
        <f t="shared" si="4"/>
        <v>0.53053435114503822</v>
      </c>
      <c r="AK47" s="21">
        <v>245</v>
      </c>
      <c r="AL47" s="15">
        <v>132</v>
      </c>
      <c r="AM47" s="14">
        <f t="shared" si="5"/>
        <v>0.53877551020408165</v>
      </c>
      <c r="AN47" s="21">
        <v>286</v>
      </c>
      <c r="AO47" s="15">
        <v>148</v>
      </c>
      <c r="AP47" s="14">
        <f t="shared" si="6"/>
        <v>0.5174825174825175</v>
      </c>
      <c r="AQ47" s="21">
        <v>177</v>
      </c>
      <c r="AR47" s="15">
        <v>118</v>
      </c>
      <c r="AS47" s="14">
        <f t="shared" si="7"/>
        <v>0.66666666666666663</v>
      </c>
      <c r="AT47" s="21">
        <v>63</v>
      </c>
      <c r="AU47" s="15">
        <v>41</v>
      </c>
      <c r="AV47" s="14">
        <f t="shared" si="8"/>
        <v>0.65079365079365081</v>
      </c>
      <c r="AW47" s="21">
        <v>90</v>
      </c>
      <c r="AX47" s="15">
        <v>47</v>
      </c>
      <c r="AY47" s="14">
        <f t="shared" si="9"/>
        <v>0.52222222222222225</v>
      </c>
      <c r="AZ47" s="21">
        <v>117</v>
      </c>
      <c r="BA47" s="15">
        <v>63</v>
      </c>
      <c r="BB47" s="14">
        <f t="shared" si="10"/>
        <v>0.53846153846153844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0.2329388560157791</v>
      </c>
      <c r="E48" s="39">
        <f t="shared" si="25"/>
        <v>0.20015381657373582</v>
      </c>
      <c r="F48" s="39">
        <f t="shared" si="25"/>
        <v>0.21856710393541878</v>
      </c>
      <c r="G48" s="39">
        <f t="shared" si="25"/>
        <v>0.21651090342679127</v>
      </c>
      <c r="H48" s="39">
        <f t="shared" si="25"/>
        <v>0.24790688176434553</v>
      </c>
      <c r="I48" s="39">
        <f t="shared" si="25"/>
        <v>0.29064039408866993</v>
      </c>
      <c r="J48" s="39">
        <f t="shared" si="25"/>
        <v>0.27805907172995781</v>
      </c>
      <c r="K48" s="39">
        <f t="shared" si="25"/>
        <v>0.27921031426269138</v>
      </c>
      <c r="L48" s="39">
        <f t="shared" si="25"/>
        <v>0.24210526315789474</v>
      </c>
      <c r="M48" s="39">
        <f t="shared" si="25"/>
        <v>0.21625026243963888</v>
      </c>
      <c r="W48" s="10">
        <v>43</v>
      </c>
      <c r="X48" s="12" t="s">
        <v>27</v>
      </c>
      <c r="Y48" s="15">
        <v>154</v>
      </c>
      <c r="Z48" s="15">
        <v>88</v>
      </c>
      <c r="AA48" s="14">
        <f t="shared" si="1"/>
        <v>0.5714285714285714</v>
      </c>
      <c r="AB48" s="21">
        <v>198</v>
      </c>
      <c r="AC48" s="15">
        <v>106</v>
      </c>
      <c r="AD48" s="14">
        <f t="shared" si="2"/>
        <v>0.53535353535353536</v>
      </c>
      <c r="AE48" s="21">
        <v>354</v>
      </c>
      <c r="AF48" s="15">
        <v>157</v>
      </c>
      <c r="AG48" s="14">
        <f t="shared" si="3"/>
        <v>0.44350282485875708</v>
      </c>
      <c r="AH48" s="21">
        <v>262</v>
      </c>
      <c r="AI48" s="15">
        <v>139</v>
      </c>
      <c r="AJ48" s="14">
        <f t="shared" si="4"/>
        <v>0.53053435114503822</v>
      </c>
      <c r="AK48" s="21">
        <v>245</v>
      </c>
      <c r="AL48" s="15">
        <v>132</v>
      </c>
      <c r="AM48" s="14">
        <f t="shared" si="5"/>
        <v>0.53877551020408165</v>
      </c>
      <c r="AN48" s="21">
        <v>286</v>
      </c>
      <c r="AO48" s="15">
        <v>148</v>
      </c>
      <c r="AP48" s="14">
        <f t="shared" si="6"/>
        <v>0.5174825174825175</v>
      </c>
      <c r="AQ48" s="21">
        <v>177</v>
      </c>
      <c r="AR48" s="15">
        <v>118</v>
      </c>
      <c r="AS48" s="14">
        <f t="shared" si="7"/>
        <v>0.66666666666666663</v>
      </c>
      <c r="AT48" s="21">
        <v>63</v>
      </c>
      <c r="AU48" s="15">
        <v>41</v>
      </c>
      <c r="AV48" s="14">
        <f t="shared" si="8"/>
        <v>0.65079365079365081</v>
      </c>
      <c r="AW48" s="21">
        <v>90</v>
      </c>
      <c r="AX48" s="15">
        <v>47</v>
      </c>
      <c r="AY48" s="14">
        <f t="shared" si="9"/>
        <v>0.52222222222222225</v>
      </c>
      <c r="AZ48" s="21">
        <v>117</v>
      </c>
      <c r="BA48" s="15">
        <v>63</v>
      </c>
      <c r="BB48" s="14">
        <f t="shared" si="10"/>
        <v>0.53846153846153844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0</v>
      </c>
      <c r="Z49" s="15">
        <v>119</v>
      </c>
      <c r="AA49" s="14">
        <f t="shared" si="1"/>
        <v>0</v>
      </c>
      <c r="AB49" s="21">
        <v>0</v>
      </c>
      <c r="AC49" s="15">
        <v>89</v>
      </c>
      <c r="AD49" s="14">
        <f t="shared" si="2"/>
        <v>0</v>
      </c>
      <c r="AE49" s="21">
        <v>0</v>
      </c>
      <c r="AF49" s="15">
        <v>27</v>
      </c>
      <c r="AG49" s="14">
        <f t="shared" si="3"/>
        <v>0</v>
      </c>
      <c r="AH49" s="21">
        <v>0</v>
      </c>
      <c r="AI49" s="15">
        <v>27</v>
      </c>
      <c r="AJ49" s="14">
        <f t="shared" si="4"/>
        <v>0</v>
      </c>
      <c r="AK49" s="21">
        <v>0</v>
      </c>
      <c r="AL49" s="15">
        <v>27</v>
      </c>
      <c r="AM49" s="14">
        <f t="shared" si="5"/>
        <v>0</v>
      </c>
      <c r="AN49" s="21">
        <v>0</v>
      </c>
      <c r="AO49" s="15">
        <v>26</v>
      </c>
      <c r="AP49" s="14">
        <f t="shared" si="6"/>
        <v>0</v>
      </c>
      <c r="AQ49" s="21">
        <v>0</v>
      </c>
      <c r="AR49" s="15">
        <v>26</v>
      </c>
      <c r="AS49" s="14">
        <f t="shared" si="7"/>
        <v>0</v>
      </c>
      <c r="AT49" s="21">
        <v>0</v>
      </c>
      <c r="AU49" s="15">
        <v>27</v>
      </c>
      <c r="AV49" s="14">
        <f t="shared" si="8"/>
        <v>0</v>
      </c>
      <c r="AW49" s="21">
        <v>0</v>
      </c>
      <c r="AX49" s="15">
        <v>27</v>
      </c>
      <c r="AY49" s="14">
        <f t="shared" si="9"/>
        <v>0</v>
      </c>
      <c r="AZ49" s="21">
        <v>0</v>
      </c>
      <c r="BA49" s="15">
        <v>27</v>
      </c>
      <c r="BB49" s="14">
        <f t="shared" si="10"/>
        <v>0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2.3120677660924009E-2</v>
      </c>
      <c r="E50" s="39">
        <f t="shared" si="27"/>
        <v>2.7674016949833312E-2</v>
      </c>
      <c r="F50" s="39">
        <f t="shared" si="27"/>
        <v>3.6361459248024267E-2</v>
      </c>
      <c r="G50" s="39">
        <f t="shared" si="27"/>
        <v>2.9987784214052095E-2</v>
      </c>
      <c r="H50" s="39">
        <f t="shared" si="27"/>
        <v>2.8491817432596836E-2</v>
      </c>
      <c r="I50" s="39">
        <f t="shared" si="27"/>
        <v>2.9714814957743217E-2</v>
      </c>
      <c r="J50" s="39">
        <f t="shared" si="27"/>
        <v>2.0629015894487658E-2</v>
      </c>
      <c r="K50" s="39">
        <f t="shared" si="27"/>
        <v>1.2534216971617922E-2</v>
      </c>
      <c r="L50" s="39">
        <f t="shared" si="27"/>
        <v>1.467806347649408E-2</v>
      </c>
      <c r="M50" s="39">
        <f t="shared" si="27"/>
        <v>1.3236549957301452E-2</v>
      </c>
      <c r="W50" s="10">
        <v>45</v>
      </c>
      <c r="X50" s="12" t="s">
        <v>29</v>
      </c>
      <c r="Y50" s="15">
        <v>0</v>
      </c>
      <c r="Z50" s="15">
        <v>119</v>
      </c>
      <c r="AA50" s="14">
        <f t="shared" si="1"/>
        <v>0</v>
      </c>
      <c r="AB50" s="21">
        <v>0</v>
      </c>
      <c r="AC50" s="15">
        <v>89</v>
      </c>
      <c r="AD50" s="14">
        <f t="shared" si="2"/>
        <v>0</v>
      </c>
      <c r="AE50" s="21">
        <v>0</v>
      </c>
      <c r="AF50" s="15">
        <v>27</v>
      </c>
      <c r="AG50" s="14">
        <f t="shared" si="3"/>
        <v>0</v>
      </c>
      <c r="AH50" s="21">
        <v>0</v>
      </c>
      <c r="AI50" s="15">
        <v>27</v>
      </c>
      <c r="AJ50" s="14">
        <f t="shared" si="4"/>
        <v>0</v>
      </c>
      <c r="AK50" s="21">
        <v>0</v>
      </c>
      <c r="AL50" s="15">
        <v>27</v>
      </c>
      <c r="AM50" s="14">
        <f t="shared" si="5"/>
        <v>0</v>
      </c>
      <c r="AN50" s="21">
        <v>0</v>
      </c>
      <c r="AO50" s="15">
        <v>26</v>
      </c>
      <c r="AP50" s="14">
        <f t="shared" si="6"/>
        <v>0</v>
      </c>
      <c r="AQ50" s="21">
        <v>0</v>
      </c>
      <c r="AR50" s="15">
        <v>26</v>
      </c>
      <c r="AS50" s="14">
        <f t="shared" si="7"/>
        <v>0</v>
      </c>
      <c r="AT50" s="21">
        <v>0</v>
      </c>
      <c r="AU50" s="15">
        <v>27</v>
      </c>
      <c r="AV50" s="14">
        <f t="shared" si="8"/>
        <v>0</v>
      </c>
      <c r="AW50" s="21">
        <v>0</v>
      </c>
      <c r="AX50" s="15">
        <v>27</v>
      </c>
      <c r="AY50" s="14">
        <f t="shared" si="9"/>
        <v>0</v>
      </c>
      <c r="AZ50" s="21">
        <v>0</v>
      </c>
      <c r="BA50" s="15">
        <v>27</v>
      </c>
      <c r="BB50" s="14">
        <f t="shared" si="10"/>
        <v>0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1</v>
      </c>
      <c r="E51" s="39">
        <f t="shared" si="28"/>
        <v>1</v>
      </c>
      <c r="F51" s="39">
        <f t="shared" si="28"/>
        <v>1</v>
      </c>
      <c r="G51" s="39">
        <f t="shared" si="28"/>
        <v>1</v>
      </c>
      <c r="H51" s="39">
        <f t="shared" si="28"/>
        <v>1</v>
      </c>
      <c r="I51" s="39">
        <f t="shared" si="28"/>
        <v>1</v>
      </c>
      <c r="J51" s="39">
        <f t="shared" si="28"/>
        <v>1</v>
      </c>
      <c r="K51" s="39">
        <f t="shared" si="28"/>
        <v>1</v>
      </c>
      <c r="L51" s="39">
        <f t="shared" si="28"/>
        <v>1</v>
      </c>
      <c r="M51" s="39">
        <f t="shared" si="28"/>
        <v>1</v>
      </c>
      <c r="W51" s="10">
        <v>46</v>
      </c>
      <c r="X51" s="12" t="s">
        <v>30</v>
      </c>
      <c r="Y51" s="15">
        <v>0</v>
      </c>
      <c r="Z51" s="15">
        <v>119</v>
      </c>
      <c r="AA51" s="14">
        <f t="shared" si="1"/>
        <v>0</v>
      </c>
      <c r="AB51" s="21">
        <v>0</v>
      </c>
      <c r="AC51" s="15">
        <v>89</v>
      </c>
      <c r="AD51" s="14">
        <f t="shared" si="2"/>
        <v>0</v>
      </c>
      <c r="AE51" s="21">
        <v>0</v>
      </c>
      <c r="AF51" s="15">
        <v>27</v>
      </c>
      <c r="AG51" s="14">
        <f t="shared" si="3"/>
        <v>0</v>
      </c>
      <c r="AH51" s="21">
        <v>0</v>
      </c>
      <c r="AI51" s="15">
        <v>27</v>
      </c>
      <c r="AJ51" s="14">
        <f t="shared" si="4"/>
        <v>0</v>
      </c>
      <c r="AK51" s="21">
        <v>0</v>
      </c>
      <c r="AL51" s="15">
        <v>27</v>
      </c>
      <c r="AM51" s="14">
        <f t="shared" si="5"/>
        <v>0</v>
      </c>
      <c r="AN51" s="21">
        <v>0</v>
      </c>
      <c r="AO51" s="15">
        <v>26</v>
      </c>
      <c r="AP51" s="14">
        <f t="shared" si="6"/>
        <v>0</v>
      </c>
      <c r="AQ51" s="21">
        <v>0</v>
      </c>
      <c r="AR51" s="15">
        <v>26</v>
      </c>
      <c r="AS51" s="14">
        <f t="shared" si="7"/>
        <v>0</v>
      </c>
      <c r="AT51" s="21">
        <v>0</v>
      </c>
      <c r="AU51" s="15">
        <v>27</v>
      </c>
      <c r="AV51" s="14">
        <f t="shared" si="8"/>
        <v>0</v>
      </c>
      <c r="AW51" s="21">
        <v>0</v>
      </c>
      <c r="AX51" s="15">
        <v>27</v>
      </c>
      <c r="AY51" s="14">
        <f t="shared" si="9"/>
        <v>0</v>
      </c>
      <c r="AZ51" s="21">
        <v>0</v>
      </c>
      <c r="BA51" s="15">
        <v>27</v>
      </c>
      <c r="BB51" s="14">
        <f t="shared" si="10"/>
        <v>0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0</v>
      </c>
      <c r="E52" s="39">
        <f t="shared" si="28"/>
        <v>0</v>
      </c>
      <c r="F52" s="39">
        <f t="shared" si="28"/>
        <v>0</v>
      </c>
      <c r="G52" s="39">
        <f t="shared" si="28"/>
        <v>0</v>
      </c>
      <c r="H52" s="39">
        <f t="shared" si="28"/>
        <v>0</v>
      </c>
      <c r="I52" s="39">
        <f t="shared" si="28"/>
        <v>0</v>
      </c>
      <c r="J52" s="39">
        <f t="shared" si="28"/>
        <v>0</v>
      </c>
      <c r="K52" s="39">
        <f t="shared" si="28"/>
        <v>0</v>
      </c>
      <c r="L52" s="39">
        <f t="shared" si="28"/>
        <v>0</v>
      </c>
      <c r="M52" s="39">
        <f t="shared" si="28"/>
        <v>0</v>
      </c>
      <c r="W52" s="10">
        <v>47</v>
      </c>
      <c r="X52" s="12" t="s">
        <v>31</v>
      </c>
      <c r="Y52" s="15">
        <v>0</v>
      </c>
      <c r="Z52" s="15">
        <v>119</v>
      </c>
      <c r="AA52" s="14">
        <f t="shared" si="1"/>
        <v>0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27</v>
      </c>
      <c r="AG52" s="14">
        <f t="shared" si="3"/>
        <v>0</v>
      </c>
      <c r="AH52" s="21">
        <v>0</v>
      </c>
      <c r="AI52" s="15">
        <v>27</v>
      </c>
      <c r="AJ52" s="14">
        <f t="shared" si="4"/>
        <v>0</v>
      </c>
      <c r="AK52" s="21">
        <v>0</v>
      </c>
      <c r="AL52" s="15">
        <v>27</v>
      </c>
      <c r="AM52" s="14">
        <f t="shared" si="5"/>
        <v>0</v>
      </c>
      <c r="AN52" s="21">
        <v>0</v>
      </c>
      <c r="AO52" s="15">
        <v>26</v>
      </c>
      <c r="AP52" s="14">
        <f t="shared" si="6"/>
        <v>0</v>
      </c>
      <c r="AQ52" s="21">
        <v>0</v>
      </c>
      <c r="AR52" s="15">
        <v>26</v>
      </c>
      <c r="AS52" s="14">
        <f t="shared" si="7"/>
        <v>0</v>
      </c>
      <c r="AT52" s="21">
        <v>0</v>
      </c>
      <c r="AU52" s="15">
        <v>27</v>
      </c>
      <c r="AV52" s="14">
        <f t="shared" si="8"/>
        <v>0</v>
      </c>
      <c r="AW52" s="21">
        <v>0</v>
      </c>
      <c r="AX52" s="15">
        <v>27</v>
      </c>
      <c r="AY52" s="14">
        <f t="shared" si="9"/>
        <v>0</v>
      </c>
      <c r="AZ52" s="21">
        <v>0</v>
      </c>
      <c r="BA52" s="15">
        <v>27</v>
      </c>
      <c r="BB52" s="14">
        <f t="shared" si="10"/>
        <v>0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0</v>
      </c>
      <c r="E53" s="39">
        <f t="shared" si="28"/>
        <v>0</v>
      </c>
      <c r="F53" s="39">
        <f t="shared" si="28"/>
        <v>0</v>
      </c>
      <c r="G53" s="39">
        <f t="shared" si="28"/>
        <v>0</v>
      </c>
      <c r="H53" s="39">
        <f t="shared" si="28"/>
        <v>0</v>
      </c>
      <c r="I53" s="39">
        <f t="shared" si="28"/>
        <v>0</v>
      </c>
      <c r="J53" s="39">
        <f t="shared" si="28"/>
        <v>0</v>
      </c>
      <c r="K53" s="39">
        <f t="shared" si="28"/>
        <v>0</v>
      </c>
      <c r="L53" s="39">
        <f t="shared" si="28"/>
        <v>0</v>
      </c>
      <c r="M53" s="39">
        <f t="shared" si="28"/>
        <v>0</v>
      </c>
      <c r="W53" s="10">
        <v>48</v>
      </c>
      <c r="X53" s="12" t="s">
        <v>32</v>
      </c>
      <c r="Y53" s="15">
        <v>0</v>
      </c>
      <c r="Z53" s="15">
        <v>119</v>
      </c>
      <c r="AA53" s="14">
        <f t="shared" si="1"/>
        <v>0</v>
      </c>
      <c r="AB53" s="21">
        <v>44</v>
      </c>
      <c r="AC53" s="15">
        <v>58</v>
      </c>
      <c r="AD53" s="14">
        <f t="shared" si="2"/>
        <v>1.3181818181818181</v>
      </c>
      <c r="AE53" s="21">
        <v>79</v>
      </c>
      <c r="AF53" s="15">
        <v>85</v>
      </c>
      <c r="AG53" s="14">
        <f t="shared" si="3"/>
        <v>1.0759493670886076</v>
      </c>
      <c r="AH53" s="21">
        <v>71</v>
      </c>
      <c r="AI53" s="15">
        <v>72</v>
      </c>
      <c r="AJ53" s="14">
        <f t="shared" si="4"/>
        <v>1.0140845070422535</v>
      </c>
      <c r="AK53" s="21">
        <v>56</v>
      </c>
      <c r="AL53" s="15">
        <v>53</v>
      </c>
      <c r="AM53" s="14">
        <f t="shared" si="5"/>
        <v>0.9464285714285714</v>
      </c>
      <c r="AN53" s="21">
        <v>53</v>
      </c>
      <c r="AO53" s="15">
        <v>50</v>
      </c>
      <c r="AP53" s="14">
        <f t="shared" si="6"/>
        <v>0.94339622641509435</v>
      </c>
      <c r="AQ53" s="21">
        <v>32</v>
      </c>
      <c r="AR53" s="15">
        <v>29</v>
      </c>
      <c r="AS53" s="14">
        <f t="shared" si="7"/>
        <v>0.90625</v>
      </c>
      <c r="AT53" s="21">
        <v>11</v>
      </c>
      <c r="AU53" s="15">
        <v>19</v>
      </c>
      <c r="AV53" s="14">
        <f t="shared" si="8"/>
        <v>1.7272727272727273</v>
      </c>
      <c r="AW53" s="21">
        <v>15</v>
      </c>
      <c r="AX53" s="15">
        <v>25</v>
      </c>
      <c r="AY53" s="14">
        <f t="shared" si="9"/>
        <v>1.6666666666666667</v>
      </c>
      <c r="AZ53" s="21">
        <v>24</v>
      </c>
      <c r="BA53" s="15">
        <v>38</v>
      </c>
      <c r="BB53" s="14">
        <f t="shared" si="10"/>
        <v>1.5833333333333333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0</v>
      </c>
      <c r="E54" s="39">
        <f t="shared" si="28"/>
        <v>0</v>
      </c>
      <c r="F54" s="39">
        <f t="shared" si="28"/>
        <v>0</v>
      </c>
      <c r="G54" s="39">
        <f t="shared" si="28"/>
        <v>0</v>
      </c>
      <c r="H54" s="39">
        <f t="shared" si="28"/>
        <v>0</v>
      </c>
      <c r="I54" s="39">
        <f t="shared" si="28"/>
        <v>0</v>
      </c>
      <c r="J54" s="39">
        <f t="shared" si="28"/>
        <v>0</v>
      </c>
      <c r="K54" s="39">
        <f t="shared" si="28"/>
        <v>0</v>
      </c>
      <c r="L54" s="39">
        <f t="shared" si="28"/>
        <v>0</v>
      </c>
      <c r="M54" s="39">
        <f t="shared" si="28"/>
        <v>0</v>
      </c>
      <c r="W54" s="10">
        <v>49</v>
      </c>
      <c r="X54" s="12" t="s">
        <v>33</v>
      </c>
      <c r="Y54" s="15">
        <v>403</v>
      </c>
      <c r="Z54" s="15">
        <v>139</v>
      </c>
      <c r="AA54" s="14">
        <f t="shared" si="1"/>
        <v>0.34491315136476425</v>
      </c>
      <c r="AB54" s="21">
        <v>590</v>
      </c>
      <c r="AC54" s="15">
        <v>193</v>
      </c>
      <c r="AD54" s="14">
        <f t="shared" si="2"/>
        <v>0.32711864406779662</v>
      </c>
      <c r="AE54" s="21">
        <v>488</v>
      </c>
      <c r="AF54" s="15">
        <v>134</v>
      </c>
      <c r="AG54" s="14">
        <f t="shared" si="3"/>
        <v>0.27459016393442626</v>
      </c>
      <c r="AH54" s="21">
        <v>442</v>
      </c>
      <c r="AI54" s="15">
        <v>134</v>
      </c>
      <c r="AJ54" s="14">
        <f t="shared" si="4"/>
        <v>0.30316742081447962</v>
      </c>
      <c r="AK54" s="21">
        <v>397</v>
      </c>
      <c r="AL54" s="15">
        <v>118</v>
      </c>
      <c r="AM54" s="14">
        <f t="shared" si="5"/>
        <v>0.29722921914357681</v>
      </c>
      <c r="AN54" s="21">
        <v>237</v>
      </c>
      <c r="AO54" s="15">
        <v>88</v>
      </c>
      <c r="AP54" s="14">
        <f t="shared" si="6"/>
        <v>0.37130801687763715</v>
      </c>
      <c r="AQ54" s="21">
        <v>224</v>
      </c>
      <c r="AR54" s="15">
        <v>83</v>
      </c>
      <c r="AS54" s="14">
        <f t="shared" si="7"/>
        <v>0.3705357142857143</v>
      </c>
      <c r="AT54" s="21">
        <v>264</v>
      </c>
      <c r="AU54" s="15">
        <v>105</v>
      </c>
      <c r="AV54" s="14">
        <f t="shared" si="8"/>
        <v>0.39772727272727271</v>
      </c>
      <c r="AW54" s="21">
        <v>262</v>
      </c>
      <c r="AX54" s="15">
        <v>105</v>
      </c>
      <c r="AY54" s="14">
        <f t="shared" si="9"/>
        <v>0.40076335877862596</v>
      </c>
      <c r="AZ54" s="21">
        <v>292</v>
      </c>
      <c r="BA54" s="15">
        <v>133</v>
      </c>
      <c r="BB54" s="14">
        <f t="shared" si="10"/>
        <v>0.45547945205479451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0</v>
      </c>
      <c r="E55" s="39">
        <f t="shared" si="28"/>
        <v>0</v>
      </c>
      <c r="F55" s="39">
        <f t="shared" si="28"/>
        <v>0</v>
      </c>
      <c r="G55" s="39">
        <f t="shared" si="28"/>
        <v>0</v>
      </c>
      <c r="H55" s="39">
        <f t="shared" si="28"/>
        <v>0</v>
      </c>
      <c r="I55" s="39">
        <f t="shared" si="28"/>
        <v>0</v>
      </c>
      <c r="J55" s="39">
        <f t="shared" si="28"/>
        <v>0</v>
      </c>
      <c r="K55" s="39">
        <f t="shared" si="28"/>
        <v>0</v>
      </c>
      <c r="L55" s="39">
        <f t="shared" si="28"/>
        <v>0</v>
      </c>
      <c r="M55" s="39">
        <f t="shared" si="28"/>
        <v>0</v>
      </c>
      <c r="W55" s="10">
        <v>50</v>
      </c>
      <c r="X55" s="12" t="s">
        <v>34</v>
      </c>
      <c r="Y55" s="15">
        <v>78</v>
      </c>
      <c r="Z55" s="15">
        <v>55</v>
      </c>
      <c r="AA55" s="14">
        <f t="shared" si="1"/>
        <v>0.70512820512820518</v>
      </c>
      <c r="AB55" s="21">
        <v>106</v>
      </c>
      <c r="AC55" s="15">
        <v>67</v>
      </c>
      <c r="AD55" s="14">
        <f t="shared" si="2"/>
        <v>0.63207547169811318</v>
      </c>
      <c r="AE55" s="21">
        <v>54</v>
      </c>
      <c r="AF55" s="15">
        <v>48</v>
      </c>
      <c r="AG55" s="14">
        <f t="shared" si="3"/>
        <v>0.88888888888888884</v>
      </c>
      <c r="AH55" s="21">
        <v>57</v>
      </c>
      <c r="AI55" s="15">
        <v>44</v>
      </c>
      <c r="AJ55" s="14">
        <f t="shared" si="4"/>
        <v>0.77192982456140347</v>
      </c>
      <c r="AK55" s="21">
        <v>51</v>
      </c>
      <c r="AL55" s="15">
        <v>41</v>
      </c>
      <c r="AM55" s="14">
        <f t="shared" si="5"/>
        <v>0.80392156862745101</v>
      </c>
      <c r="AN55" s="21">
        <v>45</v>
      </c>
      <c r="AO55" s="15">
        <v>44</v>
      </c>
      <c r="AP55" s="14">
        <f t="shared" si="6"/>
        <v>0.97777777777777775</v>
      </c>
      <c r="AQ55" s="21">
        <v>60</v>
      </c>
      <c r="AR55" s="15">
        <v>64</v>
      </c>
      <c r="AS55" s="14">
        <f t="shared" si="7"/>
        <v>1.0666666666666667</v>
      </c>
      <c r="AT55" s="21">
        <v>60</v>
      </c>
      <c r="AU55" s="15">
        <v>67</v>
      </c>
      <c r="AV55" s="14">
        <f t="shared" si="8"/>
        <v>1.1166666666666667</v>
      </c>
      <c r="AW55" s="21">
        <v>59</v>
      </c>
      <c r="AX55" s="15">
        <v>53</v>
      </c>
      <c r="AY55" s="14">
        <f t="shared" si="9"/>
        <v>0.89830508474576276</v>
      </c>
      <c r="AZ55" s="21">
        <v>66</v>
      </c>
      <c r="BA55" s="15">
        <v>69</v>
      </c>
      <c r="BB55" s="14">
        <f t="shared" si="10"/>
        <v>1.0454545454545454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685</v>
      </c>
      <c r="Z56" s="15">
        <v>141</v>
      </c>
      <c r="AA56" s="14">
        <f t="shared" si="1"/>
        <v>0.20583941605839415</v>
      </c>
      <c r="AB56" s="21">
        <v>728</v>
      </c>
      <c r="AC56" s="15">
        <v>158</v>
      </c>
      <c r="AD56" s="14">
        <f t="shared" si="2"/>
        <v>0.21703296703296704</v>
      </c>
      <c r="AE56" s="21">
        <v>701</v>
      </c>
      <c r="AF56" s="15">
        <v>204</v>
      </c>
      <c r="AG56" s="14">
        <f t="shared" si="3"/>
        <v>0.29101283880171186</v>
      </c>
      <c r="AH56" s="21">
        <v>730</v>
      </c>
      <c r="AI56" s="15">
        <v>189</v>
      </c>
      <c r="AJ56" s="14">
        <f t="shared" si="4"/>
        <v>0.25890410958904109</v>
      </c>
      <c r="AK56" s="21">
        <v>617</v>
      </c>
      <c r="AL56" s="15">
        <v>164</v>
      </c>
      <c r="AM56" s="14">
        <f t="shared" si="5"/>
        <v>0.26580226904376014</v>
      </c>
      <c r="AN56" s="21">
        <v>619</v>
      </c>
      <c r="AO56" s="15">
        <v>186</v>
      </c>
      <c r="AP56" s="14">
        <f t="shared" si="6"/>
        <v>0.30048465266558966</v>
      </c>
      <c r="AQ56" s="21">
        <v>768</v>
      </c>
      <c r="AR56" s="15">
        <v>159</v>
      </c>
      <c r="AS56" s="14">
        <f t="shared" si="7"/>
        <v>0.20703125</v>
      </c>
      <c r="AT56" s="21">
        <v>912</v>
      </c>
      <c r="AU56" s="15">
        <v>220</v>
      </c>
      <c r="AV56" s="14">
        <f t="shared" si="8"/>
        <v>0.2412280701754386</v>
      </c>
      <c r="AW56" s="21">
        <v>887</v>
      </c>
      <c r="AX56" s="15">
        <v>182</v>
      </c>
      <c r="AY56" s="14">
        <f t="shared" si="9"/>
        <v>0.20518602029312288</v>
      </c>
      <c r="AZ56" s="21">
        <v>1096</v>
      </c>
      <c r="BA56" s="15">
        <v>263</v>
      </c>
      <c r="BB56" s="14">
        <f t="shared" si="10"/>
        <v>0.23996350364963503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304</v>
      </c>
      <c r="E57" s="49">
        <f t="shared" si="29"/>
        <v>395</v>
      </c>
      <c r="F57" s="49">
        <f t="shared" si="29"/>
        <v>549</v>
      </c>
      <c r="G57" s="49">
        <f t="shared" si="29"/>
        <v>541</v>
      </c>
      <c r="H57" s="49">
        <f t="shared" si="29"/>
        <v>434</v>
      </c>
      <c r="I57" s="49">
        <f t="shared" si="29"/>
        <v>432</v>
      </c>
      <c r="J57" s="49">
        <f t="shared" si="29"/>
        <v>402</v>
      </c>
      <c r="K57" s="49">
        <f t="shared" si="29"/>
        <v>232</v>
      </c>
      <c r="L57" s="49">
        <f t="shared" si="29"/>
        <v>260</v>
      </c>
      <c r="M57" s="49">
        <f t="shared" si="29"/>
        <v>297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4.6052631578947366E-2</v>
      </c>
      <c r="E58" s="50">
        <f t="shared" si="30"/>
        <v>0.1569620253164557</v>
      </c>
      <c r="F58" s="50">
        <f t="shared" si="30"/>
        <v>0.18397085610200364</v>
      </c>
      <c r="G58" s="50">
        <f t="shared" si="30"/>
        <v>0.17005545286506468</v>
      </c>
      <c r="H58" s="50">
        <f t="shared" si="30"/>
        <v>0.19124423963133641</v>
      </c>
      <c r="I58" s="50">
        <f t="shared" si="30"/>
        <v>0.27777777777777779</v>
      </c>
      <c r="J58" s="50">
        <f t="shared" si="30"/>
        <v>0.20646766169154229</v>
      </c>
      <c r="K58" s="50">
        <f t="shared" si="30"/>
        <v>0.26724137931034481</v>
      </c>
      <c r="L58" s="50">
        <f t="shared" si="30"/>
        <v>0.36923076923076925</v>
      </c>
      <c r="M58" s="50">
        <f t="shared" si="30"/>
        <v>0.39393939393939392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0.95394736842105265</v>
      </c>
      <c r="E59" s="50">
        <f t="shared" si="31"/>
        <v>0.84303797468354436</v>
      </c>
      <c r="F59" s="50">
        <f t="shared" si="31"/>
        <v>0.81602914389799641</v>
      </c>
      <c r="G59" s="50">
        <f t="shared" si="31"/>
        <v>0.82994454713493526</v>
      </c>
      <c r="H59" s="50">
        <f t="shared" si="31"/>
        <v>0.80875576036866359</v>
      </c>
      <c r="I59" s="50">
        <f t="shared" si="31"/>
        <v>0.72222222222222221</v>
      </c>
      <c r="J59" s="50">
        <f t="shared" si="31"/>
        <v>0.79353233830845771</v>
      </c>
      <c r="K59" s="50">
        <f t="shared" si="31"/>
        <v>0.73275862068965514</v>
      </c>
      <c r="L59" s="50">
        <f t="shared" si="31"/>
        <v>0.63076923076923075</v>
      </c>
      <c r="M59" s="50">
        <f t="shared" si="31"/>
        <v>0.60606060606060608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0.24589761427343781</v>
      </c>
      <c r="E64" s="59">
        <f>(M6/D6)^(1/(M$5-D$5)) - 1</f>
        <v>2.4729291359642636E-2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0.36289409380773585</v>
      </c>
      <c r="E67" s="39">
        <f>(M7/D7)^(1/(M$5-D$5)) - 1</f>
        <v>3.499972497042636E-2</v>
      </c>
    </row>
    <row r="68" spans="2:13" x14ac:dyDescent="0.25">
      <c r="C68" s="60" t="s">
        <v>54</v>
      </c>
      <c r="D68" s="39">
        <f>(M9-D9) / D9</f>
        <v>-0.28672566371681418</v>
      </c>
      <c r="E68" s="39">
        <f>(M9/D9)^(1/(M$5-D$5)) - 1</f>
        <v>-3.6847230889902605E-2</v>
      </c>
    </row>
    <row r="69" spans="2:13" x14ac:dyDescent="0.25">
      <c r="C69" s="60" t="s">
        <v>55</v>
      </c>
      <c r="D69" s="39">
        <f>(M10-D10) / D10</f>
        <v>7.3571428571428568</v>
      </c>
      <c r="E69" s="39">
        <f>(M10/D10)^(1/(M$5-D$5)) - 1</f>
        <v>0.26605003495235557</v>
      </c>
    </row>
    <row r="70" spans="2:13" x14ac:dyDescent="0.25">
      <c r="C70" s="60" t="s">
        <v>56</v>
      </c>
      <c r="D70" s="39">
        <f>(M11-D11) / D11</f>
        <v>-0.24519940915805022</v>
      </c>
      <c r="E70" s="39">
        <f>(M11/D11)^(1/(M$5-D$5)) - 1</f>
        <v>-3.0772331351985427E-2</v>
      </c>
    </row>
    <row r="71" spans="2:13" x14ac:dyDescent="0.25">
      <c r="C71" s="60" t="s">
        <v>57</v>
      </c>
      <c r="D71" s="39">
        <f>(M12-D12) / D12</f>
        <v>-0.37931034482758619</v>
      </c>
      <c r="E71" s="39">
        <f>(M12/D12)^(1/(M$5-D$5)) - 1</f>
        <v>-5.1611986538180887E-2</v>
      </c>
    </row>
    <row r="72" spans="2:13" x14ac:dyDescent="0.25">
      <c r="C72" s="60" t="s">
        <v>42</v>
      </c>
      <c r="D72" s="59">
        <f>(M13-D13) / D13</f>
        <v>0.53934740882917465</v>
      </c>
      <c r="E72" s="59">
        <f>(M13/D13)^(1/(M$5-D$5)) - 1</f>
        <v>4.9095883143312147E-2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2.1974874166223349E-2</v>
      </c>
      <c r="E79" s="66">
        <f t="shared" si="35"/>
        <v>2.4420612925252039E-2</v>
      </c>
      <c r="F79" s="66">
        <f t="shared" si="35"/>
        <v>2.5904047257922887E-2</v>
      </c>
      <c r="G79" s="66">
        <f t="shared" si="35"/>
        <v>2.4746817984789376E-2</v>
      </c>
      <c r="H79" s="66">
        <f t="shared" si="35"/>
        <v>2.6843530473686275E-2</v>
      </c>
      <c r="I79" s="66">
        <f t="shared" si="35"/>
        <v>2.7360784162389535E-2</v>
      </c>
      <c r="J79" s="66">
        <f t="shared" si="35"/>
        <v>2.3033855634464358E-2</v>
      </c>
      <c r="K79" s="66">
        <f t="shared" si="35"/>
        <v>2.3555683619075063E-2</v>
      </c>
      <c r="L79" s="66">
        <f t="shared" si="35"/>
        <v>2.3505920269039447E-2</v>
      </c>
      <c r="M79" s="66">
        <f t="shared" si="35"/>
        <v>2.6111804506339091E-2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3.9156087967101731E-2</v>
      </c>
      <c r="E80" s="66">
        <f t="shared" si="35"/>
        <v>3.8716220246972501E-2</v>
      </c>
      <c r="F80" s="66">
        <f t="shared" si="35"/>
        <v>4.0510970489088652E-2</v>
      </c>
      <c r="G80" s="66">
        <f t="shared" si="35"/>
        <v>4.3516100957354219E-2</v>
      </c>
      <c r="H80" s="66">
        <f t="shared" si="35"/>
        <v>3.8298110253829808E-2</v>
      </c>
      <c r="I80" s="66">
        <f t="shared" si="35"/>
        <v>4.6511627906976744E-2</v>
      </c>
      <c r="J80" s="66">
        <f t="shared" si="35"/>
        <v>3.9449966524179841E-2</v>
      </c>
      <c r="K80" s="66">
        <f t="shared" si="35"/>
        <v>3.614457831325301E-2</v>
      </c>
      <c r="L80" s="66">
        <f t="shared" si="35"/>
        <v>3.5132859281437126E-2</v>
      </c>
      <c r="M80" s="66">
        <f t="shared" si="35"/>
        <v>4.1105474899422775E-2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0.10631163708086785</v>
      </c>
      <c r="E81" s="66">
        <f t="shared" si="35"/>
        <v>0.11094020380696019</v>
      </c>
      <c r="F81" s="66">
        <f t="shared" si="35"/>
        <v>0.12129162462159435</v>
      </c>
      <c r="G81" s="66">
        <f t="shared" si="35"/>
        <v>0.10397196261682243</v>
      </c>
      <c r="H81" s="66">
        <f t="shared" si="35"/>
        <v>0.11170104145395141</v>
      </c>
      <c r="I81" s="66">
        <f t="shared" si="35"/>
        <v>0.12379524523452559</v>
      </c>
      <c r="J81" s="66">
        <f t="shared" si="35"/>
        <v>0.1109704641350211</v>
      </c>
      <c r="K81" s="66">
        <f t="shared" si="35"/>
        <v>0.10757453666398066</v>
      </c>
      <c r="L81" s="66">
        <f t="shared" si="35"/>
        <v>0.11836734693877551</v>
      </c>
      <c r="M81" s="66">
        <f t="shared" si="35"/>
        <v>0.13562880537476379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0.30619469026548674</v>
      </c>
      <c r="E82" s="66">
        <f t="shared" si="36"/>
        <v>0.28156748911465895</v>
      </c>
      <c r="F82" s="66">
        <f t="shared" si="36"/>
        <v>0.24807903402854006</v>
      </c>
      <c r="G82" s="66">
        <f t="shared" si="36"/>
        <v>0.27726675427069647</v>
      </c>
      <c r="H82" s="66">
        <f t="shared" si="36"/>
        <v>0.26997245179063362</v>
      </c>
      <c r="I82" s="66">
        <f t="shared" si="36"/>
        <v>0.29350649350649349</v>
      </c>
      <c r="J82" s="66">
        <f t="shared" si="36"/>
        <v>0.30783242258652094</v>
      </c>
      <c r="K82" s="66">
        <f t="shared" si="36"/>
        <v>0.35919540229885055</v>
      </c>
      <c r="L82" s="66">
        <f t="shared" si="36"/>
        <v>0.28639618138424822</v>
      </c>
      <c r="M82" s="66">
        <f t="shared" si="36"/>
        <v>0.31761786600496278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1.5714285714285714</v>
      </c>
      <c r="E83" s="66">
        <f t="shared" si="37"/>
        <v>1.064516129032258</v>
      </c>
      <c r="F83" s="66">
        <f t="shared" si="37"/>
        <v>0.88118811881188119</v>
      </c>
      <c r="G83" s="66">
        <f t="shared" si="37"/>
        <v>0.81521739130434778</v>
      </c>
      <c r="H83" s="66">
        <f t="shared" si="37"/>
        <v>0.75903614457831325</v>
      </c>
      <c r="I83" s="66">
        <f t="shared" si="37"/>
        <v>0.75</v>
      </c>
      <c r="J83" s="66">
        <f t="shared" si="37"/>
        <v>0.73493975903614461</v>
      </c>
      <c r="K83" s="66">
        <f t="shared" si="37"/>
        <v>0.93548387096774188</v>
      </c>
      <c r="L83" s="66">
        <f t="shared" si="37"/>
        <v>0.625</v>
      </c>
      <c r="M83" s="66">
        <f t="shared" si="37"/>
        <v>0.64102564102564108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0.25997045790251105</v>
      </c>
      <c r="E84" s="66">
        <f t="shared" si="38"/>
        <v>0.2474460839954597</v>
      </c>
      <c r="F84" s="66">
        <f t="shared" si="38"/>
        <v>0.1951530612244898</v>
      </c>
      <c r="G84" s="66">
        <f t="shared" si="38"/>
        <v>0.24351585014409222</v>
      </c>
      <c r="H84" s="66">
        <f t="shared" si="38"/>
        <v>0.2639751552795031</v>
      </c>
      <c r="I84" s="66">
        <f t="shared" si="38"/>
        <v>0.35698924731182796</v>
      </c>
      <c r="J84" s="66">
        <f t="shared" si="38"/>
        <v>0.29177057356608477</v>
      </c>
      <c r="K84" s="66">
        <f t="shared" si="38"/>
        <v>0.34666666666666668</v>
      </c>
      <c r="L84" s="66">
        <f t="shared" si="38"/>
        <v>0.30303030303030304</v>
      </c>
      <c r="M84" s="66">
        <f t="shared" si="38"/>
        <v>0.30136986301369861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0.34482758620689657</v>
      </c>
      <c r="E85" s="66">
        <f t="shared" si="39"/>
        <v>0.36036036036036034</v>
      </c>
      <c r="F85" s="66">
        <f t="shared" si="39"/>
        <v>0.3482142857142857</v>
      </c>
      <c r="G85" s="66">
        <f t="shared" si="39"/>
        <v>0.32071269487750559</v>
      </c>
      <c r="H85" s="66">
        <f t="shared" si="39"/>
        <v>0.45868945868945871</v>
      </c>
      <c r="I85" s="66">
        <f t="shared" si="39"/>
        <v>0.41987179487179488</v>
      </c>
      <c r="J85" s="66">
        <f t="shared" si="39"/>
        <v>0.49216300940438873</v>
      </c>
      <c r="K85" s="66">
        <f t="shared" si="39"/>
        <v>0.51764705882352946</v>
      </c>
      <c r="L85" s="66">
        <f t="shared" si="39"/>
        <v>0.46951219512195119</v>
      </c>
      <c r="M85" s="66">
        <f t="shared" si="39"/>
        <v>0.6166666666666667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0.32437619961612285</v>
      </c>
      <c r="E86" s="66">
        <f t="shared" si="40"/>
        <v>0.19214876033057851</v>
      </c>
      <c r="F86" s="66">
        <f t="shared" si="40"/>
        <v>0.2526427061310782</v>
      </c>
      <c r="G86" s="66">
        <f t="shared" si="40"/>
        <v>0.21584158415841584</v>
      </c>
      <c r="H86" s="66">
        <f t="shared" si="40"/>
        <v>0.22259507829977629</v>
      </c>
      <c r="I86" s="66">
        <f t="shared" si="40"/>
        <v>0.23576423576423577</v>
      </c>
      <c r="J86" s="66">
        <f t="shared" si="40"/>
        <v>0.19384057971014493</v>
      </c>
      <c r="K86" s="66">
        <f t="shared" si="40"/>
        <v>0.18124507486209615</v>
      </c>
      <c r="L86" s="66">
        <f t="shared" si="40"/>
        <v>0.17467248908296942</v>
      </c>
      <c r="M86" s="66">
        <f t="shared" si="40"/>
        <v>0.18952618453865336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2.5355851526385646E-2</v>
      </c>
      <c r="E88" s="66">
        <f t="shared" si="41"/>
        <v>3.2143507557821888E-2</v>
      </c>
      <c r="F88" s="66">
        <f t="shared" si="41"/>
        <v>3.1147091108671789E-2</v>
      </c>
      <c r="G88" s="66">
        <f t="shared" si="41"/>
        <v>3.0307094005632293E-2</v>
      </c>
      <c r="H88" s="66">
        <f t="shared" si="41"/>
        <v>3.1163586884958083E-2</v>
      </c>
      <c r="I88" s="66">
        <f t="shared" si="41"/>
        <v>3.4200903420090342E-2</v>
      </c>
      <c r="J88" s="66">
        <f t="shared" si="41"/>
        <v>2.827337831684398E-2</v>
      </c>
      <c r="K88" s="66">
        <f t="shared" si="41"/>
        <v>2.7606518751227174E-2</v>
      </c>
      <c r="L88" s="66">
        <f t="shared" si="41"/>
        <v>2.7659329261265415E-2</v>
      </c>
      <c r="M88" s="66">
        <f t="shared" si="41"/>
        <v>3.0147298324345845E-2</v>
      </c>
    </row>
    <row r="89" spans="2:13" x14ac:dyDescent="0.25">
      <c r="B89" s="36"/>
      <c r="C89" s="69" t="str">
        <f>C16</f>
        <v>Drove alone</v>
      </c>
      <c r="D89" s="39">
        <f>D80</f>
        <v>3.9156087967101731E-2</v>
      </c>
      <c r="E89" s="39">
        <f t="shared" ref="E89:M89" si="42">E80</f>
        <v>3.8716220246972501E-2</v>
      </c>
      <c r="F89" s="39">
        <f t="shared" si="42"/>
        <v>4.0510970489088652E-2</v>
      </c>
      <c r="G89" s="39">
        <f t="shared" si="42"/>
        <v>4.3516100957354219E-2</v>
      </c>
      <c r="H89" s="39">
        <f t="shared" si="42"/>
        <v>3.8298110253829808E-2</v>
      </c>
      <c r="I89" s="39">
        <f t="shared" si="42"/>
        <v>4.6511627906976744E-2</v>
      </c>
      <c r="J89" s="39">
        <f t="shared" si="42"/>
        <v>3.9449966524179841E-2</v>
      </c>
      <c r="K89" s="39">
        <f t="shared" si="42"/>
        <v>3.614457831325301E-2</v>
      </c>
      <c r="L89" s="39">
        <f t="shared" si="42"/>
        <v>3.5132859281437126E-2</v>
      </c>
      <c r="M89" s="39">
        <f t="shared" si="42"/>
        <v>4.1105474899422775E-2</v>
      </c>
    </row>
    <row r="90" spans="2:13" x14ac:dyDescent="0.25">
      <c r="B90" s="36"/>
      <c r="C90" s="69" t="str">
        <f>C17</f>
        <v>Carpooled:</v>
      </c>
      <c r="D90" s="39">
        <f>D81</f>
        <v>0.10631163708086785</v>
      </c>
      <c r="E90" s="39">
        <f t="shared" ref="E90:M90" si="43">E81</f>
        <v>0.11094020380696019</v>
      </c>
      <c r="F90" s="39">
        <f t="shared" si="43"/>
        <v>0.12129162462159435</v>
      </c>
      <c r="G90" s="39">
        <f t="shared" si="43"/>
        <v>0.10397196261682243</v>
      </c>
      <c r="H90" s="39">
        <f t="shared" si="43"/>
        <v>0.11170104145395141</v>
      </c>
      <c r="I90" s="39">
        <f t="shared" si="43"/>
        <v>0.12379524523452559</v>
      </c>
      <c r="J90" s="39">
        <f t="shared" si="43"/>
        <v>0.1109704641350211</v>
      </c>
      <c r="K90" s="39">
        <f t="shared" si="43"/>
        <v>0.10757453666398066</v>
      </c>
      <c r="L90" s="39">
        <f t="shared" si="43"/>
        <v>0.11836734693877551</v>
      </c>
      <c r="M90" s="39">
        <f t="shared" si="43"/>
        <v>0.13562880537476379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0.10631163708086785</v>
      </c>
      <c r="E92" s="39">
        <f t="shared" ref="E92:M92" si="44">E90</f>
        <v>0.11094020380696019</v>
      </c>
      <c r="F92" s="39">
        <f t="shared" si="44"/>
        <v>0.12129162462159435</v>
      </c>
      <c r="G92" s="39">
        <f t="shared" si="44"/>
        <v>0.10397196261682243</v>
      </c>
      <c r="H92" s="39">
        <f t="shared" si="44"/>
        <v>0.11170104145395141</v>
      </c>
      <c r="I92" s="39">
        <f t="shared" si="44"/>
        <v>0.12379524523452559</v>
      </c>
      <c r="J92" s="39">
        <f t="shared" si="44"/>
        <v>0.1109704641350211</v>
      </c>
      <c r="K92" s="39">
        <f t="shared" si="44"/>
        <v>0.10757453666398066</v>
      </c>
      <c r="L92" s="39">
        <f t="shared" si="44"/>
        <v>0.11836734693877551</v>
      </c>
      <c r="M92" s="39">
        <f t="shared" si="44"/>
        <v>0.13562880537476379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0.15456238361266295</v>
      </c>
      <c r="E93" s="66">
        <f t="shared" si="45"/>
        <v>0.15418118466898956</v>
      </c>
      <c r="F93" s="66">
        <f t="shared" si="45"/>
        <v>0.17162162162162162</v>
      </c>
      <c r="G93" s="66">
        <f t="shared" si="45"/>
        <v>0.14592833876221498</v>
      </c>
      <c r="H93" s="66">
        <f t="shared" si="45"/>
        <v>0.16131260794473229</v>
      </c>
      <c r="I93" s="66">
        <f t="shared" si="45"/>
        <v>0.19160997732426305</v>
      </c>
      <c r="J93" s="66">
        <f t="shared" si="45"/>
        <v>0.15942591155934832</v>
      </c>
      <c r="K93" s="66">
        <f t="shared" si="45"/>
        <v>0.15261324041811847</v>
      </c>
      <c r="L93" s="66">
        <f t="shared" si="45"/>
        <v>0.15796656431252132</v>
      </c>
      <c r="M93" s="66">
        <f t="shared" si="45"/>
        <v>0.17150803461063041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0.2893553223388306</v>
      </c>
      <c r="E94" s="66">
        <f t="shared" si="46"/>
        <v>0.30446927374301674</v>
      </c>
      <c r="F94" s="66">
        <f t="shared" si="46"/>
        <v>0.28399122807017546</v>
      </c>
      <c r="G94" s="66">
        <f t="shared" si="46"/>
        <v>0.23270440251572327</v>
      </c>
      <c r="H94" s="66">
        <f t="shared" si="46"/>
        <v>0.27918781725888325</v>
      </c>
      <c r="I94" s="66">
        <f t="shared" si="46"/>
        <v>0.26876876876876876</v>
      </c>
      <c r="J94" s="66">
        <f t="shared" si="46"/>
        <v>0.26658767772511849</v>
      </c>
      <c r="K94" s="66">
        <f t="shared" si="46"/>
        <v>0.3248587570621469</v>
      </c>
      <c r="L94" s="66">
        <f t="shared" si="46"/>
        <v>0.31323283082077052</v>
      </c>
      <c r="M94" s="66">
        <f t="shared" si="46"/>
        <v>0.44265593561368211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0.19729043183742592</v>
      </c>
      <c r="E95" s="66">
        <f t="shared" si="47"/>
        <v>0.22286263208453411</v>
      </c>
      <c r="F95" s="66">
        <f t="shared" si="47"/>
        <v>0.19759926131117267</v>
      </c>
      <c r="G95" s="66">
        <f t="shared" si="47"/>
        <v>0.20053956834532374</v>
      </c>
      <c r="H95" s="66">
        <f t="shared" si="47"/>
        <v>0.21087314662273476</v>
      </c>
      <c r="I95" s="66">
        <f t="shared" si="47"/>
        <v>0.17980840088430361</v>
      </c>
      <c r="J95" s="66">
        <f t="shared" si="47"/>
        <v>0.21699544764795145</v>
      </c>
      <c r="K95" s="66">
        <f t="shared" si="47"/>
        <v>0.17821067821067821</v>
      </c>
      <c r="L95" s="66">
        <f t="shared" si="47"/>
        <v>0.20408163265306123</v>
      </c>
      <c r="M95" s="66">
        <f t="shared" si="47"/>
        <v>0.26019417475728157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0.30619469026548674</v>
      </c>
      <c r="E97" s="39">
        <f t="shared" ref="E97:M97" si="50">E82</f>
        <v>0.28156748911465895</v>
      </c>
      <c r="F97" s="39">
        <f t="shared" si="50"/>
        <v>0.24807903402854006</v>
      </c>
      <c r="G97" s="39">
        <f t="shared" si="50"/>
        <v>0.27726675427069647</v>
      </c>
      <c r="H97" s="39">
        <f t="shared" si="50"/>
        <v>0.26997245179063362</v>
      </c>
      <c r="I97" s="39">
        <f t="shared" si="50"/>
        <v>0.29350649350649349</v>
      </c>
      <c r="J97" s="39">
        <f t="shared" si="50"/>
        <v>0.30783242258652094</v>
      </c>
      <c r="K97" s="39">
        <f t="shared" si="50"/>
        <v>0.35919540229885055</v>
      </c>
      <c r="L97" s="39">
        <f t="shared" si="50"/>
        <v>0.28639618138424822</v>
      </c>
      <c r="M97" s="39">
        <f t="shared" si="50"/>
        <v>0.31761786600496278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0.30619469026548674</v>
      </c>
      <c r="E98" s="66">
        <f t="shared" si="51"/>
        <v>0.28156748911465895</v>
      </c>
      <c r="F98" s="66">
        <f t="shared" si="51"/>
        <v>0.24807903402854006</v>
      </c>
      <c r="G98" s="66">
        <f t="shared" si="51"/>
        <v>0.27726675427069647</v>
      </c>
      <c r="H98" s="66">
        <f t="shared" si="51"/>
        <v>0.26997245179063362</v>
      </c>
      <c r="I98" s="66">
        <f t="shared" si="51"/>
        <v>0.29350649350649349</v>
      </c>
      <c r="J98" s="66">
        <f t="shared" si="51"/>
        <v>0.30783242258652094</v>
      </c>
      <c r="K98" s="66">
        <f t="shared" si="51"/>
        <v>0.35919540229885055</v>
      </c>
      <c r="L98" s="66">
        <f t="shared" si="51"/>
        <v>0.28639618138424822</v>
      </c>
      <c r="M98" s="66">
        <f t="shared" si="51"/>
        <v>0.31761786600496278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</v>
      </c>
      <c r="E99" s="66">
        <f t="shared" si="52"/>
        <v>0</v>
      </c>
      <c r="F99" s="66">
        <f t="shared" si="52"/>
        <v>0</v>
      </c>
      <c r="G99" s="66">
        <f t="shared" si="52"/>
        <v>0</v>
      </c>
      <c r="H99" s="66">
        <f t="shared" si="52"/>
        <v>0</v>
      </c>
      <c r="I99" s="66">
        <f t="shared" si="52"/>
        <v>0</v>
      </c>
      <c r="J99" s="66">
        <f t="shared" si="52"/>
        <v>0</v>
      </c>
      <c r="K99" s="66">
        <f t="shared" si="52"/>
        <v>0</v>
      </c>
      <c r="L99" s="66">
        <f t="shared" si="52"/>
        <v>0</v>
      </c>
      <c r="M99" s="66">
        <f t="shared" si="52"/>
        <v>0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0</v>
      </c>
      <c r="E100" s="66">
        <f t="shared" si="53"/>
        <v>0</v>
      </c>
      <c r="F100" s="66">
        <f t="shared" si="53"/>
        <v>0</v>
      </c>
      <c r="G100" s="66">
        <f t="shared" si="53"/>
        <v>0</v>
      </c>
      <c r="H100" s="66">
        <f t="shared" si="53"/>
        <v>0</v>
      </c>
      <c r="I100" s="66">
        <f t="shared" si="53"/>
        <v>0</v>
      </c>
      <c r="J100" s="66">
        <f t="shared" si="53"/>
        <v>0</v>
      </c>
      <c r="K100" s="66">
        <f t="shared" si="53"/>
        <v>0</v>
      </c>
      <c r="L100" s="66">
        <f t="shared" si="53"/>
        <v>0</v>
      </c>
      <c r="M100" s="66">
        <f t="shared" si="53"/>
        <v>0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0</v>
      </c>
      <c r="E101" s="66">
        <f t="shared" si="54"/>
        <v>0</v>
      </c>
      <c r="F101" s="66">
        <f t="shared" si="54"/>
        <v>0</v>
      </c>
      <c r="G101" s="66">
        <f t="shared" si="54"/>
        <v>0</v>
      </c>
      <c r="H101" s="66">
        <f t="shared" si="54"/>
        <v>0</v>
      </c>
      <c r="I101" s="66">
        <f t="shared" si="54"/>
        <v>0</v>
      </c>
      <c r="J101" s="66">
        <f t="shared" si="54"/>
        <v>0</v>
      </c>
      <c r="K101" s="66">
        <f t="shared" si="54"/>
        <v>0</v>
      </c>
      <c r="L101" s="66">
        <f t="shared" si="54"/>
        <v>0</v>
      </c>
      <c r="M101" s="66">
        <f t="shared" si="54"/>
        <v>0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0</v>
      </c>
      <c r="E102" s="66">
        <f t="shared" si="55"/>
        <v>0</v>
      </c>
      <c r="F102" s="66">
        <f t="shared" si="55"/>
        <v>0</v>
      </c>
      <c r="G102" s="66">
        <f t="shared" si="55"/>
        <v>0</v>
      </c>
      <c r="H102" s="66">
        <f t="shared" si="55"/>
        <v>0</v>
      </c>
      <c r="I102" s="66">
        <f t="shared" si="55"/>
        <v>0</v>
      </c>
      <c r="J102" s="66">
        <f t="shared" si="55"/>
        <v>0</v>
      </c>
      <c r="K102" s="66">
        <f t="shared" si="55"/>
        <v>0</v>
      </c>
      <c r="L102" s="66">
        <f t="shared" si="55"/>
        <v>0</v>
      </c>
      <c r="M102" s="66">
        <f t="shared" si="55"/>
        <v>0</v>
      </c>
    </row>
  </sheetData>
  <mergeCells count="1">
    <mergeCell ref="D62:E62"/>
  </mergeCells>
  <hyperlinks>
    <hyperlink ref="W3" r:id="rId1" xr:uid="{1F17DF3C-6F0A-410F-932C-48C006FBF6DF}"/>
  </hyperlinks>
  <pageMargins left="0.7" right="0.7" top="0.75" bottom="0.75" header="0.3" footer="0.3"/>
  <pageSetup orientation="portrait" horizontalDpi="300" verticalDpi="300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F7B2-6559-4587-A28A-E5711E4A9756}">
  <sheetPr codeName="Sheet12">
    <tabColor rgb="FF0070C0"/>
  </sheetPr>
  <dimension ref="A1:BB102"/>
  <sheetViews>
    <sheetView zoomScale="70" zoomScaleNormal="70" workbookViewId="0">
      <pane xSplit="3" ySplit="6" topLeftCell="D7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1.7109375" style="1" customWidth="1"/>
    <col min="2" max="2" width="9.140625" style="29"/>
    <col min="3" max="3" width="59.42578125" style="29" bestFit="1" customWidth="1"/>
    <col min="4" max="13" width="15.140625" style="29" customWidth="1"/>
    <col min="14" max="14" width="9.140625" style="29"/>
    <col min="15" max="21" width="20.7109375" style="29" customWidth="1"/>
    <col min="22" max="22" width="9.140625" style="29"/>
    <col min="23" max="23" width="6.28515625" style="1" customWidth="1"/>
    <col min="24" max="24" width="60.85546875" style="2" bestFit="1" customWidth="1"/>
    <col min="25" max="25" width="13.85546875" style="3" customWidth="1"/>
    <col min="26" max="27" width="13.85546875" style="1" customWidth="1"/>
    <col min="28" max="28" width="13.85546875" style="3" customWidth="1"/>
    <col min="29" max="30" width="13.85546875" style="1" customWidth="1"/>
    <col min="31" max="31" width="13.85546875" style="3" customWidth="1"/>
    <col min="32" max="33" width="13.85546875" style="1" customWidth="1"/>
    <col min="34" max="34" width="13.85546875" style="3" customWidth="1"/>
    <col min="35" max="36" width="13.85546875" style="1" customWidth="1"/>
    <col min="37" max="37" width="13.85546875" style="3" customWidth="1"/>
    <col min="38" max="39" width="13.85546875" style="1" customWidth="1"/>
    <col min="40" max="40" width="13.85546875" style="3" customWidth="1"/>
    <col min="41" max="42" width="13.85546875" style="1" customWidth="1"/>
    <col min="43" max="43" width="13.85546875" style="3" customWidth="1"/>
    <col min="44" max="45" width="13.85546875" style="1" customWidth="1"/>
    <col min="46" max="46" width="13.85546875" style="3" customWidth="1"/>
    <col min="47" max="48" width="13.85546875" style="1" customWidth="1"/>
    <col min="49" max="49" width="13.85546875" style="3" customWidth="1"/>
    <col min="50" max="51" width="13.85546875" style="1" customWidth="1"/>
    <col min="52" max="52" width="13.85546875" style="3" customWidth="1"/>
    <col min="53" max="54" width="13.85546875" style="1" customWidth="1"/>
    <col min="55" max="16384" width="9.140625" style="1"/>
  </cols>
  <sheetData>
    <row r="1" spans="1:54" s="5" customFormat="1" ht="23.25" x14ac:dyDescent="0.35">
      <c r="A1" s="33" t="s">
        <v>69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8" t="s">
        <v>37</v>
      </c>
      <c r="X1" s="6"/>
      <c r="Y1" s="7"/>
      <c r="AB1" s="7"/>
      <c r="AE1" s="7"/>
      <c r="AH1" s="7"/>
      <c r="AK1" s="7"/>
      <c r="AN1" s="7"/>
      <c r="AQ1" s="7"/>
      <c r="AT1" s="7"/>
      <c r="AW1" s="7"/>
      <c r="AZ1" s="7"/>
    </row>
    <row r="2" spans="1:54" x14ac:dyDescent="0.25">
      <c r="A2" s="8"/>
      <c r="W2" s="1" t="s">
        <v>1</v>
      </c>
      <c r="X2" s="1"/>
      <c r="Y2" s="1"/>
      <c r="AB2" s="1"/>
      <c r="AE2" s="1"/>
      <c r="AH2" s="1"/>
      <c r="AK2" s="1"/>
      <c r="AN2" s="1"/>
      <c r="AQ2" s="1"/>
      <c r="AT2" s="1"/>
      <c r="AW2" s="1"/>
      <c r="AZ2" s="1"/>
    </row>
    <row r="3" spans="1:54" x14ac:dyDescent="0.25">
      <c r="W3" s="48" t="s">
        <v>85</v>
      </c>
      <c r="Y3" s="1"/>
      <c r="AB3" s="1"/>
      <c r="AE3" s="1"/>
      <c r="AH3" s="1"/>
      <c r="AK3" s="1"/>
      <c r="AN3" s="1"/>
      <c r="AQ3" s="1"/>
      <c r="AT3" s="1"/>
      <c r="AW3" s="1"/>
      <c r="AZ3" s="1"/>
    </row>
    <row r="4" spans="1:54" x14ac:dyDescent="0.25">
      <c r="B4" s="40" t="s">
        <v>98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W4" s="9"/>
      <c r="X4" s="12"/>
      <c r="Y4" s="13" t="s">
        <v>39</v>
      </c>
      <c r="Z4" s="11" t="s">
        <v>40</v>
      </c>
      <c r="AA4" s="11" t="s">
        <v>41</v>
      </c>
      <c r="AB4" s="24" t="s">
        <v>39</v>
      </c>
      <c r="AC4" s="11" t="s">
        <v>40</v>
      </c>
      <c r="AD4" s="11" t="s">
        <v>41</v>
      </c>
      <c r="AE4" s="24" t="s">
        <v>39</v>
      </c>
      <c r="AF4" s="11" t="s">
        <v>40</v>
      </c>
      <c r="AG4" s="11" t="s">
        <v>41</v>
      </c>
      <c r="AH4" s="24" t="s">
        <v>39</v>
      </c>
      <c r="AI4" s="11" t="s">
        <v>40</v>
      </c>
      <c r="AJ4" s="11" t="s">
        <v>41</v>
      </c>
      <c r="AK4" s="24" t="s">
        <v>39</v>
      </c>
      <c r="AL4" s="11" t="s">
        <v>40</v>
      </c>
      <c r="AM4" s="11" t="s">
        <v>41</v>
      </c>
      <c r="AN4" s="24" t="s">
        <v>39</v>
      </c>
      <c r="AO4" s="11" t="s">
        <v>40</v>
      </c>
      <c r="AP4" s="11" t="s">
        <v>41</v>
      </c>
      <c r="AQ4" s="24" t="s">
        <v>39</v>
      </c>
      <c r="AR4" s="11" t="s">
        <v>40</v>
      </c>
      <c r="AS4" s="11" t="s">
        <v>41</v>
      </c>
      <c r="AT4" s="24" t="s">
        <v>39</v>
      </c>
      <c r="AU4" s="11" t="s">
        <v>40</v>
      </c>
      <c r="AV4" s="11" t="s">
        <v>41</v>
      </c>
      <c r="AW4" s="24" t="s">
        <v>39</v>
      </c>
      <c r="AX4" s="11" t="s">
        <v>40</v>
      </c>
      <c r="AY4" s="11" t="s">
        <v>41</v>
      </c>
      <c r="AZ4" s="24" t="s">
        <v>39</v>
      </c>
      <c r="BA4" s="11" t="s">
        <v>40</v>
      </c>
      <c r="BB4" s="11" t="s">
        <v>41</v>
      </c>
    </row>
    <row r="5" spans="1:54" x14ac:dyDescent="0.25">
      <c r="B5" s="30"/>
      <c r="C5" s="30"/>
      <c r="D5" s="31">
        <v>2010</v>
      </c>
      <c r="E5" s="31">
        <v>2011</v>
      </c>
      <c r="F5" s="31">
        <v>2012</v>
      </c>
      <c r="G5" s="31">
        <v>2013</v>
      </c>
      <c r="H5" s="31">
        <v>2014</v>
      </c>
      <c r="I5" s="31">
        <v>2015</v>
      </c>
      <c r="J5" s="31">
        <v>2016</v>
      </c>
      <c r="K5" s="31">
        <v>2017</v>
      </c>
      <c r="L5" s="31">
        <v>2018</v>
      </c>
      <c r="M5" s="31">
        <v>2019</v>
      </c>
      <c r="W5" s="11" t="s">
        <v>38</v>
      </c>
      <c r="X5" s="4" t="s">
        <v>0</v>
      </c>
      <c r="Y5" s="11">
        <v>2010</v>
      </c>
      <c r="Z5" s="20">
        <f>Y5 + 0.1</f>
        <v>2010.1</v>
      </c>
      <c r="AA5" s="20">
        <f>Y5 + 0.2</f>
        <v>2010.2</v>
      </c>
      <c r="AB5" s="23">
        <f>Y5+1</f>
        <v>2011</v>
      </c>
      <c r="AC5" s="20">
        <f>AB5 + 0.1</f>
        <v>2011.1</v>
      </c>
      <c r="AD5" s="20">
        <f>AB5 + 0.2</f>
        <v>2011.2</v>
      </c>
      <c r="AE5" s="23">
        <f>AB5+1</f>
        <v>2012</v>
      </c>
      <c r="AF5" s="20">
        <f>AE5 + 0.1</f>
        <v>2012.1</v>
      </c>
      <c r="AG5" s="20">
        <f>AE5 + 0.2</f>
        <v>2012.2</v>
      </c>
      <c r="AH5" s="23">
        <f>AE5+1</f>
        <v>2013</v>
      </c>
      <c r="AI5" s="20">
        <f>AH5 + 0.1</f>
        <v>2013.1</v>
      </c>
      <c r="AJ5" s="20">
        <f>AH5 + 0.2</f>
        <v>2013.2</v>
      </c>
      <c r="AK5" s="23">
        <f>AH5+1</f>
        <v>2014</v>
      </c>
      <c r="AL5" s="20">
        <f>AK5 + 0.1</f>
        <v>2014.1</v>
      </c>
      <c r="AM5" s="20">
        <f>AK5 + 0.2</f>
        <v>2014.2</v>
      </c>
      <c r="AN5" s="23">
        <f>AK5+1</f>
        <v>2015</v>
      </c>
      <c r="AO5" s="20">
        <f>AN5 + 0.1</f>
        <v>2015.1</v>
      </c>
      <c r="AP5" s="20">
        <f>AN5 + 0.2</f>
        <v>2015.2</v>
      </c>
      <c r="AQ5" s="23">
        <f>AN5+1</f>
        <v>2016</v>
      </c>
      <c r="AR5" s="20">
        <f>AQ5 + 0.1</f>
        <v>2016.1</v>
      </c>
      <c r="AS5" s="20">
        <f>AQ5 + 0.2</f>
        <v>2016.2</v>
      </c>
      <c r="AT5" s="23">
        <f>AQ5+1</f>
        <v>2017</v>
      </c>
      <c r="AU5" s="20">
        <f>AT5 + 0.1</f>
        <v>2017.1</v>
      </c>
      <c r="AV5" s="20">
        <f>AT5 + 0.2</f>
        <v>2017.2</v>
      </c>
      <c r="AW5" s="23">
        <f>AT5+1</f>
        <v>2018</v>
      </c>
      <c r="AX5" s="20">
        <f>AW5 + 0.1</f>
        <v>2018.1</v>
      </c>
      <c r="AY5" s="20">
        <f>AW5 + 0.2</f>
        <v>2018.2</v>
      </c>
      <c r="AZ5" s="23">
        <f>AW5+1</f>
        <v>2019</v>
      </c>
      <c r="BA5" s="20">
        <f>AZ5 + 0.1</f>
        <v>2019.1</v>
      </c>
      <c r="BB5" s="20">
        <f>AZ5 + 0.2</f>
        <v>2019.2</v>
      </c>
    </row>
    <row r="6" spans="1:54" x14ac:dyDescent="0.25">
      <c r="B6" s="74">
        <v>1</v>
      </c>
      <c r="C6" s="75" t="s">
        <v>39</v>
      </c>
      <c r="D6" s="34">
        <f t="shared" ref="D6:M13" si="0">INDEX($Y$6:$BB$22,MATCH($B6, $W$6:$W$22,0), MATCH(D$31, $Y$5:$BB$5, 0) )</f>
        <v>20756</v>
      </c>
      <c r="E6" s="34">
        <f t="shared" si="0"/>
        <v>21098</v>
      </c>
      <c r="F6" s="34">
        <f t="shared" si="0"/>
        <v>21003</v>
      </c>
      <c r="G6" s="34">
        <f t="shared" si="0"/>
        <v>21325</v>
      </c>
      <c r="H6" s="34">
        <f t="shared" si="0"/>
        <v>21231</v>
      </c>
      <c r="I6" s="34">
        <f t="shared" si="0"/>
        <v>21281</v>
      </c>
      <c r="J6" s="34">
        <f t="shared" si="0"/>
        <v>21459</v>
      </c>
      <c r="K6" s="34">
        <f t="shared" si="0"/>
        <v>22071</v>
      </c>
      <c r="L6" s="34">
        <f t="shared" si="0"/>
        <v>22814</v>
      </c>
      <c r="M6" s="34">
        <f t="shared" si="0"/>
        <v>23716</v>
      </c>
      <c r="W6" s="10">
        <v>1</v>
      </c>
      <c r="X6" s="12" t="s">
        <v>2</v>
      </c>
      <c r="Y6" s="15">
        <v>20756</v>
      </c>
      <c r="Z6" s="15">
        <v>477</v>
      </c>
      <c r="AA6" s="14">
        <f>IFERROR(Z6/Y6, 0)</f>
        <v>2.2981306610136826E-2</v>
      </c>
      <c r="AB6" s="21">
        <v>21098</v>
      </c>
      <c r="AC6" s="15">
        <v>465</v>
      </c>
      <c r="AD6" s="14">
        <f>IFERROR(AC6/AB6, 0)</f>
        <v>2.2040003791828609E-2</v>
      </c>
      <c r="AE6" s="21">
        <v>21003</v>
      </c>
      <c r="AF6" s="15">
        <v>550</v>
      </c>
      <c r="AG6" s="14">
        <f>IFERROR(AF6/AE6, 0)</f>
        <v>2.6186735228300718E-2</v>
      </c>
      <c r="AH6" s="21">
        <v>21325</v>
      </c>
      <c r="AI6" s="15">
        <v>447</v>
      </c>
      <c r="AJ6" s="14">
        <f>IFERROR(AI6/AH6, 0)</f>
        <v>2.0961313012895662E-2</v>
      </c>
      <c r="AK6" s="21">
        <v>21231</v>
      </c>
      <c r="AL6" s="15">
        <v>493</v>
      </c>
      <c r="AM6" s="14">
        <f>IFERROR(AL6/AK6, 0)</f>
        <v>2.3220762093165655E-2</v>
      </c>
      <c r="AN6" s="21">
        <v>21281</v>
      </c>
      <c r="AO6" s="15">
        <v>499</v>
      </c>
      <c r="AP6" s="14">
        <f>IFERROR(AO6/AN6, 0)</f>
        <v>2.3448146233729619E-2</v>
      </c>
      <c r="AQ6" s="21">
        <v>21459</v>
      </c>
      <c r="AR6" s="15">
        <v>489</v>
      </c>
      <c r="AS6" s="14">
        <f>IFERROR(AR6/AQ6, 0)</f>
        <v>2.2787641549000419E-2</v>
      </c>
      <c r="AT6" s="21">
        <v>22071</v>
      </c>
      <c r="AU6" s="15">
        <v>434</v>
      </c>
      <c r="AV6" s="14">
        <f>IFERROR(AU6/AT6, 0)</f>
        <v>1.9663812242308912E-2</v>
      </c>
      <c r="AW6" s="21">
        <v>22814</v>
      </c>
      <c r="AX6" s="15">
        <v>462</v>
      </c>
      <c r="AY6" s="14">
        <f>IFERROR(AX6/AW6, 0)</f>
        <v>2.0250723240115717E-2</v>
      </c>
      <c r="AZ6" s="21">
        <v>23716</v>
      </c>
      <c r="BA6" s="15">
        <v>445</v>
      </c>
      <c r="BB6" s="14">
        <f>IFERROR(BA6/AZ6, 0)</f>
        <v>1.8763703828638893E-2</v>
      </c>
    </row>
    <row r="7" spans="1:54" x14ac:dyDescent="0.25">
      <c r="B7" s="74">
        <v>3</v>
      </c>
      <c r="C7" s="76" t="s">
        <v>43</v>
      </c>
      <c r="D7" s="34">
        <f t="shared" si="0"/>
        <v>15407</v>
      </c>
      <c r="E7" s="34">
        <f t="shared" si="0"/>
        <v>15654</v>
      </c>
      <c r="F7" s="34">
        <f t="shared" si="0"/>
        <v>15977</v>
      </c>
      <c r="G7" s="34">
        <f t="shared" si="0"/>
        <v>16491</v>
      </c>
      <c r="H7" s="34">
        <f t="shared" si="0"/>
        <v>16636</v>
      </c>
      <c r="I7" s="34">
        <f t="shared" si="0"/>
        <v>16541</v>
      </c>
      <c r="J7" s="34">
        <f t="shared" si="0"/>
        <v>16659</v>
      </c>
      <c r="K7" s="34">
        <f t="shared" si="0"/>
        <v>17154</v>
      </c>
      <c r="L7" s="34">
        <f t="shared" si="0"/>
        <v>17770</v>
      </c>
      <c r="M7" s="34">
        <f t="shared" si="0"/>
        <v>18475</v>
      </c>
      <c r="W7" s="10">
        <v>2</v>
      </c>
      <c r="X7" s="12" t="s">
        <v>3</v>
      </c>
      <c r="Y7" s="15">
        <v>18670</v>
      </c>
      <c r="Z7" s="15">
        <v>478</v>
      </c>
      <c r="AA7" s="14">
        <f t="shared" ref="AA7:AA56" si="1">IFERROR(Z7/Y7, 0)</f>
        <v>2.5602570969469739E-2</v>
      </c>
      <c r="AB7" s="21">
        <v>19070</v>
      </c>
      <c r="AC7" s="15">
        <v>501</v>
      </c>
      <c r="AD7" s="14">
        <f t="shared" ref="AD7:AD56" si="2">IFERROR(AC7/AB7, 0)</f>
        <v>2.6271630833770321E-2</v>
      </c>
      <c r="AE7" s="21">
        <v>19168</v>
      </c>
      <c r="AF7" s="15">
        <v>517</v>
      </c>
      <c r="AG7" s="14">
        <f t="shared" ref="AG7:AG56" si="3">IFERROR(AF7/AE7, 0)</f>
        <v>2.6972036727879799E-2</v>
      </c>
      <c r="AH7" s="21">
        <v>19753</v>
      </c>
      <c r="AI7" s="15">
        <v>429</v>
      </c>
      <c r="AJ7" s="14">
        <f t="shared" ref="AJ7:AJ56" si="4">IFERROR(AI7/AH7, 0)</f>
        <v>2.1718220017212575E-2</v>
      </c>
      <c r="AK7" s="21">
        <v>19710</v>
      </c>
      <c r="AL7" s="15">
        <v>510</v>
      </c>
      <c r="AM7" s="14">
        <f t="shared" ref="AM7:AM56" si="5">IFERROR(AL7/AK7, 0)</f>
        <v>2.5875190258751901E-2</v>
      </c>
      <c r="AN7" s="21">
        <v>19808</v>
      </c>
      <c r="AO7" s="15">
        <v>460</v>
      </c>
      <c r="AP7" s="14">
        <f t="shared" ref="AP7:AP56" si="6">IFERROR(AO7/AN7, 0)</f>
        <v>2.3222940226171242E-2</v>
      </c>
      <c r="AQ7" s="21">
        <v>19847</v>
      </c>
      <c r="AR7" s="15">
        <v>466</v>
      </c>
      <c r="AS7" s="14">
        <f t="shared" ref="AS7:AS56" si="7">IFERROR(AR7/AQ7, 0)</f>
        <v>2.3479619086007961E-2</v>
      </c>
      <c r="AT7" s="21">
        <v>20411</v>
      </c>
      <c r="AU7" s="15">
        <v>439</v>
      </c>
      <c r="AV7" s="14">
        <f t="shared" ref="AV7:AV56" si="8">IFERROR(AU7/AT7, 0)</f>
        <v>2.1508010386556267E-2</v>
      </c>
      <c r="AW7" s="21">
        <v>20900</v>
      </c>
      <c r="AX7" s="15">
        <v>430</v>
      </c>
      <c r="AY7" s="14">
        <f t="shared" ref="AY7:AY56" si="9">IFERROR(AX7/AW7, 0)</f>
        <v>2.0574162679425839E-2</v>
      </c>
      <c r="AZ7" s="21">
        <v>21709</v>
      </c>
      <c r="BA7" s="15">
        <v>437</v>
      </c>
      <c r="BB7" s="14">
        <f t="shared" ref="BB7:BB56" si="10">IFERROR(BA7/AZ7, 0)</f>
        <v>2.0129900041457462E-2</v>
      </c>
    </row>
    <row r="8" spans="1:54" x14ac:dyDescent="0.25">
      <c r="B8" s="74">
        <v>4</v>
      </c>
      <c r="C8" s="76" t="s">
        <v>44</v>
      </c>
      <c r="D8" s="34">
        <f t="shared" si="0"/>
        <v>3263</v>
      </c>
      <c r="E8" s="34">
        <f t="shared" si="0"/>
        <v>3416</v>
      </c>
      <c r="F8" s="34">
        <f t="shared" si="0"/>
        <v>3191</v>
      </c>
      <c r="G8" s="34">
        <f t="shared" si="0"/>
        <v>3262</v>
      </c>
      <c r="H8" s="34">
        <f t="shared" si="0"/>
        <v>3074</v>
      </c>
      <c r="I8" s="34">
        <f t="shared" si="0"/>
        <v>3267</v>
      </c>
      <c r="J8" s="34">
        <f t="shared" si="0"/>
        <v>3188</v>
      </c>
      <c r="K8" s="34">
        <f t="shared" si="0"/>
        <v>3257</v>
      </c>
      <c r="L8" s="34">
        <f t="shared" si="0"/>
        <v>3130</v>
      </c>
      <c r="M8" s="34">
        <f t="shared" si="0"/>
        <v>3234</v>
      </c>
      <c r="W8" s="10">
        <v>3</v>
      </c>
      <c r="X8" s="12" t="s">
        <v>4</v>
      </c>
      <c r="Y8" s="15">
        <v>15407</v>
      </c>
      <c r="Z8" s="15">
        <v>477</v>
      </c>
      <c r="AA8" s="14">
        <f t="shared" si="1"/>
        <v>3.0959953267995066E-2</v>
      </c>
      <c r="AB8" s="21">
        <v>15654</v>
      </c>
      <c r="AC8" s="15">
        <v>535</v>
      </c>
      <c r="AD8" s="14">
        <f t="shared" si="2"/>
        <v>3.4176568289255145E-2</v>
      </c>
      <c r="AE8" s="21">
        <v>15977</v>
      </c>
      <c r="AF8" s="15">
        <v>532</v>
      </c>
      <c r="AG8" s="14">
        <f t="shared" si="3"/>
        <v>3.3297865681917754E-2</v>
      </c>
      <c r="AH8" s="21">
        <v>16491</v>
      </c>
      <c r="AI8" s="15">
        <v>512</v>
      </c>
      <c r="AJ8" s="14">
        <f t="shared" si="4"/>
        <v>3.1047237887332484E-2</v>
      </c>
      <c r="AK8" s="21">
        <v>16636</v>
      </c>
      <c r="AL8" s="15">
        <v>545</v>
      </c>
      <c r="AM8" s="14">
        <f t="shared" si="5"/>
        <v>3.276027891320029E-2</v>
      </c>
      <c r="AN8" s="21">
        <v>16541</v>
      </c>
      <c r="AO8" s="15">
        <v>471</v>
      </c>
      <c r="AP8" s="14">
        <f t="shared" si="6"/>
        <v>2.8474699232210871E-2</v>
      </c>
      <c r="AQ8" s="21">
        <v>16659</v>
      </c>
      <c r="AR8" s="15">
        <v>478</v>
      </c>
      <c r="AS8" s="14">
        <f t="shared" si="7"/>
        <v>2.869319887148088E-2</v>
      </c>
      <c r="AT8" s="21">
        <v>17154</v>
      </c>
      <c r="AU8" s="15">
        <v>467</v>
      </c>
      <c r="AV8" s="14">
        <f t="shared" si="8"/>
        <v>2.7223971085461117E-2</v>
      </c>
      <c r="AW8" s="21">
        <v>17770</v>
      </c>
      <c r="AX8" s="15">
        <v>473</v>
      </c>
      <c r="AY8" s="14">
        <f t="shared" si="9"/>
        <v>2.6617895329206529E-2</v>
      </c>
      <c r="AZ8" s="21">
        <v>18475</v>
      </c>
      <c r="BA8" s="15">
        <v>522</v>
      </c>
      <c r="BB8" s="14">
        <f t="shared" si="10"/>
        <v>2.8254397834912043E-2</v>
      </c>
    </row>
    <row r="9" spans="1:54" x14ac:dyDescent="0.25">
      <c r="B9" s="74">
        <v>8</v>
      </c>
      <c r="C9" s="76" t="s">
        <v>54</v>
      </c>
      <c r="D9" s="34">
        <f t="shared" si="0"/>
        <v>155</v>
      </c>
      <c r="E9" s="34">
        <f t="shared" si="0"/>
        <v>164</v>
      </c>
      <c r="F9" s="34">
        <f t="shared" si="0"/>
        <v>170</v>
      </c>
      <c r="G9" s="34">
        <f t="shared" si="0"/>
        <v>96</v>
      </c>
      <c r="H9" s="34">
        <f t="shared" si="0"/>
        <v>166</v>
      </c>
      <c r="I9" s="34">
        <f t="shared" si="0"/>
        <v>154</v>
      </c>
      <c r="J9" s="34">
        <f t="shared" si="0"/>
        <v>142</v>
      </c>
      <c r="K9" s="34">
        <f t="shared" si="0"/>
        <v>158</v>
      </c>
      <c r="L9" s="34">
        <f t="shared" si="0"/>
        <v>146</v>
      </c>
      <c r="M9" s="34">
        <f t="shared" si="0"/>
        <v>94</v>
      </c>
      <c r="W9" s="10">
        <v>4</v>
      </c>
      <c r="X9" s="12" t="s">
        <v>5</v>
      </c>
      <c r="Y9" s="15">
        <v>3263</v>
      </c>
      <c r="Z9" s="15">
        <v>347</v>
      </c>
      <c r="AA9" s="14">
        <f t="shared" si="1"/>
        <v>0.10634385534783941</v>
      </c>
      <c r="AB9" s="21">
        <v>3416</v>
      </c>
      <c r="AC9" s="15">
        <v>337</v>
      </c>
      <c r="AD9" s="14">
        <f t="shared" si="2"/>
        <v>9.8653395784543324E-2</v>
      </c>
      <c r="AE9" s="21">
        <v>3191</v>
      </c>
      <c r="AF9" s="15">
        <v>380</v>
      </c>
      <c r="AG9" s="14">
        <f t="shared" si="3"/>
        <v>0.11908492635537449</v>
      </c>
      <c r="AH9" s="21">
        <v>3262</v>
      </c>
      <c r="AI9" s="15">
        <v>352</v>
      </c>
      <c r="AJ9" s="14">
        <f t="shared" si="4"/>
        <v>0.1079092581238504</v>
      </c>
      <c r="AK9" s="21">
        <v>3074</v>
      </c>
      <c r="AL9" s="15">
        <v>312</v>
      </c>
      <c r="AM9" s="14">
        <f t="shared" si="5"/>
        <v>0.1014964216005205</v>
      </c>
      <c r="AN9" s="21">
        <v>3267</v>
      </c>
      <c r="AO9" s="15">
        <v>301</v>
      </c>
      <c r="AP9" s="14">
        <f t="shared" si="6"/>
        <v>9.2133455769819406E-2</v>
      </c>
      <c r="AQ9" s="21">
        <v>3188</v>
      </c>
      <c r="AR9" s="15">
        <v>302</v>
      </c>
      <c r="AS9" s="14">
        <f t="shared" si="7"/>
        <v>9.4730238393977415E-2</v>
      </c>
      <c r="AT9" s="21">
        <v>3257</v>
      </c>
      <c r="AU9" s="15">
        <v>295</v>
      </c>
      <c r="AV9" s="14">
        <f t="shared" si="8"/>
        <v>9.057414798894689E-2</v>
      </c>
      <c r="AW9" s="21">
        <v>3130</v>
      </c>
      <c r="AX9" s="15">
        <v>354</v>
      </c>
      <c r="AY9" s="14">
        <f t="shared" si="9"/>
        <v>0.11309904153354633</v>
      </c>
      <c r="AZ9" s="21">
        <v>3234</v>
      </c>
      <c r="BA9" s="15">
        <v>355</v>
      </c>
      <c r="BB9" s="14">
        <f t="shared" si="10"/>
        <v>0.10977118119975263</v>
      </c>
    </row>
    <row r="10" spans="1:54" x14ac:dyDescent="0.25">
      <c r="B10" s="74">
        <v>14</v>
      </c>
      <c r="C10" s="76" t="s">
        <v>55</v>
      </c>
      <c r="D10" s="34">
        <f t="shared" si="0"/>
        <v>81</v>
      </c>
      <c r="E10" s="34">
        <f t="shared" si="0"/>
        <v>82</v>
      </c>
      <c r="F10" s="34">
        <f t="shared" si="0"/>
        <v>104</v>
      </c>
      <c r="G10" s="34">
        <f t="shared" si="0"/>
        <v>88</v>
      </c>
      <c r="H10" s="34">
        <f t="shared" si="0"/>
        <v>87</v>
      </c>
      <c r="I10" s="34">
        <f t="shared" si="0"/>
        <v>73</v>
      </c>
      <c r="J10" s="34">
        <f t="shared" si="0"/>
        <v>71</v>
      </c>
      <c r="K10" s="34">
        <f t="shared" si="0"/>
        <v>48</v>
      </c>
      <c r="L10" s="34">
        <f t="shared" si="0"/>
        <v>65</v>
      </c>
      <c r="M10" s="34">
        <f t="shared" si="0"/>
        <v>47</v>
      </c>
      <c r="W10" s="10">
        <v>5</v>
      </c>
      <c r="X10" s="12" t="s">
        <v>6</v>
      </c>
      <c r="Y10" s="15">
        <v>2047</v>
      </c>
      <c r="Z10" s="15">
        <v>268</v>
      </c>
      <c r="AA10" s="14">
        <f t="shared" si="1"/>
        <v>0.13092330239374694</v>
      </c>
      <c r="AB10" s="21">
        <v>2351</v>
      </c>
      <c r="AC10" s="15">
        <v>285</v>
      </c>
      <c r="AD10" s="14">
        <f t="shared" si="2"/>
        <v>0.12122501063377286</v>
      </c>
      <c r="AE10" s="21">
        <v>2039</v>
      </c>
      <c r="AF10" s="15">
        <v>338</v>
      </c>
      <c r="AG10" s="14">
        <f t="shared" si="3"/>
        <v>0.16576753310446296</v>
      </c>
      <c r="AH10" s="21">
        <v>2132</v>
      </c>
      <c r="AI10" s="15">
        <v>338</v>
      </c>
      <c r="AJ10" s="14">
        <f t="shared" si="4"/>
        <v>0.15853658536585366</v>
      </c>
      <c r="AK10" s="21">
        <v>2074</v>
      </c>
      <c r="AL10" s="15">
        <v>294</v>
      </c>
      <c r="AM10" s="14">
        <f t="shared" si="5"/>
        <v>0.14175506268081003</v>
      </c>
      <c r="AN10" s="21">
        <v>2283</v>
      </c>
      <c r="AO10" s="15">
        <v>261</v>
      </c>
      <c r="AP10" s="14">
        <f t="shared" si="6"/>
        <v>0.11432325886990802</v>
      </c>
      <c r="AQ10" s="21">
        <v>2136</v>
      </c>
      <c r="AR10" s="15">
        <v>284</v>
      </c>
      <c r="AS10" s="14">
        <f t="shared" si="7"/>
        <v>0.13295880149812733</v>
      </c>
      <c r="AT10" s="21">
        <v>2200</v>
      </c>
      <c r="AU10" s="15">
        <v>233</v>
      </c>
      <c r="AV10" s="14">
        <f t="shared" si="8"/>
        <v>0.10590909090909091</v>
      </c>
      <c r="AW10" s="21">
        <v>2166</v>
      </c>
      <c r="AX10" s="15">
        <v>303</v>
      </c>
      <c r="AY10" s="14">
        <f t="shared" si="9"/>
        <v>0.13988919667590027</v>
      </c>
      <c r="AZ10" s="21">
        <v>2277</v>
      </c>
      <c r="BA10" s="15">
        <v>282</v>
      </c>
      <c r="BB10" s="14">
        <f t="shared" si="10"/>
        <v>0.12384716732542819</v>
      </c>
    </row>
    <row r="11" spans="1:54" x14ac:dyDescent="0.25">
      <c r="B11" s="74">
        <v>15</v>
      </c>
      <c r="C11" s="76" t="s">
        <v>56</v>
      </c>
      <c r="D11" s="34">
        <f t="shared" si="0"/>
        <v>462</v>
      </c>
      <c r="E11" s="34">
        <f t="shared" si="0"/>
        <v>463</v>
      </c>
      <c r="F11" s="34">
        <f t="shared" si="0"/>
        <v>376</v>
      </c>
      <c r="G11" s="34">
        <f t="shared" si="0"/>
        <v>352</v>
      </c>
      <c r="H11" s="34">
        <f t="shared" si="0"/>
        <v>352</v>
      </c>
      <c r="I11" s="34">
        <f t="shared" si="0"/>
        <v>348</v>
      </c>
      <c r="J11" s="34">
        <f t="shared" si="0"/>
        <v>385</v>
      </c>
      <c r="K11" s="34">
        <f t="shared" si="0"/>
        <v>337</v>
      </c>
      <c r="L11" s="34">
        <f t="shared" si="0"/>
        <v>331</v>
      </c>
      <c r="M11" s="34">
        <f t="shared" si="0"/>
        <v>319</v>
      </c>
      <c r="W11" s="10">
        <v>6</v>
      </c>
      <c r="X11" s="12" t="s">
        <v>7</v>
      </c>
      <c r="Y11" s="15">
        <v>562</v>
      </c>
      <c r="Z11" s="15">
        <v>147</v>
      </c>
      <c r="AA11" s="14">
        <f t="shared" si="1"/>
        <v>0.26156583629893237</v>
      </c>
      <c r="AB11" s="21">
        <v>409</v>
      </c>
      <c r="AC11" s="15">
        <v>96</v>
      </c>
      <c r="AD11" s="14">
        <f t="shared" si="2"/>
        <v>0.23471882640586797</v>
      </c>
      <c r="AE11" s="21">
        <v>467</v>
      </c>
      <c r="AF11" s="15">
        <v>131</v>
      </c>
      <c r="AG11" s="14">
        <f t="shared" si="3"/>
        <v>0.28051391862955033</v>
      </c>
      <c r="AH11" s="21">
        <v>501</v>
      </c>
      <c r="AI11" s="15">
        <v>127</v>
      </c>
      <c r="AJ11" s="14">
        <f t="shared" si="4"/>
        <v>0.25349301397205587</v>
      </c>
      <c r="AK11" s="21">
        <v>442</v>
      </c>
      <c r="AL11" s="15">
        <v>103</v>
      </c>
      <c r="AM11" s="14">
        <f t="shared" si="5"/>
        <v>0.2330316742081448</v>
      </c>
      <c r="AN11" s="21">
        <v>454</v>
      </c>
      <c r="AO11" s="15">
        <v>129</v>
      </c>
      <c r="AP11" s="14">
        <f t="shared" si="6"/>
        <v>0.28414096916299558</v>
      </c>
      <c r="AQ11" s="21">
        <v>465</v>
      </c>
      <c r="AR11" s="15">
        <v>112</v>
      </c>
      <c r="AS11" s="14">
        <f t="shared" si="7"/>
        <v>0.24086021505376345</v>
      </c>
      <c r="AT11" s="21">
        <v>478</v>
      </c>
      <c r="AU11" s="15">
        <v>123</v>
      </c>
      <c r="AV11" s="14">
        <f t="shared" si="8"/>
        <v>0.25732217573221755</v>
      </c>
      <c r="AW11" s="21">
        <v>377</v>
      </c>
      <c r="AX11" s="15">
        <v>104</v>
      </c>
      <c r="AY11" s="14">
        <f t="shared" si="9"/>
        <v>0.27586206896551724</v>
      </c>
      <c r="AZ11" s="21">
        <v>460</v>
      </c>
      <c r="BA11" s="15">
        <v>121</v>
      </c>
      <c r="BB11" s="14">
        <f t="shared" si="10"/>
        <v>0.26304347826086955</v>
      </c>
    </row>
    <row r="12" spans="1:54" x14ac:dyDescent="0.25">
      <c r="B12" s="74">
        <v>16</v>
      </c>
      <c r="C12" s="76" t="s">
        <v>57</v>
      </c>
      <c r="D12" s="34">
        <f t="shared" si="0"/>
        <v>337</v>
      </c>
      <c r="E12" s="34">
        <f t="shared" si="0"/>
        <v>280</v>
      </c>
      <c r="F12" s="34">
        <f t="shared" si="0"/>
        <v>266</v>
      </c>
      <c r="G12" s="34">
        <f t="shared" si="0"/>
        <v>194</v>
      </c>
      <c r="H12" s="34">
        <f t="shared" si="0"/>
        <v>183</v>
      </c>
      <c r="I12" s="34">
        <f t="shared" si="0"/>
        <v>182</v>
      </c>
      <c r="J12" s="34">
        <f t="shared" si="0"/>
        <v>161</v>
      </c>
      <c r="K12" s="34">
        <f t="shared" si="0"/>
        <v>234</v>
      </c>
      <c r="L12" s="34">
        <f t="shared" si="0"/>
        <v>230</v>
      </c>
      <c r="M12" s="34">
        <f t="shared" si="0"/>
        <v>292</v>
      </c>
      <c r="W12" s="10">
        <v>7</v>
      </c>
      <c r="X12" s="12" t="s">
        <v>8</v>
      </c>
      <c r="Y12" s="15">
        <v>654</v>
      </c>
      <c r="Z12" s="15">
        <v>126</v>
      </c>
      <c r="AA12" s="14">
        <f t="shared" si="1"/>
        <v>0.19266055045871561</v>
      </c>
      <c r="AB12" s="21">
        <v>656</v>
      </c>
      <c r="AC12" s="15">
        <v>133</v>
      </c>
      <c r="AD12" s="14">
        <f t="shared" si="2"/>
        <v>0.2027439024390244</v>
      </c>
      <c r="AE12" s="21">
        <v>685</v>
      </c>
      <c r="AF12" s="15">
        <v>145</v>
      </c>
      <c r="AG12" s="14">
        <f t="shared" si="3"/>
        <v>0.21167883211678831</v>
      </c>
      <c r="AH12" s="21">
        <v>629</v>
      </c>
      <c r="AI12" s="15">
        <v>157</v>
      </c>
      <c r="AJ12" s="14">
        <f t="shared" si="4"/>
        <v>0.24960254372019078</v>
      </c>
      <c r="AK12" s="21">
        <v>558</v>
      </c>
      <c r="AL12" s="15">
        <v>147</v>
      </c>
      <c r="AM12" s="14">
        <f t="shared" si="5"/>
        <v>0.26344086021505375</v>
      </c>
      <c r="AN12" s="21">
        <v>530</v>
      </c>
      <c r="AO12" s="15">
        <v>158</v>
      </c>
      <c r="AP12" s="14">
        <f t="shared" si="6"/>
        <v>0.2981132075471698</v>
      </c>
      <c r="AQ12" s="21">
        <v>587</v>
      </c>
      <c r="AR12" s="15">
        <v>141</v>
      </c>
      <c r="AS12" s="14">
        <f t="shared" si="7"/>
        <v>0.24020442930153321</v>
      </c>
      <c r="AT12" s="21">
        <v>579</v>
      </c>
      <c r="AU12" s="15">
        <v>144</v>
      </c>
      <c r="AV12" s="14">
        <f t="shared" si="8"/>
        <v>0.24870466321243523</v>
      </c>
      <c r="AW12" s="21">
        <v>587</v>
      </c>
      <c r="AX12" s="15">
        <v>152</v>
      </c>
      <c r="AY12" s="14">
        <f t="shared" si="9"/>
        <v>0.25894378194207834</v>
      </c>
      <c r="AZ12" s="21">
        <v>497</v>
      </c>
      <c r="BA12" s="15">
        <v>120</v>
      </c>
      <c r="BB12" s="14">
        <f t="shared" si="10"/>
        <v>0.2414486921529175</v>
      </c>
    </row>
    <row r="13" spans="1:54" x14ac:dyDescent="0.25">
      <c r="B13" s="74">
        <v>17</v>
      </c>
      <c r="C13" s="76" t="s">
        <v>42</v>
      </c>
      <c r="D13" s="34">
        <f t="shared" si="0"/>
        <v>1051</v>
      </c>
      <c r="E13" s="34">
        <f t="shared" si="0"/>
        <v>1039</v>
      </c>
      <c r="F13" s="34">
        <f t="shared" si="0"/>
        <v>919</v>
      </c>
      <c r="G13" s="34">
        <f t="shared" si="0"/>
        <v>842</v>
      </c>
      <c r="H13" s="34">
        <f t="shared" si="0"/>
        <v>733</v>
      </c>
      <c r="I13" s="34">
        <f t="shared" si="0"/>
        <v>716</v>
      </c>
      <c r="J13" s="34">
        <f t="shared" si="0"/>
        <v>853</v>
      </c>
      <c r="K13" s="34">
        <f t="shared" si="0"/>
        <v>883</v>
      </c>
      <c r="L13" s="34">
        <f t="shared" si="0"/>
        <v>1142</v>
      </c>
      <c r="M13" s="34">
        <f t="shared" si="0"/>
        <v>1255</v>
      </c>
      <c r="W13" s="10">
        <v>8</v>
      </c>
      <c r="X13" s="12" t="s">
        <v>9</v>
      </c>
      <c r="Y13" s="15">
        <v>155</v>
      </c>
      <c r="Z13" s="15">
        <v>69</v>
      </c>
      <c r="AA13" s="14">
        <f t="shared" si="1"/>
        <v>0.44516129032258067</v>
      </c>
      <c r="AB13" s="21">
        <v>164</v>
      </c>
      <c r="AC13" s="15">
        <v>67</v>
      </c>
      <c r="AD13" s="14">
        <f t="shared" si="2"/>
        <v>0.40853658536585363</v>
      </c>
      <c r="AE13" s="21">
        <v>170</v>
      </c>
      <c r="AF13" s="15">
        <v>79</v>
      </c>
      <c r="AG13" s="14">
        <f t="shared" si="3"/>
        <v>0.46470588235294119</v>
      </c>
      <c r="AH13" s="21">
        <v>96</v>
      </c>
      <c r="AI13" s="15">
        <v>48</v>
      </c>
      <c r="AJ13" s="14">
        <f t="shared" si="4"/>
        <v>0.5</v>
      </c>
      <c r="AK13" s="21">
        <v>166</v>
      </c>
      <c r="AL13" s="15">
        <v>82</v>
      </c>
      <c r="AM13" s="14">
        <f t="shared" si="5"/>
        <v>0.49397590361445781</v>
      </c>
      <c r="AN13" s="21">
        <v>154</v>
      </c>
      <c r="AO13" s="15">
        <v>72</v>
      </c>
      <c r="AP13" s="14">
        <f t="shared" si="6"/>
        <v>0.46753246753246752</v>
      </c>
      <c r="AQ13" s="21">
        <v>142</v>
      </c>
      <c r="AR13" s="15">
        <v>60</v>
      </c>
      <c r="AS13" s="14">
        <f t="shared" si="7"/>
        <v>0.42253521126760563</v>
      </c>
      <c r="AT13" s="21">
        <v>158</v>
      </c>
      <c r="AU13" s="15">
        <v>72</v>
      </c>
      <c r="AV13" s="14">
        <f t="shared" si="8"/>
        <v>0.45569620253164556</v>
      </c>
      <c r="AW13" s="21">
        <v>146</v>
      </c>
      <c r="AX13" s="15">
        <v>62</v>
      </c>
      <c r="AY13" s="14">
        <f t="shared" si="9"/>
        <v>0.42465753424657532</v>
      </c>
      <c r="AZ13" s="21">
        <v>94</v>
      </c>
      <c r="BA13" s="15">
        <v>34</v>
      </c>
      <c r="BB13" s="14">
        <f t="shared" si="10"/>
        <v>0.36170212765957449</v>
      </c>
    </row>
    <row r="14" spans="1:54" x14ac:dyDescent="0.25">
      <c r="B14" s="64"/>
      <c r="C14" s="64"/>
      <c r="D14" s="30"/>
      <c r="E14" s="30"/>
      <c r="F14" s="30"/>
      <c r="G14" s="30"/>
      <c r="H14" s="30"/>
      <c r="I14" s="30"/>
      <c r="J14" s="30"/>
      <c r="K14" s="30"/>
      <c r="L14" s="30"/>
      <c r="M14" s="30"/>
      <c r="W14" s="10">
        <v>9</v>
      </c>
      <c r="X14" s="12" t="s">
        <v>10</v>
      </c>
      <c r="Y14" s="15">
        <v>124</v>
      </c>
      <c r="Z14" s="15">
        <v>67</v>
      </c>
      <c r="AA14" s="14">
        <f t="shared" si="1"/>
        <v>0.54032258064516125</v>
      </c>
      <c r="AB14" s="21">
        <v>133</v>
      </c>
      <c r="AC14" s="15">
        <v>63</v>
      </c>
      <c r="AD14" s="14">
        <f t="shared" si="2"/>
        <v>0.47368421052631576</v>
      </c>
      <c r="AE14" s="21">
        <v>124</v>
      </c>
      <c r="AF14" s="15">
        <v>72</v>
      </c>
      <c r="AG14" s="14">
        <f t="shared" si="3"/>
        <v>0.58064516129032262</v>
      </c>
      <c r="AH14" s="21">
        <v>69</v>
      </c>
      <c r="AI14" s="15">
        <v>41</v>
      </c>
      <c r="AJ14" s="14">
        <f t="shared" si="4"/>
        <v>0.59420289855072461</v>
      </c>
      <c r="AK14" s="21">
        <v>137</v>
      </c>
      <c r="AL14" s="15">
        <v>74</v>
      </c>
      <c r="AM14" s="14">
        <f t="shared" si="5"/>
        <v>0.54014598540145986</v>
      </c>
      <c r="AN14" s="21">
        <v>129</v>
      </c>
      <c r="AO14" s="15">
        <v>65</v>
      </c>
      <c r="AP14" s="14">
        <f t="shared" si="6"/>
        <v>0.50387596899224807</v>
      </c>
      <c r="AQ14" s="21">
        <v>112</v>
      </c>
      <c r="AR14" s="15">
        <v>59</v>
      </c>
      <c r="AS14" s="14">
        <f t="shared" si="7"/>
        <v>0.5267857142857143</v>
      </c>
      <c r="AT14" s="21">
        <v>140</v>
      </c>
      <c r="AU14" s="15">
        <v>70</v>
      </c>
      <c r="AV14" s="14">
        <f t="shared" si="8"/>
        <v>0.5</v>
      </c>
      <c r="AW14" s="21">
        <v>122</v>
      </c>
      <c r="AX14" s="15">
        <v>58</v>
      </c>
      <c r="AY14" s="14">
        <f t="shared" si="9"/>
        <v>0.47540983606557374</v>
      </c>
      <c r="AZ14" s="21">
        <v>67</v>
      </c>
      <c r="BA14" s="15">
        <v>33</v>
      </c>
      <c r="BB14" s="14">
        <f t="shared" si="10"/>
        <v>0.4925373134328358</v>
      </c>
    </row>
    <row r="15" spans="1:54" x14ac:dyDescent="0.25">
      <c r="B15" s="74">
        <v>2</v>
      </c>
      <c r="C15" s="77" t="s">
        <v>50</v>
      </c>
      <c r="D15" s="34">
        <f t="shared" ref="D15:M15" si="11">INDEX($Y$6:$BB$22,MATCH($B15, $W$6:$W$22,0), MATCH(D$31, $Y$5:$BB$5, 0) )</f>
        <v>18670</v>
      </c>
      <c r="E15" s="34">
        <f t="shared" si="11"/>
        <v>19070</v>
      </c>
      <c r="F15" s="34">
        <f t="shared" si="11"/>
        <v>19168</v>
      </c>
      <c r="G15" s="34">
        <f t="shared" si="11"/>
        <v>19753</v>
      </c>
      <c r="H15" s="34">
        <f t="shared" si="11"/>
        <v>19710</v>
      </c>
      <c r="I15" s="34">
        <f t="shared" si="11"/>
        <v>19808</v>
      </c>
      <c r="J15" s="34">
        <f t="shared" si="11"/>
        <v>19847</v>
      </c>
      <c r="K15" s="34">
        <f t="shared" si="11"/>
        <v>20411</v>
      </c>
      <c r="L15" s="34">
        <f t="shared" si="11"/>
        <v>20900</v>
      </c>
      <c r="M15" s="34">
        <f t="shared" si="11"/>
        <v>21709</v>
      </c>
      <c r="W15" s="10">
        <v>10</v>
      </c>
      <c r="X15" s="12" t="s">
        <v>11</v>
      </c>
      <c r="Y15" s="15">
        <v>0</v>
      </c>
      <c r="Z15" s="15">
        <v>119</v>
      </c>
      <c r="AA15" s="14">
        <f t="shared" si="1"/>
        <v>0</v>
      </c>
      <c r="AB15" s="21">
        <v>0</v>
      </c>
      <c r="AC15" s="15">
        <v>89</v>
      </c>
      <c r="AD15" s="14">
        <f t="shared" si="2"/>
        <v>0</v>
      </c>
      <c r="AE15" s="21">
        <v>0</v>
      </c>
      <c r="AF15" s="15">
        <v>27</v>
      </c>
      <c r="AG15" s="14">
        <f t="shared" si="3"/>
        <v>0</v>
      </c>
      <c r="AH15" s="21">
        <v>0</v>
      </c>
      <c r="AI15" s="15">
        <v>27</v>
      </c>
      <c r="AJ15" s="14">
        <f t="shared" si="4"/>
        <v>0</v>
      </c>
      <c r="AK15" s="21">
        <v>0</v>
      </c>
      <c r="AL15" s="15">
        <v>27</v>
      </c>
      <c r="AM15" s="14">
        <f t="shared" si="5"/>
        <v>0</v>
      </c>
      <c r="AN15" s="21">
        <v>0</v>
      </c>
      <c r="AO15" s="15">
        <v>26</v>
      </c>
      <c r="AP15" s="14">
        <f t="shared" si="6"/>
        <v>0</v>
      </c>
      <c r="AQ15" s="21">
        <v>0</v>
      </c>
      <c r="AR15" s="15">
        <v>26</v>
      </c>
      <c r="AS15" s="14">
        <f t="shared" si="7"/>
        <v>0</v>
      </c>
      <c r="AT15" s="21">
        <v>0</v>
      </c>
      <c r="AU15" s="15">
        <v>27</v>
      </c>
      <c r="AV15" s="14">
        <f t="shared" si="8"/>
        <v>0</v>
      </c>
      <c r="AW15" s="21">
        <v>0</v>
      </c>
      <c r="AX15" s="15">
        <v>27</v>
      </c>
      <c r="AY15" s="14">
        <f t="shared" si="9"/>
        <v>0</v>
      </c>
      <c r="AZ15" s="21">
        <v>0</v>
      </c>
      <c r="BA15" s="15">
        <v>27</v>
      </c>
      <c r="BB15" s="14">
        <f t="shared" si="10"/>
        <v>0</v>
      </c>
    </row>
    <row r="16" spans="1:54" x14ac:dyDescent="0.25">
      <c r="B16" s="74"/>
      <c r="C16" s="76" t="s">
        <v>43</v>
      </c>
      <c r="D16" s="37">
        <f>D7</f>
        <v>15407</v>
      </c>
      <c r="E16" s="37">
        <f t="shared" ref="E16:M16" si="12">E7</f>
        <v>15654</v>
      </c>
      <c r="F16" s="37">
        <f t="shared" si="12"/>
        <v>15977</v>
      </c>
      <c r="G16" s="37">
        <f t="shared" si="12"/>
        <v>16491</v>
      </c>
      <c r="H16" s="37">
        <f t="shared" si="12"/>
        <v>16636</v>
      </c>
      <c r="I16" s="37">
        <f t="shared" si="12"/>
        <v>16541</v>
      </c>
      <c r="J16" s="37">
        <f t="shared" si="12"/>
        <v>16659</v>
      </c>
      <c r="K16" s="37">
        <f t="shared" si="12"/>
        <v>17154</v>
      </c>
      <c r="L16" s="37">
        <f t="shared" si="12"/>
        <v>17770</v>
      </c>
      <c r="M16" s="37">
        <f t="shared" si="12"/>
        <v>18475</v>
      </c>
      <c r="W16" s="10">
        <v>11</v>
      </c>
      <c r="X16" s="12" t="s">
        <v>12</v>
      </c>
      <c r="Y16" s="15">
        <v>18</v>
      </c>
      <c r="Z16" s="15">
        <v>21</v>
      </c>
      <c r="AA16" s="14">
        <f t="shared" si="1"/>
        <v>1.1666666666666667</v>
      </c>
      <c r="AB16" s="21">
        <v>17</v>
      </c>
      <c r="AC16" s="15">
        <v>18</v>
      </c>
      <c r="AD16" s="14">
        <f t="shared" si="2"/>
        <v>1.0588235294117647</v>
      </c>
      <c r="AE16" s="21">
        <v>31</v>
      </c>
      <c r="AF16" s="15">
        <v>29</v>
      </c>
      <c r="AG16" s="14">
        <f t="shared" si="3"/>
        <v>0.93548387096774188</v>
      </c>
      <c r="AH16" s="21">
        <v>22</v>
      </c>
      <c r="AI16" s="15">
        <v>27</v>
      </c>
      <c r="AJ16" s="14">
        <f t="shared" si="4"/>
        <v>1.2272727272727273</v>
      </c>
      <c r="AK16" s="21">
        <v>20</v>
      </c>
      <c r="AL16" s="15">
        <v>22</v>
      </c>
      <c r="AM16" s="14">
        <f t="shared" si="5"/>
        <v>1.1000000000000001</v>
      </c>
      <c r="AN16" s="21">
        <v>12</v>
      </c>
      <c r="AO16" s="15">
        <v>20</v>
      </c>
      <c r="AP16" s="14">
        <f t="shared" si="6"/>
        <v>1.6666666666666667</v>
      </c>
      <c r="AQ16" s="21">
        <v>16</v>
      </c>
      <c r="AR16" s="15">
        <v>23</v>
      </c>
      <c r="AS16" s="14">
        <f t="shared" si="7"/>
        <v>1.4375</v>
      </c>
      <c r="AT16" s="21">
        <v>0</v>
      </c>
      <c r="AU16" s="15">
        <v>27</v>
      </c>
      <c r="AV16" s="14">
        <f t="shared" si="8"/>
        <v>0</v>
      </c>
      <c r="AW16" s="21">
        <v>0</v>
      </c>
      <c r="AX16" s="15">
        <v>27</v>
      </c>
      <c r="AY16" s="14">
        <f t="shared" si="9"/>
        <v>0</v>
      </c>
      <c r="AZ16" s="21">
        <v>25</v>
      </c>
      <c r="BA16" s="15">
        <v>19</v>
      </c>
      <c r="BB16" s="14">
        <f t="shared" si="10"/>
        <v>0.76</v>
      </c>
    </row>
    <row r="17" spans="2:54" x14ac:dyDescent="0.25">
      <c r="B17" s="74"/>
      <c r="C17" s="76" t="s">
        <v>44</v>
      </c>
      <c r="D17" s="37">
        <f>D8</f>
        <v>3263</v>
      </c>
      <c r="E17" s="37">
        <f t="shared" ref="E17:M17" si="13">E8</f>
        <v>3416</v>
      </c>
      <c r="F17" s="37">
        <f t="shared" si="13"/>
        <v>3191</v>
      </c>
      <c r="G17" s="37">
        <f t="shared" si="13"/>
        <v>3262</v>
      </c>
      <c r="H17" s="37">
        <f t="shared" si="13"/>
        <v>3074</v>
      </c>
      <c r="I17" s="37">
        <f t="shared" si="13"/>
        <v>3267</v>
      </c>
      <c r="J17" s="37">
        <f t="shared" si="13"/>
        <v>3188</v>
      </c>
      <c r="K17" s="37">
        <f t="shared" si="13"/>
        <v>3257</v>
      </c>
      <c r="L17" s="37">
        <f t="shared" si="13"/>
        <v>3130</v>
      </c>
      <c r="M17" s="37">
        <f t="shared" si="13"/>
        <v>3234</v>
      </c>
      <c r="W17" s="10">
        <v>12</v>
      </c>
      <c r="X17" s="12" t="s">
        <v>13</v>
      </c>
      <c r="Y17" s="15">
        <v>13</v>
      </c>
      <c r="Z17" s="15">
        <v>14</v>
      </c>
      <c r="AA17" s="14">
        <f t="shared" si="1"/>
        <v>1.0769230769230769</v>
      </c>
      <c r="AB17" s="21">
        <v>14</v>
      </c>
      <c r="AC17" s="15">
        <v>15</v>
      </c>
      <c r="AD17" s="14">
        <f t="shared" si="2"/>
        <v>1.0714285714285714</v>
      </c>
      <c r="AE17" s="21">
        <v>15</v>
      </c>
      <c r="AF17" s="15">
        <v>15</v>
      </c>
      <c r="AG17" s="14">
        <f t="shared" si="3"/>
        <v>1</v>
      </c>
      <c r="AH17" s="21">
        <v>5</v>
      </c>
      <c r="AI17" s="15">
        <v>8</v>
      </c>
      <c r="AJ17" s="14">
        <f t="shared" si="4"/>
        <v>1.6</v>
      </c>
      <c r="AK17" s="21">
        <v>9</v>
      </c>
      <c r="AL17" s="15">
        <v>14</v>
      </c>
      <c r="AM17" s="14">
        <f t="shared" si="5"/>
        <v>1.5555555555555556</v>
      </c>
      <c r="AN17" s="21">
        <v>13</v>
      </c>
      <c r="AO17" s="15">
        <v>12</v>
      </c>
      <c r="AP17" s="14">
        <f t="shared" si="6"/>
        <v>0.92307692307692313</v>
      </c>
      <c r="AQ17" s="21">
        <v>14</v>
      </c>
      <c r="AR17" s="15">
        <v>17</v>
      </c>
      <c r="AS17" s="14">
        <f t="shared" si="7"/>
        <v>1.2142857142857142</v>
      </c>
      <c r="AT17" s="21">
        <v>18</v>
      </c>
      <c r="AU17" s="15">
        <v>19</v>
      </c>
      <c r="AV17" s="14">
        <f t="shared" si="8"/>
        <v>1.0555555555555556</v>
      </c>
      <c r="AW17" s="21">
        <v>23</v>
      </c>
      <c r="AX17" s="15">
        <v>19</v>
      </c>
      <c r="AY17" s="14">
        <f t="shared" si="9"/>
        <v>0.82608695652173914</v>
      </c>
      <c r="AZ17" s="21">
        <v>0</v>
      </c>
      <c r="BA17" s="15">
        <v>27</v>
      </c>
      <c r="BB17" s="14">
        <f t="shared" si="10"/>
        <v>0</v>
      </c>
    </row>
    <row r="18" spans="2:54" x14ac:dyDescent="0.25">
      <c r="B18" s="64"/>
      <c r="C18" s="64"/>
      <c r="D18" s="30"/>
      <c r="E18" s="30"/>
      <c r="F18" s="30"/>
      <c r="G18" s="30"/>
      <c r="H18" s="30"/>
      <c r="I18" s="30"/>
      <c r="J18" s="30"/>
      <c r="K18" s="30"/>
      <c r="L18" s="30"/>
      <c r="M18" s="30"/>
      <c r="W18" s="10">
        <v>13</v>
      </c>
      <c r="X18" s="12" t="s">
        <v>14</v>
      </c>
      <c r="Y18" s="15">
        <v>0</v>
      </c>
      <c r="Z18" s="15">
        <v>119</v>
      </c>
      <c r="AA18" s="14">
        <f t="shared" si="1"/>
        <v>0</v>
      </c>
      <c r="AB18" s="21">
        <v>0</v>
      </c>
      <c r="AC18" s="15">
        <v>89</v>
      </c>
      <c r="AD18" s="14">
        <f t="shared" si="2"/>
        <v>0</v>
      </c>
      <c r="AE18" s="21">
        <v>0</v>
      </c>
      <c r="AF18" s="15">
        <v>27</v>
      </c>
      <c r="AG18" s="14">
        <f t="shared" si="3"/>
        <v>0</v>
      </c>
      <c r="AH18" s="21">
        <v>0</v>
      </c>
      <c r="AI18" s="15">
        <v>27</v>
      </c>
      <c r="AJ18" s="14">
        <f t="shared" si="4"/>
        <v>0</v>
      </c>
      <c r="AK18" s="21">
        <v>0</v>
      </c>
      <c r="AL18" s="15">
        <v>27</v>
      </c>
      <c r="AM18" s="14">
        <f t="shared" si="5"/>
        <v>0</v>
      </c>
      <c r="AN18" s="21">
        <v>0</v>
      </c>
      <c r="AO18" s="15">
        <v>26</v>
      </c>
      <c r="AP18" s="14">
        <f t="shared" si="6"/>
        <v>0</v>
      </c>
      <c r="AQ18" s="21">
        <v>0</v>
      </c>
      <c r="AR18" s="15">
        <v>26</v>
      </c>
      <c r="AS18" s="14">
        <f t="shared" si="7"/>
        <v>0</v>
      </c>
      <c r="AT18" s="21">
        <v>0</v>
      </c>
      <c r="AU18" s="15">
        <v>27</v>
      </c>
      <c r="AV18" s="14">
        <f t="shared" si="8"/>
        <v>0</v>
      </c>
      <c r="AW18" s="21">
        <v>1</v>
      </c>
      <c r="AX18" s="15">
        <v>3</v>
      </c>
      <c r="AY18" s="14">
        <f t="shared" si="9"/>
        <v>3</v>
      </c>
      <c r="AZ18" s="21">
        <v>2</v>
      </c>
      <c r="BA18" s="15">
        <v>3</v>
      </c>
      <c r="BB18" s="14">
        <f t="shared" si="10"/>
        <v>1.5</v>
      </c>
    </row>
    <row r="19" spans="2:54" x14ac:dyDescent="0.25">
      <c r="B19" s="74"/>
      <c r="C19" s="77" t="s">
        <v>44</v>
      </c>
      <c r="D19" s="37">
        <f>SUM(D20:D22)</f>
        <v>3263</v>
      </c>
      <c r="E19" s="37">
        <f t="shared" ref="E19:M19" si="14">SUM(E20:E22)</f>
        <v>3416</v>
      </c>
      <c r="F19" s="37">
        <f t="shared" si="14"/>
        <v>3191</v>
      </c>
      <c r="G19" s="37">
        <f t="shared" si="14"/>
        <v>3262</v>
      </c>
      <c r="H19" s="37">
        <f t="shared" si="14"/>
        <v>3074</v>
      </c>
      <c r="I19" s="37">
        <f t="shared" si="14"/>
        <v>3267</v>
      </c>
      <c r="J19" s="37">
        <f t="shared" si="14"/>
        <v>3188</v>
      </c>
      <c r="K19" s="37">
        <f t="shared" si="14"/>
        <v>3257</v>
      </c>
      <c r="L19" s="37">
        <f t="shared" si="14"/>
        <v>3130</v>
      </c>
      <c r="M19" s="37">
        <f t="shared" si="14"/>
        <v>3234</v>
      </c>
      <c r="W19" s="10">
        <v>14</v>
      </c>
      <c r="X19" s="12" t="s">
        <v>15</v>
      </c>
      <c r="Y19" s="15">
        <v>81</v>
      </c>
      <c r="Z19" s="15">
        <v>45</v>
      </c>
      <c r="AA19" s="14">
        <f t="shared" si="1"/>
        <v>0.55555555555555558</v>
      </c>
      <c r="AB19" s="21">
        <v>82</v>
      </c>
      <c r="AC19" s="15">
        <v>49</v>
      </c>
      <c r="AD19" s="14">
        <f t="shared" si="2"/>
        <v>0.59756097560975607</v>
      </c>
      <c r="AE19" s="21">
        <v>104</v>
      </c>
      <c r="AF19" s="15">
        <v>52</v>
      </c>
      <c r="AG19" s="14">
        <f t="shared" si="3"/>
        <v>0.5</v>
      </c>
      <c r="AH19" s="21">
        <v>88</v>
      </c>
      <c r="AI19" s="15">
        <v>53</v>
      </c>
      <c r="AJ19" s="14">
        <f t="shared" si="4"/>
        <v>0.60227272727272729</v>
      </c>
      <c r="AK19" s="21">
        <v>87</v>
      </c>
      <c r="AL19" s="15">
        <v>54</v>
      </c>
      <c r="AM19" s="14">
        <f t="shared" si="5"/>
        <v>0.62068965517241381</v>
      </c>
      <c r="AN19" s="21">
        <v>73</v>
      </c>
      <c r="AO19" s="15">
        <v>43</v>
      </c>
      <c r="AP19" s="14">
        <f t="shared" si="6"/>
        <v>0.58904109589041098</v>
      </c>
      <c r="AQ19" s="21">
        <v>71</v>
      </c>
      <c r="AR19" s="15">
        <v>44</v>
      </c>
      <c r="AS19" s="14">
        <f t="shared" si="7"/>
        <v>0.61971830985915488</v>
      </c>
      <c r="AT19" s="21">
        <v>48</v>
      </c>
      <c r="AU19" s="15">
        <v>38</v>
      </c>
      <c r="AV19" s="14">
        <f t="shared" si="8"/>
        <v>0.79166666666666663</v>
      </c>
      <c r="AW19" s="21">
        <v>65</v>
      </c>
      <c r="AX19" s="15">
        <v>40</v>
      </c>
      <c r="AY19" s="14">
        <f t="shared" si="9"/>
        <v>0.61538461538461542</v>
      </c>
      <c r="AZ19" s="21">
        <v>47</v>
      </c>
      <c r="BA19" s="15">
        <v>43</v>
      </c>
      <c r="BB19" s="14">
        <f t="shared" si="10"/>
        <v>0.91489361702127658</v>
      </c>
    </row>
    <row r="20" spans="2:54" x14ac:dyDescent="0.25">
      <c r="B20" s="74">
        <v>5</v>
      </c>
      <c r="C20" s="76" t="s">
        <v>51</v>
      </c>
      <c r="D20" s="34">
        <f t="shared" ref="D20:M22" si="15">INDEX($Y$6:$BB$22,MATCH($B20, $W$6:$W$22,0), MATCH(D$31, $Y$5:$BB$5, 0) )</f>
        <v>2047</v>
      </c>
      <c r="E20" s="34">
        <f t="shared" si="15"/>
        <v>2351</v>
      </c>
      <c r="F20" s="34">
        <f t="shared" si="15"/>
        <v>2039</v>
      </c>
      <c r="G20" s="34">
        <f t="shared" si="15"/>
        <v>2132</v>
      </c>
      <c r="H20" s="34">
        <f t="shared" si="15"/>
        <v>2074</v>
      </c>
      <c r="I20" s="34">
        <f t="shared" si="15"/>
        <v>2283</v>
      </c>
      <c r="J20" s="34">
        <f t="shared" si="15"/>
        <v>2136</v>
      </c>
      <c r="K20" s="34">
        <f t="shared" si="15"/>
        <v>2200</v>
      </c>
      <c r="L20" s="34">
        <f t="shared" si="15"/>
        <v>2166</v>
      </c>
      <c r="M20" s="34">
        <f t="shared" si="15"/>
        <v>2277</v>
      </c>
      <c r="W20" s="10">
        <v>15</v>
      </c>
      <c r="X20" s="12" t="s">
        <v>16</v>
      </c>
      <c r="Y20" s="15">
        <v>462</v>
      </c>
      <c r="Z20" s="15">
        <v>130</v>
      </c>
      <c r="AA20" s="14">
        <f t="shared" si="1"/>
        <v>0.2813852813852814</v>
      </c>
      <c r="AB20" s="21">
        <v>463</v>
      </c>
      <c r="AC20" s="15">
        <v>131</v>
      </c>
      <c r="AD20" s="14">
        <f t="shared" si="2"/>
        <v>0.28293736501079914</v>
      </c>
      <c r="AE20" s="21">
        <v>376</v>
      </c>
      <c r="AF20" s="15">
        <v>125</v>
      </c>
      <c r="AG20" s="14">
        <f t="shared" si="3"/>
        <v>0.33244680851063829</v>
      </c>
      <c r="AH20" s="21">
        <v>352</v>
      </c>
      <c r="AI20" s="15">
        <v>116</v>
      </c>
      <c r="AJ20" s="14">
        <f t="shared" si="4"/>
        <v>0.32954545454545453</v>
      </c>
      <c r="AK20" s="21">
        <v>352</v>
      </c>
      <c r="AL20" s="15">
        <v>112</v>
      </c>
      <c r="AM20" s="14">
        <f t="shared" si="5"/>
        <v>0.31818181818181818</v>
      </c>
      <c r="AN20" s="21">
        <v>348</v>
      </c>
      <c r="AO20" s="15">
        <v>105</v>
      </c>
      <c r="AP20" s="14">
        <f t="shared" si="6"/>
        <v>0.30172413793103448</v>
      </c>
      <c r="AQ20" s="21">
        <v>385</v>
      </c>
      <c r="AR20" s="15">
        <v>96</v>
      </c>
      <c r="AS20" s="14">
        <f t="shared" si="7"/>
        <v>0.24935064935064935</v>
      </c>
      <c r="AT20" s="21">
        <v>337</v>
      </c>
      <c r="AU20" s="15">
        <v>104</v>
      </c>
      <c r="AV20" s="14">
        <f t="shared" si="8"/>
        <v>0.3086053412462908</v>
      </c>
      <c r="AW20" s="21">
        <v>331</v>
      </c>
      <c r="AX20" s="15">
        <v>98</v>
      </c>
      <c r="AY20" s="14">
        <f t="shared" si="9"/>
        <v>0.29607250755287007</v>
      </c>
      <c r="AZ20" s="21">
        <v>319</v>
      </c>
      <c r="BA20" s="15">
        <v>85</v>
      </c>
      <c r="BB20" s="14">
        <f t="shared" si="10"/>
        <v>0.2664576802507837</v>
      </c>
    </row>
    <row r="21" spans="2:54" x14ac:dyDescent="0.25">
      <c r="B21" s="74">
        <v>6</v>
      </c>
      <c r="C21" s="76" t="s">
        <v>52</v>
      </c>
      <c r="D21" s="34">
        <f t="shared" si="15"/>
        <v>562</v>
      </c>
      <c r="E21" s="34">
        <f t="shared" si="15"/>
        <v>409</v>
      </c>
      <c r="F21" s="34">
        <f t="shared" si="15"/>
        <v>467</v>
      </c>
      <c r="G21" s="34">
        <f t="shared" si="15"/>
        <v>501</v>
      </c>
      <c r="H21" s="34">
        <f t="shared" si="15"/>
        <v>442</v>
      </c>
      <c r="I21" s="34">
        <f t="shared" si="15"/>
        <v>454</v>
      </c>
      <c r="J21" s="34">
        <f t="shared" si="15"/>
        <v>465</v>
      </c>
      <c r="K21" s="34">
        <f t="shared" si="15"/>
        <v>478</v>
      </c>
      <c r="L21" s="34">
        <f t="shared" si="15"/>
        <v>377</v>
      </c>
      <c r="M21" s="34">
        <f t="shared" si="15"/>
        <v>460</v>
      </c>
      <c r="W21" s="10">
        <v>16</v>
      </c>
      <c r="X21" s="12" t="s">
        <v>17</v>
      </c>
      <c r="Y21" s="15">
        <v>337</v>
      </c>
      <c r="Z21" s="15">
        <v>107</v>
      </c>
      <c r="AA21" s="14">
        <f t="shared" si="1"/>
        <v>0.31750741839762614</v>
      </c>
      <c r="AB21" s="21">
        <v>280</v>
      </c>
      <c r="AC21" s="15">
        <v>82</v>
      </c>
      <c r="AD21" s="14">
        <f t="shared" si="2"/>
        <v>0.29285714285714287</v>
      </c>
      <c r="AE21" s="21">
        <v>266</v>
      </c>
      <c r="AF21" s="15">
        <v>85</v>
      </c>
      <c r="AG21" s="14">
        <f t="shared" si="3"/>
        <v>0.31954887218045114</v>
      </c>
      <c r="AH21" s="21">
        <v>194</v>
      </c>
      <c r="AI21" s="15">
        <v>64</v>
      </c>
      <c r="AJ21" s="14">
        <f t="shared" si="4"/>
        <v>0.32989690721649484</v>
      </c>
      <c r="AK21" s="21">
        <v>183</v>
      </c>
      <c r="AL21" s="15">
        <v>62</v>
      </c>
      <c r="AM21" s="14">
        <f t="shared" si="5"/>
        <v>0.33879781420765026</v>
      </c>
      <c r="AN21" s="21">
        <v>182</v>
      </c>
      <c r="AO21" s="15">
        <v>69</v>
      </c>
      <c r="AP21" s="14">
        <f t="shared" si="6"/>
        <v>0.37912087912087911</v>
      </c>
      <c r="AQ21" s="21">
        <v>161</v>
      </c>
      <c r="AR21" s="15">
        <v>63</v>
      </c>
      <c r="AS21" s="14">
        <f t="shared" si="7"/>
        <v>0.39130434782608697</v>
      </c>
      <c r="AT21" s="21">
        <v>234</v>
      </c>
      <c r="AU21" s="15">
        <v>81</v>
      </c>
      <c r="AV21" s="14">
        <f t="shared" si="8"/>
        <v>0.34615384615384615</v>
      </c>
      <c r="AW21" s="21">
        <v>230</v>
      </c>
      <c r="AX21" s="15">
        <v>78</v>
      </c>
      <c r="AY21" s="14">
        <f t="shared" si="9"/>
        <v>0.33913043478260868</v>
      </c>
      <c r="AZ21" s="21">
        <v>292</v>
      </c>
      <c r="BA21" s="15">
        <v>108</v>
      </c>
      <c r="BB21" s="14">
        <f t="shared" si="10"/>
        <v>0.36986301369863012</v>
      </c>
    </row>
    <row r="22" spans="2:54" x14ac:dyDescent="0.25">
      <c r="B22" s="74">
        <v>7</v>
      </c>
      <c r="C22" s="76" t="s">
        <v>53</v>
      </c>
      <c r="D22" s="34">
        <f t="shared" si="15"/>
        <v>654</v>
      </c>
      <c r="E22" s="34">
        <f t="shared" si="15"/>
        <v>656</v>
      </c>
      <c r="F22" s="34">
        <f t="shared" si="15"/>
        <v>685</v>
      </c>
      <c r="G22" s="34">
        <f t="shared" si="15"/>
        <v>629</v>
      </c>
      <c r="H22" s="34">
        <f t="shared" si="15"/>
        <v>558</v>
      </c>
      <c r="I22" s="34">
        <f t="shared" si="15"/>
        <v>530</v>
      </c>
      <c r="J22" s="34">
        <f t="shared" si="15"/>
        <v>587</v>
      </c>
      <c r="K22" s="34">
        <f t="shared" si="15"/>
        <v>579</v>
      </c>
      <c r="L22" s="34">
        <f t="shared" si="15"/>
        <v>587</v>
      </c>
      <c r="M22" s="34">
        <f t="shared" si="15"/>
        <v>497</v>
      </c>
      <c r="W22" s="16">
        <v>17</v>
      </c>
      <c r="X22" s="17" t="s">
        <v>18</v>
      </c>
      <c r="Y22" s="18">
        <v>1051</v>
      </c>
      <c r="Z22" s="18">
        <v>171</v>
      </c>
      <c r="AA22" s="19">
        <f t="shared" si="1"/>
        <v>0.16270218839200762</v>
      </c>
      <c r="AB22" s="22">
        <v>1039</v>
      </c>
      <c r="AC22" s="18">
        <v>170</v>
      </c>
      <c r="AD22" s="19">
        <f t="shared" si="2"/>
        <v>0.16361886429258904</v>
      </c>
      <c r="AE22" s="22">
        <v>919</v>
      </c>
      <c r="AF22" s="18">
        <v>179</v>
      </c>
      <c r="AG22" s="19">
        <f t="shared" si="3"/>
        <v>0.19477693144722524</v>
      </c>
      <c r="AH22" s="22">
        <v>842</v>
      </c>
      <c r="AI22" s="18">
        <v>166</v>
      </c>
      <c r="AJ22" s="19">
        <f t="shared" si="4"/>
        <v>0.19714964370546317</v>
      </c>
      <c r="AK22" s="22">
        <v>733</v>
      </c>
      <c r="AL22" s="18">
        <v>138</v>
      </c>
      <c r="AM22" s="19">
        <f t="shared" si="5"/>
        <v>0.18826739427012279</v>
      </c>
      <c r="AN22" s="22">
        <v>716</v>
      </c>
      <c r="AO22" s="18">
        <v>146</v>
      </c>
      <c r="AP22" s="19">
        <f t="shared" si="6"/>
        <v>0.20391061452513967</v>
      </c>
      <c r="AQ22" s="22">
        <v>853</v>
      </c>
      <c r="AR22" s="18">
        <v>176</v>
      </c>
      <c r="AS22" s="19">
        <f t="shared" si="7"/>
        <v>0.20633059788980071</v>
      </c>
      <c r="AT22" s="22">
        <v>883</v>
      </c>
      <c r="AU22" s="18">
        <v>156</v>
      </c>
      <c r="AV22" s="19">
        <f t="shared" si="8"/>
        <v>0.17667044167610418</v>
      </c>
      <c r="AW22" s="22">
        <v>1142</v>
      </c>
      <c r="AX22" s="18">
        <v>178</v>
      </c>
      <c r="AY22" s="19">
        <f t="shared" si="9"/>
        <v>0.15586690017513136</v>
      </c>
      <c r="AZ22" s="22">
        <v>1255</v>
      </c>
      <c r="BA22" s="18">
        <v>210</v>
      </c>
      <c r="BB22" s="19">
        <f t="shared" si="10"/>
        <v>0.16733067729083664</v>
      </c>
    </row>
    <row r="23" spans="2:54" x14ac:dyDescent="0.25">
      <c r="B23" s="64"/>
      <c r="C23" s="64"/>
      <c r="D23" s="30"/>
      <c r="E23" s="30"/>
      <c r="F23" s="30"/>
      <c r="G23" s="30"/>
      <c r="H23" s="30"/>
      <c r="I23" s="30"/>
      <c r="J23" s="30"/>
      <c r="K23" s="30"/>
      <c r="L23" s="30"/>
      <c r="M23" s="30"/>
      <c r="W23" s="10">
        <v>18</v>
      </c>
      <c r="X23" s="12" t="s">
        <v>19</v>
      </c>
      <c r="Y23" s="15">
        <v>11808</v>
      </c>
      <c r="Z23" s="15">
        <v>307</v>
      </c>
      <c r="AA23" s="14">
        <f t="shared" si="1"/>
        <v>2.5999322493224931E-2</v>
      </c>
      <c r="AB23" s="21">
        <v>12071</v>
      </c>
      <c r="AC23" s="15">
        <v>285</v>
      </c>
      <c r="AD23" s="14">
        <f t="shared" si="2"/>
        <v>2.3610305691326321E-2</v>
      </c>
      <c r="AE23" s="21">
        <v>12050</v>
      </c>
      <c r="AF23" s="15">
        <v>283</v>
      </c>
      <c r="AG23" s="14">
        <f t="shared" si="3"/>
        <v>2.3485477178423236E-2</v>
      </c>
      <c r="AH23" s="21">
        <v>12135</v>
      </c>
      <c r="AI23" s="15">
        <v>284</v>
      </c>
      <c r="AJ23" s="14">
        <f t="shared" si="4"/>
        <v>2.3403378656777916E-2</v>
      </c>
      <c r="AK23" s="21">
        <v>12073</v>
      </c>
      <c r="AL23" s="15">
        <v>351</v>
      </c>
      <c r="AM23" s="14">
        <f t="shared" si="5"/>
        <v>2.9073138408017892E-2</v>
      </c>
      <c r="AN23" s="21">
        <v>12141</v>
      </c>
      <c r="AO23" s="15">
        <v>303</v>
      </c>
      <c r="AP23" s="14">
        <f t="shared" si="6"/>
        <v>2.4956758092414134E-2</v>
      </c>
      <c r="AQ23" s="21">
        <v>12264</v>
      </c>
      <c r="AR23" s="15">
        <v>287</v>
      </c>
      <c r="AS23" s="14">
        <f t="shared" si="7"/>
        <v>2.3401826484018264E-2</v>
      </c>
      <c r="AT23" s="21">
        <v>12800</v>
      </c>
      <c r="AU23" s="15">
        <v>278</v>
      </c>
      <c r="AV23" s="14">
        <f t="shared" si="8"/>
        <v>2.1718749999999998E-2</v>
      </c>
      <c r="AW23" s="21">
        <v>13377</v>
      </c>
      <c r="AX23" s="15">
        <v>301</v>
      </c>
      <c r="AY23" s="14">
        <f t="shared" si="9"/>
        <v>2.2501308215593929E-2</v>
      </c>
      <c r="AZ23" s="21">
        <v>13743</v>
      </c>
      <c r="BA23" s="15">
        <v>295</v>
      </c>
      <c r="BB23" s="14">
        <f t="shared" si="10"/>
        <v>2.1465473331878048E-2</v>
      </c>
    </row>
    <row r="24" spans="2:54" x14ac:dyDescent="0.25">
      <c r="B24" s="74"/>
      <c r="C24" s="77" t="s">
        <v>54</v>
      </c>
      <c r="D24" s="37">
        <f>SUM(D25:D29)</f>
        <v>155</v>
      </c>
      <c r="E24" s="37">
        <f t="shared" ref="E24:M24" si="16">SUM(E25:E29)</f>
        <v>164</v>
      </c>
      <c r="F24" s="37">
        <f t="shared" si="16"/>
        <v>170</v>
      </c>
      <c r="G24" s="37">
        <f t="shared" si="16"/>
        <v>96</v>
      </c>
      <c r="H24" s="37">
        <f t="shared" si="16"/>
        <v>166</v>
      </c>
      <c r="I24" s="37">
        <f t="shared" si="16"/>
        <v>154</v>
      </c>
      <c r="J24" s="37">
        <f t="shared" si="16"/>
        <v>142</v>
      </c>
      <c r="K24" s="37">
        <f t="shared" si="16"/>
        <v>158</v>
      </c>
      <c r="L24" s="37">
        <f t="shared" si="16"/>
        <v>146</v>
      </c>
      <c r="M24" s="37">
        <f t="shared" si="16"/>
        <v>94</v>
      </c>
      <c r="W24" s="10">
        <v>19</v>
      </c>
      <c r="X24" s="12" t="s">
        <v>20</v>
      </c>
      <c r="Y24" s="15">
        <v>10648</v>
      </c>
      <c r="Z24" s="15">
        <v>341</v>
      </c>
      <c r="AA24" s="14">
        <f t="shared" si="1"/>
        <v>3.2024793388429749E-2</v>
      </c>
      <c r="AB24" s="21">
        <v>10926</v>
      </c>
      <c r="AC24" s="15">
        <v>350</v>
      </c>
      <c r="AD24" s="14">
        <f t="shared" si="2"/>
        <v>3.2033681127585575E-2</v>
      </c>
      <c r="AE24" s="21">
        <v>11047</v>
      </c>
      <c r="AF24" s="15">
        <v>295</v>
      </c>
      <c r="AG24" s="14">
        <f t="shared" si="3"/>
        <v>2.670408255635014E-2</v>
      </c>
      <c r="AH24" s="21">
        <v>11293</v>
      </c>
      <c r="AI24" s="15">
        <v>296</v>
      </c>
      <c r="AJ24" s="14">
        <f t="shared" si="4"/>
        <v>2.6210927122996545E-2</v>
      </c>
      <c r="AK24" s="21">
        <v>11216</v>
      </c>
      <c r="AL24" s="15">
        <v>349</v>
      </c>
      <c r="AM24" s="14">
        <f t="shared" si="5"/>
        <v>3.1116262482168332E-2</v>
      </c>
      <c r="AN24" s="21">
        <v>11373</v>
      </c>
      <c r="AO24" s="15">
        <v>312</v>
      </c>
      <c r="AP24" s="14">
        <f t="shared" si="6"/>
        <v>2.7433394882616723E-2</v>
      </c>
      <c r="AQ24" s="21">
        <v>11422</v>
      </c>
      <c r="AR24" s="15">
        <v>293</v>
      </c>
      <c r="AS24" s="14">
        <f t="shared" si="7"/>
        <v>2.5652250043775172E-2</v>
      </c>
      <c r="AT24" s="21">
        <v>11939</v>
      </c>
      <c r="AU24" s="15">
        <v>305</v>
      </c>
      <c r="AV24" s="14">
        <f t="shared" si="8"/>
        <v>2.5546528184940111E-2</v>
      </c>
      <c r="AW24" s="21">
        <v>12374</v>
      </c>
      <c r="AX24" s="15">
        <v>289</v>
      </c>
      <c r="AY24" s="14">
        <f t="shared" si="9"/>
        <v>2.3355422660417003E-2</v>
      </c>
      <c r="AZ24" s="21">
        <v>12798</v>
      </c>
      <c r="BA24" s="15">
        <v>312</v>
      </c>
      <c r="BB24" s="14">
        <f t="shared" si="10"/>
        <v>2.4378809188935771E-2</v>
      </c>
    </row>
    <row r="25" spans="2:54" x14ac:dyDescent="0.25">
      <c r="B25" s="74">
        <v>9</v>
      </c>
      <c r="C25" s="76" t="s">
        <v>45</v>
      </c>
      <c r="D25" s="34">
        <f t="shared" ref="D25:M29" si="17">INDEX($Y$6:$BB$22,MATCH($B25, $W$6:$W$22,0), MATCH(D$31, $Y$5:$BB$5, 0) )</f>
        <v>124</v>
      </c>
      <c r="E25" s="34">
        <f t="shared" si="17"/>
        <v>133</v>
      </c>
      <c r="F25" s="34">
        <f t="shared" si="17"/>
        <v>124</v>
      </c>
      <c r="G25" s="34">
        <f t="shared" si="17"/>
        <v>69</v>
      </c>
      <c r="H25" s="34">
        <f t="shared" si="17"/>
        <v>137</v>
      </c>
      <c r="I25" s="34">
        <f t="shared" si="17"/>
        <v>129</v>
      </c>
      <c r="J25" s="34">
        <f t="shared" si="17"/>
        <v>112</v>
      </c>
      <c r="K25" s="34">
        <f t="shared" si="17"/>
        <v>140</v>
      </c>
      <c r="L25" s="34">
        <f t="shared" si="17"/>
        <v>122</v>
      </c>
      <c r="M25" s="34">
        <f t="shared" si="17"/>
        <v>67</v>
      </c>
      <c r="W25" s="10">
        <v>20</v>
      </c>
      <c r="X25" s="12" t="s">
        <v>21</v>
      </c>
      <c r="Y25" s="15">
        <v>8394</v>
      </c>
      <c r="Z25" s="15">
        <v>365</v>
      </c>
      <c r="AA25" s="14">
        <f t="shared" si="1"/>
        <v>4.3483440552775796E-2</v>
      </c>
      <c r="AB25" s="21">
        <v>8619</v>
      </c>
      <c r="AC25" s="15">
        <v>379</v>
      </c>
      <c r="AD25" s="14">
        <f t="shared" si="2"/>
        <v>4.3972618633252115E-2</v>
      </c>
      <c r="AE25" s="21">
        <v>8889</v>
      </c>
      <c r="AF25" s="15">
        <v>325</v>
      </c>
      <c r="AG25" s="14">
        <f t="shared" si="3"/>
        <v>3.6562042974462819E-2</v>
      </c>
      <c r="AH25" s="21">
        <v>9048</v>
      </c>
      <c r="AI25" s="15">
        <v>389</v>
      </c>
      <c r="AJ25" s="14">
        <f t="shared" si="4"/>
        <v>4.299292661361627E-2</v>
      </c>
      <c r="AK25" s="21">
        <v>9153</v>
      </c>
      <c r="AL25" s="15">
        <v>420</v>
      </c>
      <c r="AM25" s="14">
        <f t="shared" si="5"/>
        <v>4.5886594559160929E-2</v>
      </c>
      <c r="AN25" s="21">
        <v>9186</v>
      </c>
      <c r="AO25" s="15">
        <v>376</v>
      </c>
      <c r="AP25" s="14">
        <f t="shared" si="6"/>
        <v>4.0931852819507945E-2</v>
      </c>
      <c r="AQ25" s="21">
        <v>9198</v>
      </c>
      <c r="AR25" s="15">
        <v>330</v>
      </c>
      <c r="AS25" s="14">
        <f t="shared" si="7"/>
        <v>3.587736464448793E-2</v>
      </c>
      <c r="AT25" s="21">
        <v>9772</v>
      </c>
      <c r="AU25" s="15">
        <v>340</v>
      </c>
      <c r="AV25" s="14">
        <f t="shared" si="8"/>
        <v>3.4793286942284077E-2</v>
      </c>
      <c r="AW25" s="21">
        <v>10338</v>
      </c>
      <c r="AX25" s="15">
        <v>358</v>
      </c>
      <c r="AY25" s="14">
        <f t="shared" si="9"/>
        <v>3.4629522151286514E-2</v>
      </c>
      <c r="AZ25" s="21">
        <v>10746</v>
      </c>
      <c r="BA25" s="15">
        <v>345</v>
      </c>
      <c r="BB25" s="14">
        <f t="shared" si="10"/>
        <v>3.2104969290898941E-2</v>
      </c>
    </row>
    <row r="26" spans="2:54" x14ac:dyDescent="0.25">
      <c r="B26" s="74">
        <v>10</v>
      </c>
      <c r="C26" s="76" t="s">
        <v>46</v>
      </c>
      <c r="D26" s="34">
        <f t="shared" si="17"/>
        <v>0</v>
      </c>
      <c r="E26" s="34">
        <f t="shared" si="17"/>
        <v>0</v>
      </c>
      <c r="F26" s="34">
        <f t="shared" si="17"/>
        <v>0</v>
      </c>
      <c r="G26" s="34">
        <f t="shared" si="17"/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si="17"/>
        <v>0</v>
      </c>
      <c r="M26" s="34">
        <f t="shared" si="17"/>
        <v>0</v>
      </c>
      <c r="W26" s="10">
        <v>21</v>
      </c>
      <c r="X26" s="12" t="s">
        <v>22</v>
      </c>
      <c r="Y26" s="15">
        <v>2254</v>
      </c>
      <c r="Z26" s="15">
        <v>266</v>
      </c>
      <c r="AA26" s="14">
        <f t="shared" si="1"/>
        <v>0.11801242236024845</v>
      </c>
      <c r="AB26" s="21">
        <v>2307</v>
      </c>
      <c r="AC26" s="15">
        <v>244</v>
      </c>
      <c r="AD26" s="14">
        <f t="shared" si="2"/>
        <v>0.10576506285218899</v>
      </c>
      <c r="AE26" s="21">
        <v>2158</v>
      </c>
      <c r="AF26" s="15">
        <v>218</v>
      </c>
      <c r="AG26" s="14">
        <f t="shared" si="3"/>
        <v>0.1010194624652456</v>
      </c>
      <c r="AH26" s="21">
        <v>2245</v>
      </c>
      <c r="AI26" s="15">
        <v>240</v>
      </c>
      <c r="AJ26" s="14">
        <f t="shared" si="4"/>
        <v>0.10690423162583519</v>
      </c>
      <c r="AK26" s="21">
        <v>2063</v>
      </c>
      <c r="AL26" s="15">
        <v>239</v>
      </c>
      <c r="AM26" s="14">
        <f t="shared" si="5"/>
        <v>0.11585070285991275</v>
      </c>
      <c r="AN26" s="21">
        <v>2187</v>
      </c>
      <c r="AO26" s="15">
        <v>248</v>
      </c>
      <c r="AP26" s="14">
        <f t="shared" si="6"/>
        <v>0.1133973479652492</v>
      </c>
      <c r="AQ26" s="21">
        <v>2224</v>
      </c>
      <c r="AR26" s="15">
        <v>243</v>
      </c>
      <c r="AS26" s="14">
        <f t="shared" si="7"/>
        <v>0.10926258992805755</v>
      </c>
      <c r="AT26" s="21">
        <v>2167</v>
      </c>
      <c r="AU26" s="15">
        <v>233</v>
      </c>
      <c r="AV26" s="14">
        <f t="shared" si="8"/>
        <v>0.10752191970466082</v>
      </c>
      <c r="AW26" s="21">
        <v>2036</v>
      </c>
      <c r="AX26" s="15">
        <v>248</v>
      </c>
      <c r="AY26" s="14">
        <f t="shared" si="9"/>
        <v>0.12180746561886051</v>
      </c>
      <c r="AZ26" s="21">
        <v>2052</v>
      </c>
      <c r="BA26" s="15">
        <v>283</v>
      </c>
      <c r="BB26" s="14">
        <f t="shared" si="10"/>
        <v>0.13791423001949318</v>
      </c>
    </row>
    <row r="27" spans="2:54" x14ac:dyDescent="0.25">
      <c r="B27" s="74">
        <v>11</v>
      </c>
      <c r="C27" s="76" t="s">
        <v>47</v>
      </c>
      <c r="D27" s="34">
        <f t="shared" si="17"/>
        <v>18</v>
      </c>
      <c r="E27" s="34">
        <f t="shared" si="17"/>
        <v>17</v>
      </c>
      <c r="F27" s="34">
        <f t="shared" si="17"/>
        <v>31</v>
      </c>
      <c r="G27" s="34">
        <f t="shared" si="17"/>
        <v>22</v>
      </c>
      <c r="H27" s="34">
        <f t="shared" si="17"/>
        <v>20</v>
      </c>
      <c r="I27" s="34">
        <f t="shared" si="17"/>
        <v>12</v>
      </c>
      <c r="J27" s="34">
        <f t="shared" si="17"/>
        <v>16</v>
      </c>
      <c r="K27" s="34">
        <f t="shared" si="17"/>
        <v>0</v>
      </c>
      <c r="L27" s="34">
        <f t="shared" si="17"/>
        <v>0</v>
      </c>
      <c r="M27" s="34">
        <f t="shared" si="17"/>
        <v>25</v>
      </c>
      <c r="W27" s="10">
        <v>22</v>
      </c>
      <c r="X27" s="12" t="s">
        <v>23</v>
      </c>
      <c r="Y27" s="15">
        <v>1290</v>
      </c>
      <c r="Z27" s="15">
        <v>192</v>
      </c>
      <c r="AA27" s="14">
        <f t="shared" si="1"/>
        <v>0.14883720930232558</v>
      </c>
      <c r="AB27" s="21">
        <v>1442</v>
      </c>
      <c r="AC27" s="15">
        <v>198</v>
      </c>
      <c r="AD27" s="14">
        <f t="shared" si="2"/>
        <v>0.13730929264909847</v>
      </c>
      <c r="AE27" s="21">
        <v>1180</v>
      </c>
      <c r="AF27" s="15">
        <v>197</v>
      </c>
      <c r="AG27" s="14">
        <f t="shared" si="3"/>
        <v>0.16694915254237289</v>
      </c>
      <c r="AH27" s="21">
        <v>1336</v>
      </c>
      <c r="AI27" s="15">
        <v>213</v>
      </c>
      <c r="AJ27" s="14">
        <f t="shared" si="4"/>
        <v>0.15943113772455089</v>
      </c>
      <c r="AK27" s="21">
        <v>1294</v>
      </c>
      <c r="AL27" s="15">
        <v>197</v>
      </c>
      <c r="AM27" s="14">
        <f t="shared" si="5"/>
        <v>0.15224111282843894</v>
      </c>
      <c r="AN27" s="21">
        <v>1423</v>
      </c>
      <c r="AO27" s="15">
        <v>191</v>
      </c>
      <c r="AP27" s="14">
        <f t="shared" si="6"/>
        <v>0.1342234715390021</v>
      </c>
      <c r="AQ27" s="21">
        <v>1472</v>
      </c>
      <c r="AR27" s="15">
        <v>232</v>
      </c>
      <c r="AS27" s="14">
        <f t="shared" si="7"/>
        <v>0.15760869565217392</v>
      </c>
      <c r="AT27" s="21">
        <v>1450</v>
      </c>
      <c r="AU27" s="15">
        <v>190</v>
      </c>
      <c r="AV27" s="14">
        <f t="shared" si="8"/>
        <v>0.1310344827586207</v>
      </c>
      <c r="AW27" s="21">
        <v>1391</v>
      </c>
      <c r="AX27" s="15">
        <v>217</v>
      </c>
      <c r="AY27" s="14">
        <f t="shared" si="9"/>
        <v>0.15600287562904386</v>
      </c>
      <c r="AZ27" s="21">
        <v>1420</v>
      </c>
      <c r="BA27" s="15">
        <v>225</v>
      </c>
      <c r="BB27" s="14">
        <f t="shared" si="10"/>
        <v>0.15845070422535212</v>
      </c>
    </row>
    <row r="28" spans="2:54" x14ac:dyDescent="0.25">
      <c r="B28" s="74">
        <v>12</v>
      </c>
      <c r="C28" s="76" t="s">
        <v>48</v>
      </c>
      <c r="D28" s="34">
        <f t="shared" si="17"/>
        <v>13</v>
      </c>
      <c r="E28" s="34">
        <f t="shared" si="17"/>
        <v>14</v>
      </c>
      <c r="F28" s="34">
        <f t="shared" si="17"/>
        <v>15</v>
      </c>
      <c r="G28" s="34">
        <f t="shared" si="17"/>
        <v>5</v>
      </c>
      <c r="H28" s="34">
        <f t="shared" si="17"/>
        <v>9</v>
      </c>
      <c r="I28" s="34">
        <f t="shared" si="17"/>
        <v>13</v>
      </c>
      <c r="J28" s="34">
        <f t="shared" si="17"/>
        <v>14</v>
      </c>
      <c r="K28" s="34">
        <f t="shared" si="17"/>
        <v>18</v>
      </c>
      <c r="L28" s="34">
        <f t="shared" si="17"/>
        <v>23</v>
      </c>
      <c r="M28" s="34">
        <f t="shared" si="17"/>
        <v>0</v>
      </c>
      <c r="W28" s="10">
        <v>23</v>
      </c>
      <c r="X28" s="12" t="s">
        <v>24</v>
      </c>
      <c r="Y28" s="15">
        <v>452</v>
      </c>
      <c r="Z28" s="15">
        <v>123</v>
      </c>
      <c r="AA28" s="14">
        <f t="shared" si="1"/>
        <v>0.27212389380530971</v>
      </c>
      <c r="AB28" s="21">
        <v>347</v>
      </c>
      <c r="AC28" s="15">
        <v>91</v>
      </c>
      <c r="AD28" s="14">
        <f t="shared" si="2"/>
        <v>0.26224783861671469</v>
      </c>
      <c r="AE28" s="21">
        <v>396</v>
      </c>
      <c r="AF28" s="15">
        <v>122</v>
      </c>
      <c r="AG28" s="14">
        <f t="shared" si="3"/>
        <v>0.30808080808080807</v>
      </c>
      <c r="AH28" s="21">
        <v>413</v>
      </c>
      <c r="AI28" s="15">
        <v>108</v>
      </c>
      <c r="AJ28" s="14">
        <f t="shared" si="4"/>
        <v>0.26150121065375304</v>
      </c>
      <c r="AK28" s="21">
        <v>371</v>
      </c>
      <c r="AL28" s="15">
        <v>93</v>
      </c>
      <c r="AM28" s="14">
        <f t="shared" si="5"/>
        <v>0.25067385444743934</v>
      </c>
      <c r="AN28" s="21">
        <v>359</v>
      </c>
      <c r="AO28" s="15">
        <v>116</v>
      </c>
      <c r="AP28" s="14">
        <f t="shared" si="6"/>
        <v>0.32311977715877438</v>
      </c>
      <c r="AQ28" s="21">
        <v>327</v>
      </c>
      <c r="AR28" s="15">
        <v>95</v>
      </c>
      <c r="AS28" s="14">
        <f t="shared" si="7"/>
        <v>0.29051987767584098</v>
      </c>
      <c r="AT28" s="21">
        <v>316</v>
      </c>
      <c r="AU28" s="15">
        <v>98</v>
      </c>
      <c r="AV28" s="14">
        <f t="shared" si="8"/>
        <v>0.310126582278481</v>
      </c>
      <c r="AW28" s="21">
        <v>216</v>
      </c>
      <c r="AX28" s="15">
        <v>62</v>
      </c>
      <c r="AY28" s="14">
        <f t="shared" si="9"/>
        <v>0.28703703703703703</v>
      </c>
      <c r="AZ28" s="21">
        <v>278</v>
      </c>
      <c r="BA28" s="15">
        <v>86</v>
      </c>
      <c r="BB28" s="14">
        <f t="shared" si="10"/>
        <v>0.30935251798561153</v>
      </c>
    </row>
    <row r="29" spans="2:54" x14ac:dyDescent="0.25">
      <c r="B29" s="74">
        <v>13</v>
      </c>
      <c r="C29" s="76" t="s">
        <v>49</v>
      </c>
      <c r="D29" s="34">
        <f t="shared" si="17"/>
        <v>0</v>
      </c>
      <c r="E29" s="34">
        <f t="shared" si="17"/>
        <v>0</v>
      </c>
      <c r="F29" s="34">
        <f t="shared" si="17"/>
        <v>0</v>
      </c>
      <c r="G29" s="34">
        <f t="shared" si="17"/>
        <v>0</v>
      </c>
      <c r="H29" s="34">
        <f t="shared" si="17"/>
        <v>0</v>
      </c>
      <c r="I29" s="34">
        <f t="shared" si="17"/>
        <v>0</v>
      </c>
      <c r="J29" s="34">
        <f t="shared" si="17"/>
        <v>0</v>
      </c>
      <c r="K29" s="34">
        <f t="shared" si="17"/>
        <v>0</v>
      </c>
      <c r="L29" s="34">
        <f t="shared" si="17"/>
        <v>1</v>
      </c>
      <c r="M29" s="34">
        <f t="shared" si="17"/>
        <v>2</v>
      </c>
      <c r="W29" s="10">
        <v>24</v>
      </c>
      <c r="X29" s="12" t="s">
        <v>25</v>
      </c>
      <c r="Y29" s="15">
        <v>512</v>
      </c>
      <c r="Z29" s="15">
        <v>114</v>
      </c>
      <c r="AA29" s="14">
        <f t="shared" si="1"/>
        <v>0.22265625</v>
      </c>
      <c r="AB29" s="21">
        <v>518</v>
      </c>
      <c r="AC29" s="15">
        <v>106</v>
      </c>
      <c r="AD29" s="14">
        <f t="shared" si="2"/>
        <v>0.20463320463320464</v>
      </c>
      <c r="AE29" s="21">
        <v>582</v>
      </c>
      <c r="AF29" s="15">
        <v>129</v>
      </c>
      <c r="AG29" s="14">
        <f t="shared" si="3"/>
        <v>0.22164948453608246</v>
      </c>
      <c r="AH29" s="21">
        <v>496</v>
      </c>
      <c r="AI29" s="15">
        <v>128</v>
      </c>
      <c r="AJ29" s="14">
        <f t="shared" si="4"/>
        <v>0.25806451612903225</v>
      </c>
      <c r="AK29" s="21">
        <v>398</v>
      </c>
      <c r="AL29" s="15">
        <v>118</v>
      </c>
      <c r="AM29" s="14">
        <f t="shared" si="5"/>
        <v>0.29648241206030151</v>
      </c>
      <c r="AN29" s="21">
        <v>405</v>
      </c>
      <c r="AO29" s="15">
        <v>140</v>
      </c>
      <c r="AP29" s="14">
        <f t="shared" si="6"/>
        <v>0.34567901234567899</v>
      </c>
      <c r="AQ29" s="21">
        <v>425</v>
      </c>
      <c r="AR29" s="15">
        <v>119</v>
      </c>
      <c r="AS29" s="14">
        <f t="shared" si="7"/>
        <v>0.28000000000000003</v>
      </c>
      <c r="AT29" s="21">
        <v>401</v>
      </c>
      <c r="AU29" s="15">
        <v>119</v>
      </c>
      <c r="AV29" s="14">
        <f t="shared" si="8"/>
        <v>0.29675810473815462</v>
      </c>
      <c r="AW29" s="21">
        <v>429</v>
      </c>
      <c r="AX29" s="15">
        <v>115</v>
      </c>
      <c r="AY29" s="14">
        <f t="shared" si="9"/>
        <v>0.26806526806526809</v>
      </c>
      <c r="AZ29" s="21">
        <v>354</v>
      </c>
      <c r="BA29" s="15">
        <v>96</v>
      </c>
      <c r="BB29" s="14">
        <f t="shared" si="10"/>
        <v>0.2711864406779661</v>
      </c>
    </row>
    <row r="30" spans="2:54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W30" s="10">
        <v>25</v>
      </c>
      <c r="X30" s="12" t="s">
        <v>26</v>
      </c>
      <c r="Y30" s="15">
        <v>103</v>
      </c>
      <c r="Z30" s="15">
        <v>59</v>
      </c>
      <c r="AA30" s="14">
        <f t="shared" si="1"/>
        <v>0.57281553398058249</v>
      </c>
      <c r="AB30" s="21">
        <v>120</v>
      </c>
      <c r="AC30" s="15">
        <v>62</v>
      </c>
      <c r="AD30" s="14">
        <f t="shared" si="2"/>
        <v>0.51666666666666672</v>
      </c>
      <c r="AE30" s="21">
        <v>125</v>
      </c>
      <c r="AF30" s="15">
        <v>72</v>
      </c>
      <c r="AG30" s="14">
        <f t="shared" si="3"/>
        <v>0.57599999999999996</v>
      </c>
      <c r="AH30" s="21">
        <v>70</v>
      </c>
      <c r="AI30" s="15">
        <v>43</v>
      </c>
      <c r="AJ30" s="14">
        <f t="shared" si="4"/>
        <v>0.61428571428571432</v>
      </c>
      <c r="AK30" s="21">
        <v>132</v>
      </c>
      <c r="AL30" s="15">
        <v>75</v>
      </c>
      <c r="AM30" s="14">
        <f t="shared" si="5"/>
        <v>0.56818181818181823</v>
      </c>
      <c r="AN30" s="21">
        <v>114</v>
      </c>
      <c r="AO30" s="15">
        <v>59</v>
      </c>
      <c r="AP30" s="14">
        <f t="shared" si="6"/>
        <v>0.51754385964912286</v>
      </c>
      <c r="AQ30" s="21">
        <v>99</v>
      </c>
      <c r="AR30" s="15">
        <v>56</v>
      </c>
      <c r="AS30" s="14">
        <f t="shared" si="7"/>
        <v>0.56565656565656564</v>
      </c>
      <c r="AT30" s="21">
        <v>118</v>
      </c>
      <c r="AU30" s="15">
        <v>62</v>
      </c>
      <c r="AV30" s="14">
        <f t="shared" si="8"/>
        <v>0.52542372881355937</v>
      </c>
      <c r="AW30" s="21">
        <v>116</v>
      </c>
      <c r="AX30" s="15">
        <v>51</v>
      </c>
      <c r="AY30" s="14">
        <f t="shared" si="9"/>
        <v>0.43965517241379309</v>
      </c>
      <c r="AZ30" s="21">
        <v>60</v>
      </c>
      <c r="BA30" s="15">
        <v>32</v>
      </c>
      <c r="BB30" s="14">
        <f t="shared" si="10"/>
        <v>0.53333333333333333</v>
      </c>
    </row>
    <row r="31" spans="2:54" x14ac:dyDescent="0.25">
      <c r="B31" s="30"/>
      <c r="C31" s="30"/>
      <c r="D31" s="31">
        <v>2010</v>
      </c>
      <c r="E31" s="31">
        <v>2011</v>
      </c>
      <c r="F31" s="31">
        <v>2012</v>
      </c>
      <c r="G31" s="31">
        <v>2013</v>
      </c>
      <c r="H31" s="31">
        <v>2014</v>
      </c>
      <c r="I31" s="31">
        <v>2015</v>
      </c>
      <c r="J31" s="31">
        <v>2016</v>
      </c>
      <c r="K31" s="31">
        <v>2017</v>
      </c>
      <c r="L31" s="31">
        <v>2018</v>
      </c>
      <c r="M31" s="31">
        <v>2019</v>
      </c>
      <c r="W31" s="10">
        <v>26</v>
      </c>
      <c r="X31" s="12" t="s">
        <v>27</v>
      </c>
      <c r="Y31" s="15">
        <v>82</v>
      </c>
      <c r="Z31" s="15">
        <v>57</v>
      </c>
      <c r="AA31" s="14">
        <f t="shared" si="1"/>
        <v>0.69512195121951215</v>
      </c>
      <c r="AB31" s="21">
        <v>97</v>
      </c>
      <c r="AC31" s="15">
        <v>57</v>
      </c>
      <c r="AD31" s="14">
        <f t="shared" si="2"/>
        <v>0.58762886597938147</v>
      </c>
      <c r="AE31" s="21">
        <v>100</v>
      </c>
      <c r="AF31" s="15">
        <v>66</v>
      </c>
      <c r="AG31" s="14">
        <f t="shared" si="3"/>
        <v>0.66</v>
      </c>
      <c r="AH31" s="21">
        <v>54</v>
      </c>
      <c r="AI31" s="15">
        <v>41</v>
      </c>
      <c r="AJ31" s="14">
        <f t="shared" si="4"/>
        <v>0.7592592592592593</v>
      </c>
      <c r="AK31" s="21">
        <v>124</v>
      </c>
      <c r="AL31" s="15">
        <v>73</v>
      </c>
      <c r="AM31" s="14">
        <f t="shared" si="5"/>
        <v>0.58870967741935487</v>
      </c>
      <c r="AN31" s="21">
        <v>107</v>
      </c>
      <c r="AO31" s="15">
        <v>60</v>
      </c>
      <c r="AP31" s="14">
        <f t="shared" si="6"/>
        <v>0.56074766355140182</v>
      </c>
      <c r="AQ31" s="21">
        <v>91</v>
      </c>
      <c r="AR31" s="15">
        <v>55</v>
      </c>
      <c r="AS31" s="14">
        <f t="shared" si="7"/>
        <v>0.60439560439560436</v>
      </c>
      <c r="AT31" s="21">
        <v>104</v>
      </c>
      <c r="AU31" s="15">
        <v>61</v>
      </c>
      <c r="AV31" s="14">
        <f t="shared" si="8"/>
        <v>0.58653846153846156</v>
      </c>
      <c r="AW31" s="21">
        <v>98</v>
      </c>
      <c r="AX31" s="15">
        <v>50</v>
      </c>
      <c r="AY31" s="14">
        <f t="shared" si="9"/>
        <v>0.51020408163265307</v>
      </c>
      <c r="AZ31" s="21">
        <v>38</v>
      </c>
      <c r="BA31" s="15">
        <v>27</v>
      </c>
      <c r="BB31" s="14">
        <f t="shared" si="10"/>
        <v>0.71052631578947367</v>
      </c>
    </row>
    <row r="32" spans="2:54" x14ac:dyDescent="0.25">
      <c r="B32" s="36">
        <f t="shared" ref="B32:B39" si="18">B6 + 100</f>
        <v>101</v>
      </c>
      <c r="C32" s="69" t="str">
        <f t="shared" ref="C32:C39" si="19">C6</f>
        <v>Total</v>
      </c>
      <c r="D32" s="73">
        <f t="shared" ref="D32:M32" si="20">SUM(D33:D39)</f>
        <v>1</v>
      </c>
      <c r="E32" s="73">
        <f t="shared" si="20"/>
        <v>1</v>
      </c>
      <c r="F32" s="73">
        <f t="shared" si="20"/>
        <v>1</v>
      </c>
      <c r="G32" s="73">
        <f t="shared" si="20"/>
        <v>1</v>
      </c>
      <c r="H32" s="73">
        <f t="shared" si="20"/>
        <v>1</v>
      </c>
      <c r="I32" s="73">
        <f t="shared" si="20"/>
        <v>1</v>
      </c>
      <c r="J32" s="73">
        <f t="shared" si="20"/>
        <v>1.0000000000000002</v>
      </c>
      <c r="K32" s="73">
        <f t="shared" si="20"/>
        <v>1</v>
      </c>
      <c r="L32" s="73">
        <f t="shared" si="20"/>
        <v>0.99999999999999989</v>
      </c>
      <c r="M32" s="73">
        <f t="shared" si="20"/>
        <v>1</v>
      </c>
      <c r="W32" s="10">
        <v>27</v>
      </c>
      <c r="X32" s="12" t="s">
        <v>28</v>
      </c>
      <c r="Y32" s="15">
        <v>0</v>
      </c>
      <c r="Z32" s="15">
        <v>119</v>
      </c>
      <c r="AA32" s="14">
        <f t="shared" si="1"/>
        <v>0</v>
      </c>
      <c r="AB32" s="21">
        <v>0</v>
      </c>
      <c r="AC32" s="15">
        <v>89</v>
      </c>
      <c r="AD32" s="14">
        <f t="shared" si="2"/>
        <v>0</v>
      </c>
      <c r="AE32" s="21">
        <v>0</v>
      </c>
      <c r="AF32" s="15">
        <v>27</v>
      </c>
      <c r="AG32" s="14">
        <f t="shared" si="3"/>
        <v>0</v>
      </c>
      <c r="AH32" s="21">
        <v>0</v>
      </c>
      <c r="AI32" s="15">
        <v>27</v>
      </c>
      <c r="AJ32" s="14">
        <f t="shared" si="4"/>
        <v>0</v>
      </c>
      <c r="AK32" s="21">
        <v>0</v>
      </c>
      <c r="AL32" s="15">
        <v>27</v>
      </c>
      <c r="AM32" s="14">
        <f t="shared" si="5"/>
        <v>0</v>
      </c>
      <c r="AN32" s="21">
        <v>0</v>
      </c>
      <c r="AO32" s="15">
        <v>26</v>
      </c>
      <c r="AP32" s="14">
        <f t="shared" si="6"/>
        <v>0</v>
      </c>
      <c r="AQ32" s="21">
        <v>0</v>
      </c>
      <c r="AR32" s="15">
        <v>26</v>
      </c>
      <c r="AS32" s="14">
        <f t="shared" si="7"/>
        <v>0</v>
      </c>
      <c r="AT32" s="21">
        <v>0</v>
      </c>
      <c r="AU32" s="15">
        <v>27</v>
      </c>
      <c r="AV32" s="14">
        <f t="shared" si="8"/>
        <v>0</v>
      </c>
      <c r="AW32" s="21">
        <v>0</v>
      </c>
      <c r="AX32" s="15">
        <v>27</v>
      </c>
      <c r="AY32" s="14">
        <f t="shared" si="9"/>
        <v>0</v>
      </c>
      <c r="AZ32" s="21">
        <v>0</v>
      </c>
      <c r="BA32" s="15">
        <v>27</v>
      </c>
      <c r="BB32" s="14">
        <f t="shared" si="10"/>
        <v>0</v>
      </c>
    </row>
    <row r="33" spans="2:54" x14ac:dyDescent="0.25">
      <c r="B33" s="36">
        <f t="shared" si="18"/>
        <v>103</v>
      </c>
      <c r="C33" s="70" t="str">
        <f t="shared" si="19"/>
        <v>Drove alone</v>
      </c>
      <c r="D33" s="39">
        <f t="shared" ref="D33:M39" si="21">D7 / D$6</f>
        <v>0.74229138562343422</v>
      </c>
      <c r="E33" s="39">
        <f t="shared" si="21"/>
        <v>0.74196606313394631</v>
      </c>
      <c r="F33" s="39">
        <f t="shared" si="21"/>
        <v>0.76070085225920103</v>
      </c>
      <c r="G33" s="39">
        <f t="shared" si="21"/>
        <v>0.77331770222743257</v>
      </c>
      <c r="H33" s="39">
        <f t="shared" si="21"/>
        <v>0.78357119306674206</v>
      </c>
      <c r="I33" s="39">
        <f t="shared" si="21"/>
        <v>0.77726610591607537</v>
      </c>
      <c r="J33" s="39">
        <f t="shared" si="21"/>
        <v>0.77631762896686707</v>
      </c>
      <c r="K33" s="39">
        <f t="shared" si="21"/>
        <v>0.77721897512573057</v>
      </c>
      <c r="L33" s="39">
        <f t="shared" si="21"/>
        <v>0.77890768826159373</v>
      </c>
      <c r="M33" s="39">
        <f t="shared" si="21"/>
        <v>0.77900995108787319</v>
      </c>
      <c r="W33" s="10">
        <v>28</v>
      </c>
      <c r="X33" s="12" t="s">
        <v>29</v>
      </c>
      <c r="Y33" s="15">
        <v>8</v>
      </c>
      <c r="Z33" s="15">
        <v>14</v>
      </c>
      <c r="AA33" s="14">
        <f t="shared" si="1"/>
        <v>1.75</v>
      </c>
      <c r="AB33" s="21">
        <v>9</v>
      </c>
      <c r="AC33" s="15">
        <v>15</v>
      </c>
      <c r="AD33" s="14">
        <f t="shared" si="2"/>
        <v>1.6666666666666667</v>
      </c>
      <c r="AE33" s="21">
        <v>10</v>
      </c>
      <c r="AF33" s="15">
        <v>16</v>
      </c>
      <c r="AG33" s="14">
        <f t="shared" si="3"/>
        <v>1.6</v>
      </c>
      <c r="AH33" s="21">
        <v>11</v>
      </c>
      <c r="AI33" s="15">
        <v>16</v>
      </c>
      <c r="AJ33" s="14">
        <f t="shared" si="4"/>
        <v>1.4545454545454546</v>
      </c>
      <c r="AK33" s="21">
        <v>8</v>
      </c>
      <c r="AL33" s="15">
        <v>12</v>
      </c>
      <c r="AM33" s="14">
        <f t="shared" si="5"/>
        <v>1.5</v>
      </c>
      <c r="AN33" s="21">
        <v>0</v>
      </c>
      <c r="AO33" s="15">
        <v>26</v>
      </c>
      <c r="AP33" s="14">
        <f t="shared" si="6"/>
        <v>0</v>
      </c>
      <c r="AQ33" s="21">
        <v>0</v>
      </c>
      <c r="AR33" s="15">
        <v>26</v>
      </c>
      <c r="AS33" s="14">
        <f t="shared" si="7"/>
        <v>0</v>
      </c>
      <c r="AT33" s="21">
        <v>0</v>
      </c>
      <c r="AU33" s="15">
        <v>27</v>
      </c>
      <c r="AV33" s="14">
        <f t="shared" si="8"/>
        <v>0</v>
      </c>
      <c r="AW33" s="21">
        <v>0</v>
      </c>
      <c r="AX33" s="15">
        <v>27</v>
      </c>
      <c r="AY33" s="14">
        <f t="shared" si="9"/>
        <v>0</v>
      </c>
      <c r="AZ33" s="21">
        <v>22</v>
      </c>
      <c r="BA33" s="15">
        <v>18</v>
      </c>
      <c r="BB33" s="14">
        <f t="shared" si="10"/>
        <v>0.81818181818181823</v>
      </c>
    </row>
    <row r="34" spans="2:54" x14ac:dyDescent="0.25">
      <c r="B34" s="36">
        <f t="shared" si="18"/>
        <v>104</v>
      </c>
      <c r="C34" s="70" t="str">
        <f t="shared" si="19"/>
        <v>Carpooled:</v>
      </c>
      <c r="D34" s="39">
        <f t="shared" si="21"/>
        <v>0.15720755444208903</v>
      </c>
      <c r="E34" s="39">
        <f t="shared" si="21"/>
        <v>0.1619110816191108</v>
      </c>
      <c r="F34" s="39">
        <f t="shared" si="21"/>
        <v>0.1519306765700138</v>
      </c>
      <c r="G34" s="39">
        <f t="shared" si="21"/>
        <v>0.1529660023446659</v>
      </c>
      <c r="H34" s="39">
        <f t="shared" si="21"/>
        <v>0.1447882812867976</v>
      </c>
      <c r="I34" s="39">
        <f t="shared" si="21"/>
        <v>0.15351722193505946</v>
      </c>
      <c r="J34" s="39">
        <f t="shared" si="21"/>
        <v>0.14856237476117246</v>
      </c>
      <c r="K34" s="39">
        <f t="shared" si="21"/>
        <v>0.14756920846359475</v>
      </c>
      <c r="L34" s="39">
        <f t="shared" si="21"/>
        <v>0.13719645831506969</v>
      </c>
      <c r="M34" s="39">
        <f t="shared" si="21"/>
        <v>0.13636363636363635</v>
      </c>
      <c r="W34" s="10">
        <v>29</v>
      </c>
      <c r="X34" s="12" t="s">
        <v>30</v>
      </c>
      <c r="Y34" s="15">
        <v>13</v>
      </c>
      <c r="Z34" s="15">
        <v>14</v>
      </c>
      <c r="AA34" s="14">
        <f t="shared" si="1"/>
        <v>1.0769230769230769</v>
      </c>
      <c r="AB34" s="21">
        <v>14</v>
      </c>
      <c r="AC34" s="15">
        <v>15</v>
      </c>
      <c r="AD34" s="14">
        <f t="shared" si="2"/>
        <v>1.0714285714285714</v>
      </c>
      <c r="AE34" s="21">
        <v>15</v>
      </c>
      <c r="AF34" s="15">
        <v>15</v>
      </c>
      <c r="AG34" s="14">
        <f t="shared" si="3"/>
        <v>1</v>
      </c>
      <c r="AH34" s="21">
        <v>5</v>
      </c>
      <c r="AI34" s="15">
        <v>8</v>
      </c>
      <c r="AJ34" s="14">
        <f t="shared" si="4"/>
        <v>1.6</v>
      </c>
      <c r="AK34" s="21">
        <v>0</v>
      </c>
      <c r="AL34" s="15">
        <v>27</v>
      </c>
      <c r="AM34" s="14">
        <f t="shared" si="5"/>
        <v>0</v>
      </c>
      <c r="AN34" s="21">
        <v>7</v>
      </c>
      <c r="AO34" s="15">
        <v>11</v>
      </c>
      <c r="AP34" s="14">
        <f t="shared" si="6"/>
        <v>1.5714285714285714</v>
      </c>
      <c r="AQ34" s="21">
        <v>8</v>
      </c>
      <c r="AR34" s="15">
        <v>13</v>
      </c>
      <c r="AS34" s="14">
        <f t="shared" si="7"/>
        <v>1.625</v>
      </c>
      <c r="AT34" s="21">
        <v>14</v>
      </c>
      <c r="AU34" s="15">
        <v>16</v>
      </c>
      <c r="AV34" s="14">
        <f t="shared" si="8"/>
        <v>1.1428571428571428</v>
      </c>
      <c r="AW34" s="21">
        <v>18</v>
      </c>
      <c r="AX34" s="15">
        <v>16</v>
      </c>
      <c r="AY34" s="14">
        <f t="shared" si="9"/>
        <v>0.88888888888888884</v>
      </c>
      <c r="AZ34" s="21">
        <v>0</v>
      </c>
      <c r="BA34" s="15">
        <v>27</v>
      </c>
      <c r="BB34" s="14">
        <f t="shared" si="10"/>
        <v>0</v>
      </c>
    </row>
    <row r="35" spans="2:54" x14ac:dyDescent="0.25">
      <c r="B35" s="36">
        <f t="shared" si="18"/>
        <v>108</v>
      </c>
      <c r="C35" s="70" t="str">
        <f t="shared" si="19"/>
        <v>Public transportation (excluding taxicab):</v>
      </c>
      <c r="D35" s="39">
        <f t="shared" si="21"/>
        <v>7.4677201772981308E-3</v>
      </c>
      <c r="E35" s="39">
        <f t="shared" si="21"/>
        <v>7.7732486491610582E-3</v>
      </c>
      <c r="F35" s="39">
        <f t="shared" si="21"/>
        <v>8.0940817978384042E-3</v>
      </c>
      <c r="G35" s="39">
        <f t="shared" si="21"/>
        <v>4.5017584994138339E-3</v>
      </c>
      <c r="H35" s="39">
        <f t="shared" si="21"/>
        <v>7.8187555932363057E-3</v>
      </c>
      <c r="I35" s="39">
        <f t="shared" si="21"/>
        <v>7.2365020440768764E-3</v>
      </c>
      <c r="J35" s="39">
        <f t="shared" si="21"/>
        <v>6.6172701430635165E-3</v>
      </c>
      <c r="K35" s="39">
        <f t="shared" si="21"/>
        <v>7.1587150559557795E-3</v>
      </c>
      <c r="L35" s="39">
        <f t="shared" si="21"/>
        <v>6.3995792057508546E-3</v>
      </c>
      <c r="M35" s="39">
        <f t="shared" si="21"/>
        <v>3.9635688986338338E-3</v>
      </c>
      <c r="W35" s="10">
        <v>30</v>
      </c>
      <c r="X35" s="12" t="s">
        <v>31</v>
      </c>
      <c r="Y35" s="15">
        <v>0</v>
      </c>
      <c r="Z35" s="15">
        <v>119</v>
      </c>
      <c r="AA35" s="14">
        <f t="shared" si="1"/>
        <v>0</v>
      </c>
      <c r="AB35" s="21">
        <v>0</v>
      </c>
      <c r="AC35" s="15">
        <v>89</v>
      </c>
      <c r="AD35" s="14">
        <f t="shared" si="2"/>
        <v>0</v>
      </c>
      <c r="AE35" s="21">
        <v>0</v>
      </c>
      <c r="AF35" s="15">
        <v>27</v>
      </c>
      <c r="AG35" s="14">
        <f t="shared" si="3"/>
        <v>0</v>
      </c>
      <c r="AH35" s="21">
        <v>0</v>
      </c>
      <c r="AI35" s="15">
        <v>27</v>
      </c>
      <c r="AJ35" s="14">
        <f t="shared" si="4"/>
        <v>0</v>
      </c>
      <c r="AK35" s="21">
        <v>0</v>
      </c>
      <c r="AL35" s="15">
        <v>27</v>
      </c>
      <c r="AM35" s="14">
        <f t="shared" si="5"/>
        <v>0</v>
      </c>
      <c r="AN35" s="21">
        <v>0</v>
      </c>
      <c r="AO35" s="15">
        <v>26</v>
      </c>
      <c r="AP35" s="14">
        <f t="shared" si="6"/>
        <v>0</v>
      </c>
      <c r="AQ35" s="21">
        <v>0</v>
      </c>
      <c r="AR35" s="15">
        <v>26</v>
      </c>
      <c r="AS35" s="14">
        <f t="shared" si="7"/>
        <v>0</v>
      </c>
      <c r="AT35" s="21">
        <v>0</v>
      </c>
      <c r="AU35" s="15">
        <v>27</v>
      </c>
      <c r="AV35" s="14">
        <f t="shared" si="8"/>
        <v>0</v>
      </c>
      <c r="AW35" s="21">
        <v>0</v>
      </c>
      <c r="AX35" s="15">
        <v>27</v>
      </c>
      <c r="AY35" s="14">
        <f t="shared" si="9"/>
        <v>0</v>
      </c>
      <c r="AZ35" s="21">
        <v>0</v>
      </c>
      <c r="BA35" s="15">
        <v>27</v>
      </c>
      <c r="BB35" s="14">
        <f t="shared" si="10"/>
        <v>0</v>
      </c>
    </row>
    <row r="36" spans="2:54" x14ac:dyDescent="0.25">
      <c r="B36" s="36">
        <f t="shared" si="18"/>
        <v>114</v>
      </c>
      <c r="C36" s="70" t="str">
        <f t="shared" si="19"/>
        <v>Bicycle</v>
      </c>
      <c r="D36" s="39">
        <f t="shared" si="21"/>
        <v>3.9024860281364425E-3</v>
      </c>
      <c r="E36" s="39">
        <f t="shared" si="21"/>
        <v>3.8866243245805291E-3</v>
      </c>
      <c r="F36" s="39">
        <f t="shared" si="21"/>
        <v>4.9516735704423177E-3</v>
      </c>
      <c r="G36" s="39">
        <f t="shared" si="21"/>
        <v>4.126611957796014E-3</v>
      </c>
      <c r="H36" s="39">
        <f t="shared" si="21"/>
        <v>4.0977815458527623E-3</v>
      </c>
      <c r="I36" s="39">
        <f t="shared" si="21"/>
        <v>3.4302899299844931E-3</v>
      </c>
      <c r="J36" s="39">
        <f t="shared" si="21"/>
        <v>3.3086350715317583E-3</v>
      </c>
      <c r="K36" s="39">
        <f t="shared" si="21"/>
        <v>2.1747995106701102E-3</v>
      </c>
      <c r="L36" s="39">
        <f t="shared" si="21"/>
        <v>2.8491277285877092E-3</v>
      </c>
      <c r="M36" s="39">
        <f t="shared" si="21"/>
        <v>1.9817844493169169E-3</v>
      </c>
      <c r="W36" s="10">
        <v>31</v>
      </c>
      <c r="X36" s="12" t="s">
        <v>32</v>
      </c>
      <c r="Y36" s="15">
        <v>81</v>
      </c>
      <c r="Z36" s="15">
        <v>45</v>
      </c>
      <c r="AA36" s="14">
        <f t="shared" si="1"/>
        <v>0.55555555555555558</v>
      </c>
      <c r="AB36" s="21">
        <v>78</v>
      </c>
      <c r="AC36" s="15">
        <v>49</v>
      </c>
      <c r="AD36" s="14">
        <f t="shared" si="2"/>
        <v>0.62820512820512819</v>
      </c>
      <c r="AE36" s="21">
        <v>82</v>
      </c>
      <c r="AF36" s="15">
        <v>51</v>
      </c>
      <c r="AG36" s="14">
        <f t="shared" si="3"/>
        <v>0.62195121951219512</v>
      </c>
      <c r="AH36" s="21">
        <v>69</v>
      </c>
      <c r="AI36" s="15">
        <v>47</v>
      </c>
      <c r="AJ36" s="14">
        <f t="shared" si="4"/>
        <v>0.6811594202898551</v>
      </c>
      <c r="AK36" s="21">
        <v>64</v>
      </c>
      <c r="AL36" s="15">
        <v>44</v>
      </c>
      <c r="AM36" s="14">
        <f t="shared" si="5"/>
        <v>0.6875</v>
      </c>
      <c r="AN36" s="21">
        <v>52</v>
      </c>
      <c r="AO36" s="15">
        <v>41</v>
      </c>
      <c r="AP36" s="14">
        <f t="shared" si="6"/>
        <v>0.78846153846153844</v>
      </c>
      <c r="AQ36" s="21">
        <v>54</v>
      </c>
      <c r="AR36" s="15">
        <v>41</v>
      </c>
      <c r="AS36" s="14">
        <f t="shared" si="7"/>
        <v>0.7592592592592593</v>
      </c>
      <c r="AT36" s="21">
        <v>42</v>
      </c>
      <c r="AU36" s="15">
        <v>33</v>
      </c>
      <c r="AV36" s="14">
        <f t="shared" si="8"/>
        <v>0.7857142857142857</v>
      </c>
      <c r="AW36" s="21">
        <v>54</v>
      </c>
      <c r="AX36" s="15">
        <v>36</v>
      </c>
      <c r="AY36" s="14">
        <f t="shared" si="9"/>
        <v>0.66666666666666663</v>
      </c>
      <c r="AZ36" s="21">
        <v>47</v>
      </c>
      <c r="BA36" s="15">
        <v>43</v>
      </c>
      <c r="BB36" s="14">
        <f t="shared" si="10"/>
        <v>0.91489361702127658</v>
      </c>
    </row>
    <row r="37" spans="2:54" x14ac:dyDescent="0.25">
      <c r="B37" s="36">
        <f t="shared" si="18"/>
        <v>115</v>
      </c>
      <c r="C37" s="70" t="str">
        <f t="shared" si="19"/>
        <v>Walked</v>
      </c>
      <c r="D37" s="39">
        <f t="shared" si="21"/>
        <v>2.2258624012333784E-2</v>
      </c>
      <c r="E37" s="39">
        <f t="shared" si="21"/>
        <v>2.1945208076594939E-2</v>
      </c>
      <c r="F37" s="39">
        <f t="shared" si="21"/>
        <v>1.7902204446983764E-2</v>
      </c>
      <c r="G37" s="39">
        <f t="shared" si="21"/>
        <v>1.6506447831184056E-2</v>
      </c>
      <c r="H37" s="39">
        <f t="shared" si="21"/>
        <v>1.6579529932645661E-2</v>
      </c>
      <c r="I37" s="39">
        <f t="shared" si="21"/>
        <v>1.63526150086932E-2</v>
      </c>
      <c r="J37" s="39">
        <f t="shared" si="21"/>
        <v>1.794119017661587E-2</v>
      </c>
      <c r="K37" s="39">
        <f t="shared" si="21"/>
        <v>1.5268904897829731E-2</v>
      </c>
      <c r="L37" s="39">
        <f t="shared" si="21"/>
        <v>1.4508635048654335E-2</v>
      </c>
      <c r="M37" s="39">
        <f t="shared" si="21"/>
        <v>1.3450834879406308E-2</v>
      </c>
      <c r="W37" s="10">
        <v>32</v>
      </c>
      <c r="X37" s="12" t="s">
        <v>33</v>
      </c>
      <c r="Y37" s="15">
        <v>298</v>
      </c>
      <c r="Z37" s="15">
        <v>95</v>
      </c>
      <c r="AA37" s="14">
        <f t="shared" si="1"/>
        <v>0.31879194630872482</v>
      </c>
      <c r="AB37" s="21">
        <v>308</v>
      </c>
      <c r="AC37" s="15">
        <v>104</v>
      </c>
      <c r="AD37" s="14">
        <f t="shared" si="2"/>
        <v>0.33766233766233766</v>
      </c>
      <c r="AE37" s="21">
        <v>217</v>
      </c>
      <c r="AF37" s="15">
        <v>85</v>
      </c>
      <c r="AG37" s="14">
        <f t="shared" si="3"/>
        <v>0.39170506912442399</v>
      </c>
      <c r="AH37" s="21">
        <v>205</v>
      </c>
      <c r="AI37" s="15">
        <v>84</v>
      </c>
      <c r="AJ37" s="14">
        <f t="shared" si="4"/>
        <v>0.40975609756097559</v>
      </c>
      <c r="AK37" s="21">
        <v>192</v>
      </c>
      <c r="AL37" s="15">
        <v>83</v>
      </c>
      <c r="AM37" s="14">
        <f t="shared" si="5"/>
        <v>0.43229166666666669</v>
      </c>
      <c r="AN37" s="21">
        <v>155</v>
      </c>
      <c r="AO37" s="15">
        <v>66</v>
      </c>
      <c r="AP37" s="14">
        <f t="shared" si="6"/>
        <v>0.4258064516129032</v>
      </c>
      <c r="AQ37" s="21">
        <v>172</v>
      </c>
      <c r="AR37" s="15">
        <v>57</v>
      </c>
      <c r="AS37" s="14">
        <f t="shared" si="7"/>
        <v>0.33139534883720928</v>
      </c>
      <c r="AT37" s="21">
        <v>148</v>
      </c>
      <c r="AU37" s="15">
        <v>59</v>
      </c>
      <c r="AV37" s="14">
        <f t="shared" si="8"/>
        <v>0.39864864864864863</v>
      </c>
      <c r="AW37" s="21">
        <v>147</v>
      </c>
      <c r="AX37" s="15">
        <v>65</v>
      </c>
      <c r="AY37" s="14">
        <f t="shared" si="9"/>
        <v>0.44217687074829931</v>
      </c>
      <c r="AZ37" s="21">
        <v>127</v>
      </c>
      <c r="BA37" s="15">
        <v>51</v>
      </c>
      <c r="BB37" s="14">
        <f t="shared" si="10"/>
        <v>0.40157480314960631</v>
      </c>
    </row>
    <row r="38" spans="2:54" x14ac:dyDescent="0.25">
      <c r="B38" s="36">
        <f t="shared" si="18"/>
        <v>116</v>
      </c>
      <c r="C38" s="70" t="str">
        <f t="shared" si="19"/>
        <v>Taxicab, motorcycle, or other means</v>
      </c>
      <c r="D38" s="39">
        <f t="shared" si="21"/>
        <v>1.6236269030641744E-2</v>
      </c>
      <c r="E38" s="39">
        <f t="shared" si="21"/>
        <v>1.3271400132714002E-2</v>
      </c>
      <c r="F38" s="39">
        <f t="shared" si="21"/>
        <v>1.266485740132362E-2</v>
      </c>
      <c r="G38" s="39">
        <f t="shared" si="21"/>
        <v>9.0973036342321227E-3</v>
      </c>
      <c r="H38" s="39">
        <f t="shared" si="21"/>
        <v>8.6194715274833973E-3</v>
      </c>
      <c r="I38" s="39">
        <f t="shared" si="21"/>
        <v>8.5522296884544893E-3</v>
      </c>
      <c r="J38" s="39">
        <f t="shared" si="21"/>
        <v>7.502679528403001E-3</v>
      </c>
      <c r="K38" s="39">
        <f t="shared" si="21"/>
        <v>1.0602147614516787E-2</v>
      </c>
      <c r="L38" s="39">
        <f t="shared" si="21"/>
        <v>1.0081528885771894E-2</v>
      </c>
      <c r="M38" s="39">
        <f t="shared" si="21"/>
        <v>1.2312362961713612E-2</v>
      </c>
      <c r="W38" s="10">
        <v>33</v>
      </c>
      <c r="X38" s="12" t="s">
        <v>34</v>
      </c>
      <c r="Y38" s="15">
        <v>262</v>
      </c>
      <c r="Z38" s="15">
        <v>90</v>
      </c>
      <c r="AA38" s="14">
        <f t="shared" si="1"/>
        <v>0.34351145038167941</v>
      </c>
      <c r="AB38" s="21">
        <v>235</v>
      </c>
      <c r="AC38" s="15">
        <v>74</v>
      </c>
      <c r="AD38" s="14">
        <f t="shared" si="2"/>
        <v>0.31489361702127661</v>
      </c>
      <c r="AE38" s="21">
        <v>203</v>
      </c>
      <c r="AF38" s="15">
        <v>72</v>
      </c>
      <c r="AG38" s="14">
        <f t="shared" si="3"/>
        <v>0.35467980295566504</v>
      </c>
      <c r="AH38" s="21">
        <v>149</v>
      </c>
      <c r="AI38" s="15">
        <v>56</v>
      </c>
      <c r="AJ38" s="14">
        <f t="shared" si="4"/>
        <v>0.37583892617449666</v>
      </c>
      <c r="AK38" s="21">
        <v>144</v>
      </c>
      <c r="AL38" s="15">
        <v>53</v>
      </c>
      <c r="AM38" s="14">
        <f t="shared" si="5"/>
        <v>0.36805555555555558</v>
      </c>
      <c r="AN38" s="21">
        <v>134</v>
      </c>
      <c r="AO38" s="15">
        <v>50</v>
      </c>
      <c r="AP38" s="14">
        <f t="shared" si="6"/>
        <v>0.37313432835820898</v>
      </c>
      <c r="AQ38" s="21">
        <v>116</v>
      </c>
      <c r="AR38" s="15">
        <v>44</v>
      </c>
      <c r="AS38" s="14">
        <f t="shared" si="7"/>
        <v>0.37931034482758619</v>
      </c>
      <c r="AT38" s="21">
        <v>165</v>
      </c>
      <c r="AU38" s="15">
        <v>57</v>
      </c>
      <c r="AV38" s="14">
        <f t="shared" si="8"/>
        <v>0.34545454545454546</v>
      </c>
      <c r="AW38" s="21">
        <v>162</v>
      </c>
      <c r="AX38" s="15">
        <v>59</v>
      </c>
      <c r="AY38" s="14">
        <f t="shared" si="9"/>
        <v>0.36419753086419754</v>
      </c>
      <c r="AZ38" s="21">
        <v>199</v>
      </c>
      <c r="BA38" s="15">
        <v>86</v>
      </c>
      <c r="BB38" s="14">
        <f t="shared" si="10"/>
        <v>0.43216080402010049</v>
      </c>
    </row>
    <row r="39" spans="2:54" x14ac:dyDescent="0.25">
      <c r="B39" s="36">
        <f t="shared" si="18"/>
        <v>117</v>
      </c>
      <c r="C39" s="70" t="str">
        <f t="shared" si="19"/>
        <v>Worked at home</v>
      </c>
      <c r="D39" s="39">
        <f t="shared" si="21"/>
        <v>5.0635960686066676E-2</v>
      </c>
      <c r="E39" s="39">
        <f t="shared" si="21"/>
        <v>4.9246374063892311E-2</v>
      </c>
      <c r="F39" s="39">
        <f t="shared" si="21"/>
        <v>4.3755653954197019E-2</v>
      </c>
      <c r="G39" s="39">
        <f t="shared" si="21"/>
        <v>3.9484173505275499E-2</v>
      </c>
      <c r="H39" s="39">
        <f t="shared" si="21"/>
        <v>3.4524987047242238E-2</v>
      </c>
      <c r="I39" s="39">
        <f t="shared" si="21"/>
        <v>3.3645035477656127E-2</v>
      </c>
      <c r="J39" s="39">
        <f t="shared" si="21"/>
        <v>3.9750221352346335E-2</v>
      </c>
      <c r="K39" s="39">
        <f t="shared" si="21"/>
        <v>4.0007249331702237E-2</v>
      </c>
      <c r="L39" s="39">
        <f t="shared" si="21"/>
        <v>5.0056982554571756E-2</v>
      </c>
      <c r="M39" s="39">
        <f t="shared" si="21"/>
        <v>5.2917861359419803E-2</v>
      </c>
      <c r="W39" s="16">
        <v>34</v>
      </c>
      <c r="X39" s="17" t="s">
        <v>35</v>
      </c>
      <c r="Y39" s="18">
        <v>416</v>
      </c>
      <c r="Z39" s="18">
        <v>115</v>
      </c>
      <c r="AA39" s="19">
        <f t="shared" si="1"/>
        <v>0.27644230769230771</v>
      </c>
      <c r="AB39" s="22">
        <v>404</v>
      </c>
      <c r="AC39" s="18">
        <v>113</v>
      </c>
      <c r="AD39" s="19">
        <f t="shared" si="2"/>
        <v>0.27970297029702973</v>
      </c>
      <c r="AE39" s="22">
        <v>376</v>
      </c>
      <c r="AF39" s="18">
        <v>111</v>
      </c>
      <c r="AG39" s="19">
        <f t="shared" si="3"/>
        <v>0.29521276595744683</v>
      </c>
      <c r="AH39" s="22">
        <v>349</v>
      </c>
      <c r="AI39" s="18">
        <v>120</v>
      </c>
      <c r="AJ39" s="19">
        <f t="shared" si="4"/>
        <v>0.34383954154727792</v>
      </c>
      <c r="AK39" s="22">
        <v>325</v>
      </c>
      <c r="AL39" s="18">
        <v>105</v>
      </c>
      <c r="AM39" s="19">
        <f t="shared" si="5"/>
        <v>0.32307692307692309</v>
      </c>
      <c r="AN39" s="22">
        <v>313</v>
      </c>
      <c r="AO39" s="18">
        <v>103</v>
      </c>
      <c r="AP39" s="19">
        <f t="shared" si="6"/>
        <v>0.32907348242811502</v>
      </c>
      <c r="AQ39" s="22">
        <v>401</v>
      </c>
      <c r="AR39" s="18">
        <v>124</v>
      </c>
      <c r="AS39" s="19">
        <f t="shared" si="7"/>
        <v>0.30922693266832918</v>
      </c>
      <c r="AT39" s="22">
        <v>388</v>
      </c>
      <c r="AU39" s="18">
        <v>96</v>
      </c>
      <c r="AV39" s="19">
        <f t="shared" si="8"/>
        <v>0.24742268041237114</v>
      </c>
      <c r="AW39" s="22">
        <v>524</v>
      </c>
      <c r="AX39" s="18">
        <v>114</v>
      </c>
      <c r="AY39" s="19">
        <f t="shared" si="9"/>
        <v>0.21755725190839695</v>
      </c>
      <c r="AZ39" s="22">
        <v>512</v>
      </c>
      <c r="BA39" s="18">
        <v>122</v>
      </c>
      <c r="BB39" s="19">
        <f t="shared" si="10"/>
        <v>0.23828125</v>
      </c>
    </row>
    <row r="40" spans="2:54" x14ac:dyDescent="0.25">
      <c r="B40" s="36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W40" s="10">
        <v>35</v>
      </c>
      <c r="X40" s="12" t="s">
        <v>36</v>
      </c>
      <c r="Y40" s="15">
        <v>8948</v>
      </c>
      <c r="Z40" s="15">
        <v>347</v>
      </c>
      <c r="AA40" s="14">
        <f t="shared" si="1"/>
        <v>3.8779615556548949E-2</v>
      </c>
      <c r="AB40" s="21">
        <v>9027</v>
      </c>
      <c r="AC40" s="15">
        <v>346</v>
      </c>
      <c r="AD40" s="14">
        <f t="shared" si="2"/>
        <v>3.8329456076215795E-2</v>
      </c>
      <c r="AE40" s="21">
        <v>8953</v>
      </c>
      <c r="AF40" s="15">
        <v>408</v>
      </c>
      <c r="AG40" s="14">
        <f t="shared" si="3"/>
        <v>4.5571316877024461E-2</v>
      </c>
      <c r="AH40" s="21">
        <v>9190</v>
      </c>
      <c r="AI40" s="15">
        <v>317</v>
      </c>
      <c r="AJ40" s="14">
        <f t="shared" si="4"/>
        <v>3.4494015233949946E-2</v>
      </c>
      <c r="AK40" s="21">
        <v>9158</v>
      </c>
      <c r="AL40" s="15">
        <v>358</v>
      </c>
      <c r="AM40" s="14">
        <f t="shared" si="5"/>
        <v>3.9091504695348327E-2</v>
      </c>
      <c r="AN40" s="21">
        <v>9140</v>
      </c>
      <c r="AO40" s="15">
        <v>333</v>
      </c>
      <c r="AP40" s="14">
        <f t="shared" si="6"/>
        <v>3.6433260393873082E-2</v>
      </c>
      <c r="AQ40" s="21">
        <v>9195</v>
      </c>
      <c r="AR40" s="15">
        <v>318</v>
      </c>
      <c r="AS40" s="14">
        <f t="shared" si="7"/>
        <v>3.4584013050570961E-2</v>
      </c>
      <c r="AT40" s="21">
        <v>9271</v>
      </c>
      <c r="AU40" s="15">
        <v>333</v>
      </c>
      <c r="AV40" s="14">
        <f t="shared" si="8"/>
        <v>3.5918455398554636E-2</v>
      </c>
      <c r="AW40" s="21">
        <v>9437</v>
      </c>
      <c r="AX40" s="15">
        <v>334</v>
      </c>
      <c r="AY40" s="14">
        <f t="shared" si="9"/>
        <v>3.5392603581646712E-2</v>
      </c>
      <c r="AZ40" s="21">
        <v>9973</v>
      </c>
      <c r="BA40" s="15">
        <v>375</v>
      </c>
      <c r="BB40" s="14">
        <f t="shared" si="10"/>
        <v>3.76015241151108E-2</v>
      </c>
    </row>
    <row r="41" spans="2:54" x14ac:dyDescent="0.25">
      <c r="B41" s="36">
        <f>B15 + 100</f>
        <v>102</v>
      </c>
      <c r="C41" s="72" t="str">
        <f>C15</f>
        <v>Car, truck, or van:</v>
      </c>
      <c r="D41" s="39">
        <f t="shared" ref="D41:M41" si="22">D15 / D$6</f>
        <v>0.89949894006552322</v>
      </c>
      <c r="E41" s="39">
        <f t="shared" si="22"/>
        <v>0.90387714475305714</v>
      </c>
      <c r="F41" s="39">
        <f t="shared" si="22"/>
        <v>0.91263152882921483</v>
      </c>
      <c r="G41" s="39">
        <f t="shared" si="22"/>
        <v>0.92628370457209852</v>
      </c>
      <c r="H41" s="39">
        <f t="shared" si="22"/>
        <v>0.9283594743535396</v>
      </c>
      <c r="I41" s="39">
        <f t="shared" si="22"/>
        <v>0.93078332785113482</v>
      </c>
      <c r="J41" s="39">
        <f t="shared" si="22"/>
        <v>0.92488000372803947</v>
      </c>
      <c r="K41" s="39">
        <f t="shared" si="22"/>
        <v>0.92478818358932535</v>
      </c>
      <c r="L41" s="39">
        <f t="shared" si="22"/>
        <v>0.9161041465766635</v>
      </c>
      <c r="M41" s="39">
        <f t="shared" si="22"/>
        <v>0.91537358745150954</v>
      </c>
      <c r="W41" s="10">
        <v>36</v>
      </c>
      <c r="X41" s="12" t="s">
        <v>20</v>
      </c>
      <c r="Y41" s="15">
        <v>8022</v>
      </c>
      <c r="Z41" s="15">
        <v>348</v>
      </c>
      <c r="AA41" s="14">
        <f t="shared" si="1"/>
        <v>4.3380703066566939E-2</v>
      </c>
      <c r="AB41" s="21">
        <v>8144</v>
      </c>
      <c r="AC41" s="15">
        <v>318</v>
      </c>
      <c r="AD41" s="14">
        <f t="shared" si="2"/>
        <v>3.9047151277013754E-2</v>
      </c>
      <c r="AE41" s="21">
        <v>8121</v>
      </c>
      <c r="AF41" s="15">
        <v>389</v>
      </c>
      <c r="AG41" s="14">
        <f t="shared" si="3"/>
        <v>4.7900504863933012E-2</v>
      </c>
      <c r="AH41" s="21">
        <v>8460</v>
      </c>
      <c r="AI41" s="15">
        <v>322</v>
      </c>
      <c r="AJ41" s="14">
        <f t="shared" si="4"/>
        <v>3.8061465721040189E-2</v>
      </c>
      <c r="AK41" s="21">
        <v>8494</v>
      </c>
      <c r="AL41" s="15">
        <v>370</v>
      </c>
      <c r="AM41" s="14">
        <f t="shared" si="5"/>
        <v>4.3560160113020954E-2</v>
      </c>
      <c r="AN41" s="21">
        <v>8435</v>
      </c>
      <c r="AO41" s="15">
        <v>313</v>
      </c>
      <c r="AP41" s="14">
        <f t="shared" si="6"/>
        <v>3.7107291049199763E-2</v>
      </c>
      <c r="AQ41" s="21">
        <v>8425</v>
      </c>
      <c r="AR41" s="15">
        <v>330</v>
      </c>
      <c r="AS41" s="14">
        <f t="shared" si="7"/>
        <v>3.9169139465875372E-2</v>
      </c>
      <c r="AT41" s="21">
        <v>8472</v>
      </c>
      <c r="AU41" s="15">
        <v>333</v>
      </c>
      <c r="AV41" s="14">
        <f t="shared" si="8"/>
        <v>3.9305949008498584E-2</v>
      </c>
      <c r="AW41" s="21">
        <v>8526</v>
      </c>
      <c r="AX41" s="15">
        <v>337</v>
      </c>
      <c r="AY41" s="14">
        <f t="shared" si="9"/>
        <v>3.9526155289702089E-2</v>
      </c>
      <c r="AZ41" s="21">
        <v>8911</v>
      </c>
      <c r="BA41" s="15">
        <v>351</v>
      </c>
      <c r="BB41" s="14">
        <f t="shared" si="10"/>
        <v>3.9389518572550783E-2</v>
      </c>
    </row>
    <row r="42" spans="2:54" x14ac:dyDescent="0.25">
      <c r="B42" s="36"/>
      <c r="C42" s="70" t="str">
        <f>C16</f>
        <v>Drove alone</v>
      </c>
      <c r="D42" s="39">
        <f t="shared" ref="D42:M43" si="23">D16 / D$15</f>
        <v>0.82522763792179965</v>
      </c>
      <c r="E42" s="39">
        <f t="shared" si="23"/>
        <v>0.82087047718930262</v>
      </c>
      <c r="F42" s="39">
        <f t="shared" si="23"/>
        <v>0.83352462437395658</v>
      </c>
      <c r="G42" s="39">
        <f t="shared" si="23"/>
        <v>0.83486052751480788</v>
      </c>
      <c r="H42" s="39">
        <f t="shared" si="23"/>
        <v>0.84403855910705228</v>
      </c>
      <c r="I42" s="39">
        <f t="shared" si="23"/>
        <v>0.83506663974151862</v>
      </c>
      <c r="J42" s="39">
        <f t="shared" si="23"/>
        <v>0.83937118960044343</v>
      </c>
      <c r="K42" s="39">
        <f t="shared" si="23"/>
        <v>0.84042918034393221</v>
      </c>
      <c r="L42" s="39">
        <f t="shared" si="23"/>
        <v>0.85023923444976079</v>
      </c>
      <c r="M42" s="39">
        <f t="shared" si="23"/>
        <v>0.8510295269243171</v>
      </c>
      <c r="W42" s="10">
        <v>37</v>
      </c>
      <c r="X42" s="12" t="s">
        <v>21</v>
      </c>
      <c r="Y42" s="15">
        <v>7013</v>
      </c>
      <c r="Z42" s="15">
        <v>346</v>
      </c>
      <c r="AA42" s="14">
        <f t="shared" si="1"/>
        <v>4.9336945672322829E-2</v>
      </c>
      <c r="AB42" s="21">
        <v>7035</v>
      </c>
      <c r="AC42" s="15">
        <v>323</v>
      </c>
      <c r="AD42" s="14">
        <f t="shared" si="2"/>
        <v>4.5913290689410094E-2</v>
      </c>
      <c r="AE42" s="21">
        <v>7088</v>
      </c>
      <c r="AF42" s="15">
        <v>372</v>
      </c>
      <c r="AG42" s="14">
        <f t="shared" si="3"/>
        <v>5.248306997742664E-2</v>
      </c>
      <c r="AH42" s="21">
        <v>7443</v>
      </c>
      <c r="AI42" s="15">
        <v>331</v>
      </c>
      <c r="AJ42" s="14">
        <f t="shared" si="4"/>
        <v>4.4471315329840118E-2</v>
      </c>
      <c r="AK42" s="21">
        <v>7483</v>
      </c>
      <c r="AL42" s="15">
        <v>371</v>
      </c>
      <c r="AM42" s="14">
        <f t="shared" si="5"/>
        <v>4.9579045837231057E-2</v>
      </c>
      <c r="AN42" s="21">
        <v>7355</v>
      </c>
      <c r="AO42" s="15">
        <v>316</v>
      </c>
      <c r="AP42" s="14">
        <f t="shared" si="6"/>
        <v>4.2963970088375256E-2</v>
      </c>
      <c r="AQ42" s="21">
        <v>7461</v>
      </c>
      <c r="AR42" s="15">
        <v>325</v>
      </c>
      <c r="AS42" s="14">
        <f t="shared" si="7"/>
        <v>4.3559844524862619E-2</v>
      </c>
      <c r="AT42" s="21">
        <v>7382</v>
      </c>
      <c r="AU42" s="15">
        <v>324</v>
      </c>
      <c r="AV42" s="14">
        <f t="shared" si="8"/>
        <v>4.3890544567867784E-2</v>
      </c>
      <c r="AW42" s="21">
        <v>7432</v>
      </c>
      <c r="AX42" s="15">
        <v>317</v>
      </c>
      <c r="AY42" s="14">
        <f t="shared" si="9"/>
        <v>4.2653390742734124E-2</v>
      </c>
      <c r="AZ42" s="21">
        <v>7729</v>
      </c>
      <c r="BA42" s="15">
        <v>350</v>
      </c>
      <c r="BB42" s="14">
        <f t="shared" si="10"/>
        <v>4.5283995342217623E-2</v>
      </c>
    </row>
    <row r="43" spans="2:54" x14ac:dyDescent="0.25">
      <c r="B43" s="36"/>
      <c r="C43" s="70" t="str">
        <f>C17</f>
        <v>Carpooled:</v>
      </c>
      <c r="D43" s="39">
        <f t="shared" si="23"/>
        <v>0.17477236207820032</v>
      </c>
      <c r="E43" s="39">
        <f t="shared" si="23"/>
        <v>0.17912952281069744</v>
      </c>
      <c r="F43" s="39">
        <f t="shared" si="23"/>
        <v>0.16647537562604339</v>
      </c>
      <c r="G43" s="39">
        <f t="shared" si="23"/>
        <v>0.16513947248519212</v>
      </c>
      <c r="H43" s="39">
        <f t="shared" si="23"/>
        <v>0.15596144089294775</v>
      </c>
      <c r="I43" s="39">
        <f t="shared" si="23"/>
        <v>0.16493336025848143</v>
      </c>
      <c r="J43" s="39">
        <f t="shared" si="23"/>
        <v>0.16062881039955662</v>
      </c>
      <c r="K43" s="39">
        <f t="shared" si="23"/>
        <v>0.15957081965606781</v>
      </c>
      <c r="L43" s="39">
        <f t="shared" si="23"/>
        <v>0.14976076555023923</v>
      </c>
      <c r="M43" s="39">
        <f t="shared" si="23"/>
        <v>0.1489704730756829</v>
      </c>
      <c r="W43" s="10">
        <v>38</v>
      </c>
      <c r="X43" s="12" t="s">
        <v>22</v>
      </c>
      <c r="Y43" s="15">
        <v>1009</v>
      </c>
      <c r="Z43" s="15">
        <v>168</v>
      </c>
      <c r="AA43" s="14">
        <f t="shared" si="1"/>
        <v>0.16650148662041625</v>
      </c>
      <c r="AB43" s="21">
        <v>1109</v>
      </c>
      <c r="AC43" s="15">
        <v>231</v>
      </c>
      <c r="AD43" s="14">
        <f t="shared" si="2"/>
        <v>0.20829576194770064</v>
      </c>
      <c r="AE43" s="21">
        <v>1033</v>
      </c>
      <c r="AF43" s="15">
        <v>284</v>
      </c>
      <c r="AG43" s="14">
        <f t="shared" si="3"/>
        <v>0.27492739593417231</v>
      </c>
      <c r="AH43" s="21">
        <v>1017</v>
      </c>
      <c r="AI43" s="15">
        <v>205</v>
      </c>
      <c r="AJ43" s="14">
        <f t="shared" si="4"/>
        <v>0.20157325467059981</v>
      </c>
      <c r="AK43" s="21">
        <v>1011</v>
      </c>
      <c r="AL43" s="15">
        <v>217</v>
      </c>
      <c r="AM43" s="14">
        <f t="shared" si="5"/>
        <v>0.21463897131552917</v>
      </c>
      <c r="AN43" s="21">
        <v>1080</v>
      </c>
      <c r="AO43" s="15">
        <v>202</v>
      </c>
      <c r="AP43" s="14">
        <f t="shared" si="6"/>
        <v>0.18703703703703703</v>
      </c>
      <c r="AQ43" s="21">
        <v>964</v>
      </c>
      <c r="AR43" s="15">
        <v>158</v>
      </c>
      <c r="AS43" s="14">
        <f t="shared" si="7"/>
        <v>0.16390041493775934</v>
      </c>
      <c r="AT43" s="21">
        <v>1090</v>
      </c>
      <c r="AU43" s="15">
        <v>168</v>
      </c>
      <c r="AV43" s="14">
        <f t="shared" si="8"/>
        <v>0.15412844036697249</v>
      </c>
      <c r="AW43" s="21">
        <v>1094</v>
      </c>
      <c r="AX43" s="15">
        <v>200</v>
      </c>
      <c r="AY43" s="14">
        <f t="shared" si="9"/>
        <v>0.18281535648994515</v>
      </c>
      <c r="AZ43" s="21">
        <v>1182</v>
      </c>
      <c r="BA43" s="15">
        <v>210</v>
      </c>
      <c r="BB43" s="14">
        <f t="shared" si="10"/>
        <v>0.17766497461928935</v>
      </c>
    </row>
    <row r="44" spans="2:54" x14ac:dyDescent="0.25">
      <c r="B44" s="36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W44" s="10">
        <v>39</v>
      </c>
      <c r="X44" s="12" t="s">
        <v>23</v>
      </c>
      <c r="Y44" s="15">
        <v>757</v>
      </c>
      <c r="Z44" s="15">
        <v>146</v>
      </c>
      <c r="AA44" s="14">
        <f t="shared" si="1"/>
        <v>0.1928665785997358</v>
      </c>
      <c r="AB44" s="21">
        <v>909</v>
      </c>
      <c r="AC44" s="15">
        <v>223</v>
      </c>
      <c r="AD44" s="14">
        <f t="shared" si="2"/>
        <v>0.24532453245324531</v>
      </c>
      <c r="AE44" s="21">
        <v>859</v>
      </c>
      <c r="AF44" s="15">
        <v>267</v>
      </c>
      <c r="AG44" s="14">
        <f t="shared" si="3"/>
        <v>0.3108265424912689</v>
      </c>
      <c r="AH44" s="21">
        <v>796</v>
      </c>
      <c r="AI44" s="15">
        <v>204</v>
      </c>
      <c r="AJ44" s="14">
        <f t="shared" si="4"/>
        <v>0.25628140703517588</v>
      </c>
      <c r="AK44" s="21">
        <v>780</v>
      </c>
      <c r="AL44" s="15">
        <v>210</v>
      </c>
      <c r="AM44" s="14">
        <f t="shared" si="5"/>
        <v>0.26923076923076922</v>
      </c>
      <c r="AN44" s="21">
        <v>860</v>
      </c>
      <c r="AO44" s="15">
        <v>198</v>
      </c>
      <c r="AP44" s="14">
        <f t="shared" si="6"/>
        <v>0.23023255813953489</v>
      </c>
      <c r="AQ44" s="21">
        <v>664</v>
      </c>
      <c r="AR44" s="15">
        <v>138</v>
      </c>
      <c r="AS44" s="14">
        <f t="shared" si="7"/>
        <v>0.20783132530120482</v>
      </c>
      <c r="AT44" s="21">
        <v>750</v>
      </c>
      <c r="AU44" s="15">
        <v>134</v>
      </c>
      <c r="AV44" s="14">
        <f t="shared" si="8"/>
        <v>0.17866666666666667</v>
      </c>
      <c r="AW44" s="21">
        <v>775</v>
      </c>
      <c r="AX44" s="15">
        <v>175</v>
      </c>
      <c r="AY44" s="14">
        <f t="shared" si="9"/>
        <v>0.22580645161290322</v>
      </c>
      <c r="AZ44" s="21">
        <v>857</v>
      </c>
      <c r="BA44" s="15">
        <v>163</v>
      </c>
      <c r="BB44" s="14">
        <f t="shared" si="10"/>
        <v>0.19019836639439908</v>
      </c>
    </row>
    <row r="45" spans="2:54" x14ac:dyDescent="0.25">
      <c r="B45" s="36"/>
      <c r="C45" s="72" t="str">
        <f>C19</f>
        <v>Carpooled:</v>
      </c>
      <c r="D45" s="39">
        <f t="shared" ref="D45:M45" si="24">D19 / D$6</f>
        <v>0.15720755444208903</v>
      </c>
      <c r="E45" s="39">
        <f t="shared" si="24"/>
        <v>0.1619110816191108</v>
      </c>
      <c r="F45" s="39">
        <f t="shared" si="24"/>
        <v>0.1519306765700138</v>
      </c>
      <c r="G45" s="39">
        <f t="shared" si="24"/>
        <v>0.1529660023446659</v>
      </c>
      <c r="H45" s="39">
        <f t="shared" si="24"/>
        <v>0.1447882812867976</v>
      </c>
      <c r="I45" s="39">
        <f t="shared" si="24"/>
        <v>0.15351722193505946</v>
      </c>
      <c r="J45" s="39">
        <f t="shared" si="24"/>
        <v>0.14856237476117246</v>
      </c>
      <c r="K45" s="39">
        <f t="shared" si="24"/>
        <v>0.14756920846359475</v>
      </c>
      <c r="L45" s="39">
        <f t="shared" si="24"/>
        <v>0.13719645831506969</v>
      </c>
      <c r="M45" s="39">
        <f t="shared" si="24"/>
        <v>0.13636363636363635</v>
      </c>
      <c r="W45" s="10">
        <v>40</v>
      </c>
      <c r="X45" s="12" t="s">
        <v>24</v>
      </c>
      <c r="Y45" s="15">
        <v>110</v>
      </c>
      <c r="Z45" s="15">
        <v>58</v>
      </c>
      <c r="AA45" s="14">
        <f t="shared" si="1"/>
        <v>0.52727272727272723</v>
      </c>
      <c r="AB45" s="21">
        <v>62</v>
      </c>
      <c r="AC45" s="15">
        <v>33</v>
      </c>
      <c r="AD45" s="14">
        <f t="shared" si="2"/>
        <v>0.532258064516129</v>
      </c>
      <c r="AE45" s="21">
        <v>71</v>
      </c>
      <c r="AF45" s="15">
        <v>36</v>
      </c>
      <c r="AG45" s="14">
        <f t="shared" si="3"/>
        <v>0.50704225352112675</v>
      </c>
      <c r="AH45" s="21">
        <v>88</v>
      </c>
      <c r="AI45" s="15">
        <v>42</v>
      </c>
      <c r="AJ45" s="14">
        <f t="shared" si="4"/>
        <v>0.47727272727272729</v>
      </c>
      <c r="AK45" s="21">
        <v>71</v>
      </c>
      <c r="AL45" s="15">
        <v>30</v>
      </c>
      <c r="AM45" s="14">
        <f t="shared" si="5"/>
        <v>0.42253521126760563</v>
      </c>
      <c r="AN45" s="21">
        <v>95</v>
      </c>
      <c r="AO45" s="15">
        <v>40</v>
      </c>
      <c r="AP45" s="14">
        <f t="shared" si="6"/>
        <v>0.42105263157894735</v>
      </c>
      <c r="AQ45" s="21">
        <v>138</v>
      </c>
      <c r="AR45" s="15">
        <v>61</v>
      </c>
      <c r="AS45" s="14">
        <f t="shared" si="7"/>
        <v>0.4420289855072464</v>
      </c>
      <c r="AT45" s="21">
        <v>162</v>
      </c>
      <c r="AU45" s="15">
        <v>64</v>
      </c>
      <c r="AV45" s="14">
        <f t="shared" si="8"/>
        <v>0.39506172839506171</v>
      </c>
      <c r="AW45" s="21">
        <v>161</v>
      </c>
      <c r="AX45" s="15">
        <v>66</v>
      </c>
      <c r="AY45" s="14">
        <f t="shared" si="9"/>
        <v>0.40993788819875776</v>
      </c>
      <c r="AZ45" s="21">
        <v>182</v>
      </c>
      <c r="BA45" s="15">
        <v>72</v>
      </c>
      <c r="BB45" s="14">
        <f t="shared" si="10"/>
        <v>0.39560439560439559</v>
      </c>
    </row>
    <row r="46" spans="2:54" x14ac:dyDescent="0.25">
      <c r="B46" s="36">
        <f>B20 + 100</f>
        <v>105</v>
      </c>
      <c r="C46" s="70" t="str">
        <f>C20</f>
        <v>In 2-person carpool</v>
      </c>
      <c r="D46" s="39">
        <f t="shared" ref="D46:M48" si="25">D20 / D$19</f>
        <v>0.62733680661967517</v>
      </c>
      <c r="E46" s="39">
        <f t="shared" si="25"/>
        <v>0.68823185011709598</v>
      </c>
      <c r="F46" s="39">
        <f t="shared" si="25"/>
        <v>0.63898464431212787</v>
      </c>
      <c r="G46" s="39">
        <f t="shared" si="25"/>
        <v>0.65358675659104848</v>
      </c>
      <c r="H46" s="39">
        <f t="shared" si="25"/>
        <v>0.67469095640858812</v>
      </c>
      <c r="I46" s="39">
        <f t="shared" si="25"/>
        <v>0.69880624426078974</v>
      </c>
      <c r="J46" s="39">
        <f t="shared" si="25"/>
        <v>0.67001254705144286</v>
      </c>
      <c r="K46" s="39">
        <f t="shared" si="25"/>
        <v>0.67546822229045134</v>
      </c>
      <c r="L46" s="39">
        <f t="shared" si="25"/>
        <v>0.69201277955271567</v>
      </c>
      <c r="M46" s="39">
        <f t="shared" si="25"/>
        <v>0.70408163265306123</v>
      </c>
      <c r="W46" s="10">
        <v>41</v>
      </c>
      <c r="X46" s="12" t="s">
        <v>25</v>
      </c>
      <c r="Y46" s="15">
        <v>142</v>
      </c>
      <c r="Z46" s="15">
        <v>59</v>
      </c>
      <c r="AA46" s="14">
        <f t="shared" si="1"/>
        <v>0.41549295774647887</v>
      </c>
      <c r="AB46" s="21">
        <v>138</v>
      </c>
      <c r="AC46" s="15">
        <v>53</v>
      </c>
      <c r="AD46" s="14">
        <f t="shared" si="2"/>
        <v>0.38405797101449274</v>
      </c>
      <c r="AE46" s="21">
        <v>103</v>
      </c>
      <c r="AF46" s="15">
        <v>46</v>
      </c>
      <c r="AG46" s="14">
        <f t="shared" si="3"/>
        <v>0.44660194174757284</v>
      </c>
      <c r="AH46" s="21">
        <v>133</v>
      </c>
      <c r="AI46" s="15">
        <v>56</v>
      </c>
      <c r="AJ46" s="14">
        <f t="shared" si="4"/>
        <v>0.42105263157894735</v>
      </c>
      <c r="AK46" s="21">
        <v>160</v>
      </c>
      <c r="AL46" s="15">
        <v>61</v>
      </c>
      <c r="AM46" s="14">
        <f t="shared" si="5"/>
        <v>0.38124999999999998</v>
      </c>
      <c r="AN46" s="21">
        <v>125</v>
      </c>
      <c r="AO46" s="15">
        <v>49</v>
      </c>
      <c r="AP46" s="14">
        <f t="shared" si="6"/>
        <v>0.39200000000000002</v>
      </c>
      <c r="AQ46" s="21">
        <v>162</v>
      </c>
      <c r="AR46" s="15">
        <v>60</v>
      </c>
      <c r="AS46" s="14">
        <f t="shared" si="7"/>
        <v>0.37037037037037035</v>
      </c>
      <c r="AT46" s="21">
        <v>178</v>
      </c>
      <c r="AU46" s="15">
        <v>60</v>
      </c>
      <c r="AV46" s="14">
        <f t="shared" si="8"/>
        <v>0.33707865168539325</v>
      </c>
      <c r="AW46" s="21">
        <v>158</v>
      </c>
      <c r="AX46" s="15">
        <v>68</v>
      </c>
      <c r="AY46" s="14">
        <f t="shared" si="9"/>
        <v>0.43037974683544306</v>
      </c>
      <c r="AZ46" s="21">
        <v>143</v>
      </c>
      <c r="BA46" s="15">
        <v>70</v>
      </c>
      <c r="BB46" s="14">
        <f t="shared" si="10"/>
        <v>0.48951048951048953</v>
      </c>
    </row>
    <row r="47" spans="2:54" x14ac:dyDescent="0.25">
      <c r="B47" s="36">
        <f>B21 + 100</f>
        <v>106</v>
      </c>
      <c r="C47" s="70" t="str">
        <f>C21</f>
        <v>In 3-person carpool</v>
      </c>
      <c r="D47" s="39">
        <f t="shared" si="25"/>
        <v>0.1722341403616304</v>
      </c>
      <c r="E47" s="39">
        <f t="shared" si="25"/>
        <v>0.11973067915690866</v>
      </c>
      <c r="F47" s="39">
        <f t="shared" si="25"/>
        <v>0.14634910686305233</v>
      </c>
      <c r="G47" s="39">
        <f t="shared" si="25"/>
        <v>0.15358675659104842</v>
      </c>
      <c r="H47" s="39">
        <f t="shared" si="25"/>
        <v>0.14378659726740403</v>
      </c>
      <c r="I47" s="39">
        <f t="shared" si="25"/>
        <v>0.13896541169268442</v>
      </c>
      <c r="J47" s="39">
        <f t="shared" si="25"/>
        <v>0.14585947302383939</v>
      </c>
      <c r="K47" s="39">
        <f t="shared" si="25"/>
        <v>0.14676082284310715</v>
      </c>
      <c r="L47" s="39">
        <f t="shared" si="25"/>
        <v>0.12044728434504792</v>
      </c>
      <c r="M47" s="39">
        <f t="shared" si="25"/>
        <v>0.1422387136672851</v>
      </c>
      <c r="W47" s="10">
        <v>42</v>
      </c>
      <c r="X47" s="12" t="s">
        <v>26</v>
      </c>
      <c r="Y47" s="15">
        <v>52</v>
      </c>
      <c r="Z47" s="15">
        <v>34</v>
      </c>
      <c r="AA47" s="14">
        <f t="shared" si="1"/>
        <v>0.65384615384615385</v>
      </c>
      <c r="AB47" s="21">
        <v>44</v>
      </c>
      <c r="AC47" s="15">
        <v>29</v>
      </c>
      <c r="AD47" s="14">
        <f t="shared" si="2"/>
        <v>0.65909090909090906</v>
      </c>
      <c r="AE47" s="21">
        <v>45</v>
      </c>
      <c r="AF47" s="15">
        <v>39</v>
      </c>
      <c r="AG47" s="14">
        <f t="shared" si="3"/>
        <v>0.8666666666666667</v>
      </c>
      <c r="AH47" s="21">
        <v>26</v>
      </c>
      <c r="AI47" s="15">
        <v>26</v>
      </c>
      <c r="AJ47" s="14">
        <f t="shared" si="4"/>
        <v>1</v>
      </c>
      <c r="AK47" s="21">
        <v>34</v>
      </c>
      <c r="AL47" s="15">
        <v>31</v>
      </c>
      <c r="AM47" s="14">
        <f t="shared" si="5"/>
        <v>0.91176470588235292</v>
      </c>
      <c r="AN47" s="21">
        <v>40</v>
      </c>
      <c r="AO47" s="15">
        <v>34</v>
      </c>
      <c r="AP47" s="14">
        <f t="shared" si="6"/>
        <v>0.85</v>
      </c>
      <c r="AQ47" s="21">
        <v>43</v>
      </c>
      <c r="AR47" s="15">
        <v>32</v>
      </c>
      <c r="AS47" s="14">
        <f t="shared" si="7"/>
        <v>0.7441860465116279</v>
      </c>
      <c r="AT47" s="21">
        <v>40</v>
      </c>
      <c r="AU47" s="15">
        <v>30</v>
      </c>
      <c r="AV47" s="14">
        <f t="shared" si="8"/>
        <v>0.75</v>
      </c>
      <c r="AW47" s="21">
        <v>30</v>
      </c>
      <c r="AX47" s="15">
        <v>27</v>
      </c>
      <c r="AY47" s="14">
        <f t="shared" si="9"/>
        <v>0.9</v>
      </c>
      <c r="AZ47" s="21">
        <v>34</v>
      </c>
      <c r="BA47" s="15">
        <v>21</v>
      </c>
      <c r="BB47" s="14">
        <f t="shared" si="10"/>
        <v>0.61764705882352944</v>
      </c>
    </row>
    <row r="48" spans="2:54" x14ac:dyDescent="0.25">
      <c r="B48" s="36">
        <f>B22 + 100</f>
        <v>107</v>
      </c>
      <c r="C48" s="70" t="str">
        <f>C22</f>
        <v>In 4-or-more-person carpool</v>
      </c>
      <c r="D48" s="39">
        <f t="shared" si="25"/>
        <v>0.20042905301869446</v>
      </c>
      <c r="E48" s="39">
        <f t="shared" si="25"/>
        <v>0.19203747072599531</v>
      </c>
      <c r="F48" s="39">
        <f t="shared" si="25"/>
        <v>0.2146662488248198</v>
      </c>
      <c r="G48" s="39">
        <f t="shared" si="25"/>
        <v>0.19282648681790313</v>
      </c>
      <c r="H48" s="39">
        <f t="shared" si="25"/>
        <v>0.1815224463240078</v>
      </c>
      <c r="I48" s="39">
        <f t="shared" si="25"/>
        <v>0.16222834404652586</v>
      </c>
      <c r="J48" s="39">
        <f t="shared" si="25"/>
        <v>0.18412797992471769</v>
      </c>
      <c r="K48" s="39">
        <f t="shared" si="25"/>
        <v>0.17777095486644151</v>
      </c>
      <c r="L48" s="39">
        <f t="shared" si="25"/>
        <v>0.18753993610223643</v>
      </c>
      <c r="M48" s="39">
        <f t="shared" si="25"/>
        <v>0.15367965367965367</v>
      </c>
      <c r="W48" s="10">
        <v>43</v>
      </c>
      <c r="X48" s="12" t="s">
        <v>27</v>
      </c>
      <c r="Y48" s="15">
        <v>42</v>
      </c>
      <c r="Z48" s="15">
        <v>29</v>
      </c>
      <c r="AA48" s="14">
        <f t="shared" si="1"/>
        <v>0.69047619047619047</v>
      </c>
      <c r="AB48" s="21">
        <v>36</v>
      </c>
      <c r="AC48" s="15">
        <v>27</v>
      </c>
      <c r="AD48" s="14">
        <f t="shared" si="2"/>
        <v>0.75</v>
      </c>
      <c r="AE48" s="21">
        <v>24</v>
      </c>
      <c r="AF48" s="15">
        <v>29</v>
      </c>
      <c r="AG48" s="14">
        <f t="shared" si="3"/>
        <v>1.2083333333333333</v>
      </c>
      <c r="AH48" s="21">
        <v>15</v>
      </c>
      <c r="AI48" s="15">
        <v>16</v>
      </c>
      <c r="AJ48" s="14">
        <f t="shared" si="4"/>
        <v>1.0666666666666667</v>
      </c>
      <c r="AK48" s="21">
        <v>13</v>
      </c>
      <c r="AL48" s="15">
        <v>14</v>
      </c>
      <c r="AM48" s="14">
        <f t="shared" si="5"/>
        <v>1.0769230769230769</v>
      </c>
      <c r="AN48" s="21">
        <v>22</v>
      </c>
      <c r="AO48" s="15">
        <v>20</v>
      </c>
      <c r="AP48" s="14">
        <f t="shared" si="6"/>
        <v>0.90909090909090906</v>
      </c>
      <c r="AQ48" s="21">
        <v>21</v>
      </c>
      <c r="AR48" s="15">
        <v>20</v>
      </c>
      <c r="AS48" s="14">
        <f t="shared" si="7"/>
        <v>0.95238095238095233</v>
      </c>
      <c r="AT48" s="21">
        <v>36</v>
      </c>
      <c r="AU48" s="15">
        <v>28</v>
      </c>
      <c r="AV48" s="14">
        <f t="shared" si="8"/>
        <v>0.77777777777777779</v>
      </c>
      <c r="AW48" s="21">
        <v>24</v>
      </c>
      <c r="AX48" s="15">
        <v>22</v>
      </c>
      <c r="AY48" s="14">
        <f t="shared" si="9"/>
        <v>0.91666666666666663</v>
      </c>
      <c r="AZ48" s="21">
        <v>29</v>
      </c>
      <c r="BA48" s="15">
        <v>20</v>
      </c>
      <c r="BB48" s="14">
        <f t="shared" si="10"/>
        <v>0.68965517241379315</v>
      </c>
    </row>
    <row r="49" spans="2:54" x14ac:dyDescent="0.25">
      <c r="B49" s="36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W49" s="10">
        <v>44</v>
      </c>
      <c r="X49" s="12" t="s">
        <v>28</v>
      </c>
      <c r="Y49" s="15">
        <v>0</v>
      </c>
      <c r="Z49" s="15">
        <v>119</v>
      </c>
      <c r="AA49" s="14">
        <f t="shared" si="1"/>
        <v>0</v>
      </c>
      <c r="AB49" s="21">
        <v>0</v>
      </c>
      <c r="AC49" s="15">
        <v>89</v>
      </c>
      <c r="AD49" s="14">
        <f t="shared" si="2"/>
        <v>0</v>
      </c>
      <c r="AE49" s="21">
        <v>0</v>
      </c>
      <c r="AF49" s="15">
        <v>27</v>
      </c>
      <c r="AG49" s="14">
        <f t="shared" si="3"/>
        <v>0</v>
      </c>
      <c r="AH49" s="21">
        <v>0</v>
      </c>
      <c r="AI49" s="15">
        <v>27</v>
      </c>
      <c r="AJ49" s="14">
        <f t="shared" si="4"/>
        <v>0</v>
      </c>
      <c r="AK49" s="21">
        <v>0</v>
      </c>
      <c r="AL49" s="15">
        <v>27</v>
      </c>
      <c r="AM49" s="14">
        <f t="shared" si="5"/>
        <v>0</v>
      </c>
      <c r="AN49" s="21">
        <v>0</v>
      </c>
      <c r="AO49" s="15">
        <v>26</v>
      </c>
      <c r="AP49" s="14">
        <f t="shared" si="6"/>
        <v>0</v>
      </c>
      <c r="AQ49" s="21">
        <v>0</v>
      </c>
      <c r="AR49" s="15">
        <v>26</v>
      </c>
      <c r="AS49" s="14">
        <f t="shared" si="7"/>
        <v>0</v>
      </c>
      <c r="AT49" s="21">
        <v>0</v>
      </c>
      <c r="AU49" s="15">
        <v>27</v>
      </c>
      <c r="AV49" s="14">
        <f t="shared" si="8"/>
        <v>0</v>
      </c>
      <c r="AW49" s="21">
        <v>0</v>
      </c>
      <c r="AX49" s="15">
        <v>27</v>
      </c>
      <c r="AY49" s="14">
        <f t="shared" si="9"/>
        <v>0</v>
      </c>
      <c r="AZ49" s="21">
        <v>0</v>
      </c>
      <c r="BA49" s="15">
        <v>27</v>
      </c>
      <c r="BB49" s="14">
        <f t="shared" si="10"/>
        <v>0</v>
      </c>
    </row>
    <row r="50" spans="2:54" x14ac:dyDescent="0.25">
      <c r="B50" s="36"/>
      <c r="C50" s="72" t="str">
        <f t="shared" ref="C50:C55" si="26">C24</f>
        <v>Public transportation (excluding taxicab):</v>
      </c>
      <c r="D50" s="39">
        <f t="shared" ref="D50:M50" si="27">D24 / D$6</f>
        <v>7.4677201772981308E-3</v>
      </c>
      <c r="E50" s="39">
        <f t="shared" si="27"/>
        <v>7.7732486491610582E-3</v>
      </c>
      <c r="F50" s="39">
        <f t="shared" si="27"/>
        <v>8.0940817978384042E-3</v>
      </c>
      <c r="G50" s="39">
        <f t="shared" si="27"/>
        <v>4.5017584994138339E-3</v>
      </c>
      <c r="H50" s="39">
        <f t="shared" si="27"/>
        <v>7.8187555932363057E-3</v>
      </c>
      <c r="I50" s="39">
        <f t="shared" si="27"/>
        <v>7.2365020440768764E-3</v>
      </c>
      <c r="J50" s="39">
        <f t="shared" si="27"/>
        <v>6.6172701430635165E-3</v>
      </c>
      <c r="K50" s="39">
        <f t="shared" si="27"/>
        <v>7.1587150559557795E-3</v>
      </c>
      <c r="L50" s="39">
        <f t="shared" si="27"/>
        <v>6.3995792057508546E-3</v>
      </c>
      <c r="M50" s="39">
        <f t="shared" si="27"/>
        <v>3.9635688986338338E-3</v>
      </c>
      <c r="W50" s="10">
        <v>45</v>
      </c>
      <c r="X50" s="12" t="s">
        <v>29</v>
      </c>
      <c r="Y50" s="15">
        <v>10</v>
      </c>
      <c r="Z50" s="15">
        <v>17</v>
      </c>
      <c r="AA50" s="14">
        <f t="shared" si="1"/>
        <v>1.7</v>
      </c>
      <c r="AB50" s="21">
        <v>8</v>
      </c>
      <c r="AC50" s="15">
        <v>12</v>
      </c>
      <c r="AD50" s="14">
        <f t="shared" si="2"/>
        <v>1.5</v>
      </c>
      <c r="AE50" s="21">
        <v>21</v>
      </c>
      <c r="AF50" s="15">
        <v>26</v>
      </c>
      <c r="AG50" s="14">
        <f t="shared" si="3"/>
        <v>1.2380952380952381</v>
      </c>
      <c r="AH50" s="21">
        <v>11</v>
      </c>
      <c r="AI50" s="15">
        <v>21</v>
      </c>
      <c r="AJ50" s="14">
        <f t="shared" si="4"/>
        <v>1.9090909090909092</v>
      </c>
      <c r="AK50" s="21">
        <v>12</v>
      </c>
      <c r="AL50" s="15">
        <v>19</v>
      </c>
      <c r="AM50" s="14">
        <f t="shared" si="5"/>
        <v>1.5833333333333333</v>
      </c>
      <c r="AN50" s="21">
        <v>12</v>
      </c>
      <c r="AO50" s="15">
        <v>20</v>
      </c>
      <c r="AP50" s="14">
        <f t="shared" si="6"/>
        <v>1.6666666666666667</v>
      </c>
      <c r="AQ50" s="21">
        <v>16</v>
      </c>
      <c r="AR50" s="15">
        <v>23</v>
      </c>
      <c r="AS50" s="14">
        <f t="shared" si="7"/>
        <v>1.4375</v>
      </c>
      <c r="AT50" s="21">
        <v>0</v>
      </c>
      <c r="AU50" s="15">
        <v>27</v>
      </c>
      <c r="AV50" s="14">
        <f t="shared" si="8"/>
        <v>0</v>
      </c>
      <c r="AW50" s="21">
        <v>0</v>
      </c>
      <c r="AX50" s="15">
        <v>27</v>
      </c>
      <c r="AY50" s="14">
        <f t="shared" si="9"/>
        <v>0</v>
      </c>
      <c r="AZ50" s="21">
        <v>3</v>
      </c>
      <c r="BA50" s="15">
        <v>5</v>
      </c>
      <c r="BB50" s="14">
        <f t="shared" si="10"/>
        <v>1.6666666666666667</v>
      </c>
    </row>
    <row r="51" spans="2:54" x14ac:dyDescent="0.25">
      <c r="B51" s="36">
        <f>B25 + 100</f>
        <v>109</v>
      </c>
      <c r="C51" s="70" t="str">
        <f t="shared" si="26"/>
        <v>Bus or trolley bus</v>
      </c>
      <c r="D51" s="39">
        <f t="shared" ref="D51:M55" si="28">D25 / D$24</f>
        <v>0.8</v>
      </c>
      <c r="E51" s="39">
        <f t="shared" si="28"/>
        <v>0.81097560975609762</v>
      </c>
      <c r="F51" s="39">
        <f t="shared" si="28"/>
        <v>0.72941176470588232</v>
      </c>
      <c r="G51" s="39">
        <f t="shared" si="28"/>
        <v>0.71875</v>
      </c>
      <c r="H51" s="39">
        <f t="shared" si="28"/>
        <v>0.82530120481927716</v>
      </c>
      <c r="I51" s="39">
        <f t="shared" si="28"/>
        <v>0.83766233766233766</v>
      </c>
      <c r="J51" s="39">
        <f t="shared" si="28"/>
        <v>0.78873239436619713</v>
      </c>
      <c r="K51" s="39">
        <f t="shared" si="28"/>
        <v>0.88607594936708856</v>
      </c>
      <c r="L51" s="39">
        <f t="shared" si="28"/>
        <v>0.83561643835616439</v>
      </c>
      <c r="M51" s="39">
        <f t="shared" si="28"/>
        <v>0.71276595744680848</v>
      </c>
      <c r="W51" s="10">
        <v>46</v>
      </c>
      <c r="X51" s="12" t="s">
        <v>30</v>
      </c>
      <c r="Y51" s="15">
        <v>0</v>
      </c>
      <c r="Z51" s="15">
        <v>119</v>
      </c>
      <c r="AA51" s="14">
        <f t="shared" si="1"/>
        <v>0</v>
      </c>
      <c r="AB51" s="21">
        <v>0</v>
      </c>
      <c r="AC51" s="15">
        <v>89</v>
      </c>
      <c r="AD51" s="14">
        <f t="shared" si="2"/>
        <v>0</v>
      </c>
      <c r="AE51" s="21">
        <v>0</v>
      </c>
      <c r="AF51" s="15">
        <v>27</v>
      </c>
      <c r="AG51" s="14">
        <f t="shared" si="3"/>
        <v>0</v>
      </c>
      <c r="AH51" s="21">
        <v>0</v>
      </c>
      <c r="AI51" s="15">
        <v>27</v>
      </c>
      <c r="AJ51" s="14">
        <f t="shared" si="4"/>
        <v>0</v>
      </c>
      <c r="AK51" s="21">
        <v>9</v>
      </c>
      <c r="AL51" s="15">
        <v>14</v>
      </c>
      <c r="AM51" s="14">
        <f t="shared" si="5"/>
        <v>1.5555555555555556</v>
      </c>
      <c r="AN51" s="21">
        <v>6</v>
      </c>
      <c r="AO51" s="15">
        <v>11</v>
      </c>
      <c r="AP51" s="14">
        <f t="shared" si="6"/>
        <v>1.8333333333333333</v>
      </c>
      <c r="AQ51" s="21">
        <v>6</v>
      </c>
      <c r="AR51" s="15">
        <v>10</v>
      </c>
      <c r="AS51" s="14">
        <f t="shared" si="7"/>
        <v>1.6666666666666667</v>
      </c>
      <c r="AT51" s="21">
        <v>4</v>
      </c>
      <c r="AU51" s="15">
        <v>9</v>
      </c>
      <c r="AV51" s="14">
        <f t="shared" si="8"/>
        <v>2.25</v>
      </c>
      <c r="AW51" s="21">
        <v>5</v>
      </c>
      <c r="AX51" s="15">
        <v>8</v>
      </c>
      <c r="AY51" s="14">
        <f t="shared" si="9"/>
        <v>1.6</v>
      </c>
      <c r="AZ51" s="21">
        <v>0</v>
      </c>
      <c r="BA51" s="15">
        <v>27</v>
      </c>
      <c r="BB51" s="14">
        <f t="shared" si="10"/>
        <v>0</v>
      </c>
    </row>
    <row r="52" spans="2:54" x14ac:dyDescent="0.25">
      <c r="B52" s="36">
        <f>B26 + 100</f>
        <v>110</v>
      </c>
      <c r="C52" s="70" t="str">
        <f t="shared" si="26"/>
        <v>Streetcar or trolley car (carro publico in Puerto Rico)</v>
      </c>
      <c r="D52" s="39">
        <f t="shared" si="28"/>
        <v>0</v>
      </c>
      <c r="E52" s="39">
        <f t="shared" si="28"/>
        <v>0</v>
      </c>
      <c r="F52" s="39">
        <f t="shared" si="28"/>
        <v>0</v>
      </c>
      <c r="G52" s="39">
        <f t="shared" si="28"/>
        <v>0</v>
      </c>
      <c r="H52" s="39">
        <f t="shared" si="28"/>
        <v>0</v>
      </c>
      <c r="I52" s="39">
        <f t="shared" si="28"/>
        <v>0</v>
      </c>
      <c r="J52" s="39">
        <f t="shared" si="28"/>
        <v>0</v>
      </c>
      <c r="K52" s="39">
        <f t="shared" si="28"/>
        <v>0</v>
      </c>
      <c r="L52" s="39">
        <f t="shared" si="28"/>
        <v>0</v>
      </c>
      <c r="M52" s="39">
        <f t="shared" si="28"/>
        <v>0</v>
      </c>
      <c r="W52" s="10">
        <v>47</v>
      </c>
      <c r="X52" s="12" t="s">
        <v>31</v>
      </c>
      <c r="Y52" s="15">
        <v>0</v>
      </c>
      <c r="Z52" s="15">
        <v>119</v>
      </c>
      <c r="AA52" s="14">
        <f t="shared" si="1"/>
        <v>0</v>
      </c>
      <c r="AB52" s="21">
        <v>0</v>
      </c>
      <c r="AC52" s="15">
        <v>89</v>
      </c>
      <c r="AD52" s="14">
        <f t="shared" si="2"/>
        <v>0</v>
      </c>
      <c r="AE52" s="21">
        <v>0</v>
      </c>
      <c r="AF52" s="15">
        <v>27</v>
      </c>
      <c r="AG52" s="14">
        <f t="shared" si="3"/>
        <v>0</v>
      </c>
      <c r="AH52" s="21">
        <v>0</v>
      </c>
      <c r="AI52" s="15">
        <v>27</v>
      </c>
      <c r="AJ52" s="14">
        <f t="shared" si="4"/>
        <v>0</v>
      </c>
      <c r="AK52" s="21">
        <v>0</v>
      </c>
      <c r="AL52" s="15">
        <v>27</v>
      </c>
      <c r="AM52" s="14">
        <f t="shared" si="5"/>
        <v>0</v>
      </c>
      <c r="AN52" s="21">
        <v>0</v>
      </c>
      <c r="AO52" s="15">
        <v>26</v>
      </c>
      <c r="AP52" s="14">
        <f t="shared" si="6"/>
        <v>0</v>
      </c>
      <c r="AQ52" s="21">
        <v>0</v>
      </c>
      <c r="AR52" s="15">
        <v>26</v>
      </c>
      <c r="AS52" s="14">
        <f t="shared" si="7"/>
        <v>0</v>
      </c>
      <c r="AT52" s="21">
        <v>0</v>
      </c>
      <c r="AU52" s="15">
        <v>27</v>
      </c>
      <c r="AV52" s="14">
        <f t="shared" si="8"/>
        <v>0</v>
      </c>
      <c r="AW52" s="21">
        <v>1</v>
      </c>
      <c r="AX52" s="15">
        <v>3</v>
      </c>
      <c r="AY52" s="14">
        <f t="shared" si="9"/>
        <v>3</v>
      </c>
      <c r="AZ52" s="21">
        <v>2</v>
      </c>
      <c r="BA52" s="15">
        <v>3</v>
      </c>
      <c r="BB52" s="14">
        <f t="shared" si="10"/>
        <v>1.5</v>
      </c>
    </row>
    <row r="53" spans="2:54" x14ac:dyDescent="0.25">
      <c r="B53" s="36">
        <f>B27 + 100</f>
        <v>111</v>
      </c>
      <c r="C53" s="70" t="str">
        <f t="shared" si="26"/>
        <v>Subway or elevated</v>
      </c>
      <c r="D53" s="39">
        <f t="shared" si="28"/>
        <v>0.11612903225806452</v>
      </c>
      <c r="E53" s="39">
        <f t="shared" si="28"/>
        <v>0.10365853658536585</v>
      </c>
      <c r="F53" s="39">
        <f t="shared" si="28"/>
        <v>0.18235294117647058</v>
      </c>
      <c r="G53" s="39">
        <f t="shared" si="28"/>
        <v>0.22916666666666666</v>
      </c>
      <c r="H53" s="39">
        <f t="shared" si="28"/>
        <v>0.12048192771084337</v>
      </c>
      <c r="I53" s="39">
        <f t="shared" si="28"/>
        <v>7.792207792207792E-2</v>
      </c>
      <c r="J53" s="39">
        <f t="shared" si="28"/>
        <v>0.11267605633802817</v>
      </c>
      <c r="K53" s="39">
        <f t="shared" si="28"/>
        <v>0</v>
      </c>
      <c r="L53" s="39">
        <f t="shared" si="28"/>
        <v>0</v>
      </c>
      <c r="M53" s="39">
        <f t="shared" si="28"/>
        <v>0.26595744680851063</v>
      </c>
      <c r="W53" s="10">
        <v>48</v>
      </c>
      <c r="X53" s="12" t="s">
        <v>32</v>
      </c>
      <c r="Y53" s="15">
        <v>0</v>
      </c>
      <c r="Z53" s="15">
        <v>119</v>
      </c>
      <c r="AA53" s="14">
        <f t="shared" si="1"/>
        <v>0</v>
      </c>
      <c r="AB53" s="21">
        <v>4</v>
      </c>
      <c r="AC53" s="15">
        <v>9</v>
      </c>
      <c r="AD53" s="14">
        <f t="shared" si="2"/>
        <v>2.25</v>
      </c>
      <c r="AE53" s="21">
        <v>22</v>
      </c>
      <c r="AF53" s="15">
        <v>24</v>
      </c>
      <c r="AG53" s="14">
        <f t="shared" si="3"/>
        <v>1.0909090909090908</v>
      </c>
      <c r="AH53" s="21">
        <v>19</v>
      </c>
      <c r="AI53" s="15">
        <v>23</v>
      </c>
      <c r="AJ53" s="14">
        <f t="shared" si="4"/>
        <v>1.2105263157894737</v>
      </c>
      <c r="AK53" s="21">
        <v>23</v>
      </c>
      <c r="AL53" s="15">
        <v>21</v>
      </c>
      <c r="AM53" s="14">
        <f t="shared" si="5"/>
        <v>0.91304347826086951</v>
      </c>
      <c r="AN53" s="21">
        <v>21</v>
      </c>
      <c r="AO53" s="15">
        <v>19</v>
      </c>
      <c r="AP53" s="14">
        <f t="shared" si="6"/>
        <v>0.90476190476190477</v>
      </c>
      <c r="AQ53" s="21">
        <v>17</v>
      </c>
      <c r="AR53" s="15">
        <v>20</v>
      </c>
      <c r="AS53" s="14">
        <f t="shared" si="7"/>
        <v>1.1764705882352942</v>
      </c>
      <c r="AT53" s="21">
        <v>6</v>
      </c>
      <c r="AU53" s="15">
        <v>12</v>
      </c>
      <c r="AV53" s="14">
        <f t="shared" si="8"/>
        <v>2</v>
      </c>
      <c r="AW53" s="21">
        <v>11</v>
      </c>
      <c r="AX53" s="15">
        <v>20</v>
      </c>
      <c r="AY53" s="14">
        <f t="shared" si="9"/>
        <v>1.8181818181818181</v>
      </c>
      <c r="AZ53" s="21">
        <v>0</v>
      </c>
      <c r="BA53" s="15">
        <v>27</v>
      </c>
      <c r="BB53" s="14">
        <f t="shared" si="10"/>
        <v>0</v>
      </c>
    </row>
    <row r="54" spans="2:54" x14ac:dyDescent="0.25">
      <c r="B54" s="36">
        <f>B28 + 100</f>
        <v>112</v>
      </c>
      <c r="C54" s="70" t="str">
        <f t="shared" si="26"/>
        <v>Railroad</v>
      </c>
      <c r="D54" s="39">
        <f t="shared" si="28"/>
        <v>8.387096774193549E-2</v>
      </c>
      <c r="E54" s="39">
        <f t="shared" si="28"/>
        <v>8.5365853658536592E-2</v>
      </c>
      <c r="F54" s="39">
        <f t="shared" si="28"/>
        <v>8.8235294117647065E-2</v>
      </c>
      <c r="G54" s="39">
        <f t="shared" si="28"/>
        <v>5.2083333333333336E-2</v>
      </c>
      <c r="H54" s="39">
        <f t="shared" si="28"/>
        <v>5.4216867469879519E-2</v>
      </c>
      <c r="I54" s="39">
        <f t="shared" si="28"/>
        <v>8.4415584415584416E-2</v>
      </c>
      <c r="J54" s="39">
        <f t="shared" si="28"/>
        <v>9.8591549295774641E-2</v>
      </c>
      <c r="K54" s="39">
        <f t="shared" si="28"/>
        <v>0.11392405063291139</v>
      </c>
      <c r="L54" s="39">
        <f t="shared" si="28"/>
        <v>0.15753424657534246</v>
      </c>
      <c r="M54" s="39">
        <f t="shared" si="28"/>
        <v>0</v>
      </c>
      <c r="W54" s="10">
        <v>49</v>
      </c>
      <c r="X54" s="12" t="s">
        <v>33</v>
      </c>
      <c r="Y54" s="15">
        <v>164</v>
      </c>
      <c r="Z54" s="15">
        <v>73</v>
      </c>
      <c r="AA54" s="14">
        <f t="shared" si="1"/>
        <v>0.4451219512195122</v>
      </c>
      <c r="AB54" s="21">
        <v>155</v>
      </c>
      <c r="AC54" s="15">
        <v>61</v>
      </c>
      <c r="AD54" s="14">
        <f t="shared" si="2"/>
        <v>0.3935483870967742</v>
      </c>
      <c r="AE54" s="21">
        <v>159</v>
      </c>
      <c r="AF54" s="15">
        <v>65</v>
      </c>
      <c r="AG54" s="14">
        <f t="shared" si="3"/>
        <v>0.4088050314465409</v>
      </c>
      <c r="AH54" s="21">
        <v>147</v>
      </c>
      <c r="AI54" s="15">
        <v>73</v>
      </c>
      <c r="AJ54" s="14">
        <f t="shared" si="4"/>
        <v>0.49659863945578231</v>
      </c>
      <c r="AK54" s="21">
        <v>160</v>
      </c>
      <c r="AL54" s="15">
        <v>72</v>
      </c>
      <c r="AM54" s="14">
        <f t="shared" si="5"/>
        <v>0.45</v>
      </c>
      <c r="AN54" s="21">
        <v>193</v>
      </c>
      <c r="AO54" s="15">
        <v>81</v>
      </c>
      <c r="AP54" s="14">
        <f t="shared" si="6"/>
        <v>0.41968911917098445</v>
      </c>
      <c r="AQ54" s="21">
        <v>213</v>
      </c>
      <c r="AR54" s="15">
        <v>78</v>
      </c>
      <c r="AS54" s="14">
        <f t="shared" si="7"/>
        <v>0.36619718309859156</v>
      </c>
      <c r="AT54" s="21">
        <v>189</v>
      </c>
      <c r="AU54" s="15">
        <v>82</v>
      </c>
      <c r="AV54" s="14">
        <f t="shared" si="8"/>
        <v>0.43386243386243384</v>
      </c>
      <c r="AW54" s="21">
        <v>184</v>
      </c>
      <c r="AX54" s="15">
        <v>73</v>
      </c>
      <c r="AY54" s="14">
        <f t="shared" si="9"/>
        <v>0.39673913043478259</v>
      </c>
      <c r="AZ54" s="21">
        <v>192</v>
      </c>
      <c r="BA54" s="15">
        <v>67</v>
      </c>
      <c r="BB54" s="14">
        <f t="shared" si="10"/>
        <v>0.34895833333333331</v>
      </c>
    </row>
    <row r="55" spans="2:54" x14ac:dyDescent="0.25">
      <c r="B55" s="36">
        <f>B29 + 100</f>
        <v>113</v>
      </c>
      <c r="C55" s="70" t="str">
        <f t="shared" si="26"/>
        <v>Ferryboat</v>
      </c>
      <c r="D55" s="39">
        <f t="shared" si="28"/>
        <v>0</v>
      </c>
      <c r="E55" s="39">
        <f t="shared" si="28"/>
        <v>0</v>
      </c>
      <c r="F55" s="39">
        <f t="shared" si="28"/>
        <v>0</v>
      </c>
      <c r="G55" s="39">
        <f t="shared" si="28"/>
        <v>0</v>
      </c>
      <c r="H55" s="39">
        <f t="shared" si="28"/>
        <v>0</v>
      </c>
      <c r="I55" s="39">
        <f t="shared" si="28"/>
        <v>0</v>
      </c>
      <c r="J55" s="39">
        <f t="shared" si="28"/>
        <v>0</v>
      </c>
      <c r="K55" s="39">
        <f t="shared" si="28"/>
        <v>0</v>
      </c>
      <c r="L55" s="39">
        <f t="shared" si="28"/>
        <v>6.8493150684931503E-3</v>
      </c>
      <c r="M55" s="39">
        <f t="shared" si="28"/>
        <v>2.1276595744680851E-2</v>
      </c>
      <c r="W55" s="10">
        <v>50</v>
      </c>
      <c r="X55" s="12" t="s">
        <v>34</v>
      </c>
      <c r="Y55" s="15">
        <v>75</v>
      </c>
      <c r="Z55" s="15">
        <v>56</v>
      </c>
      <c r="AA55" s="14">
        <f t="shared" si="1"/>
        <v>0.7466666666666667</v>
      </c>
      <c r="AB55" s="21">
        <v>45</v>
      </c>
      <c r="AC55" s="15">
        <v>28</v>
      </c>
      <c r="AD55" s="14">
        <f t="shared" si="2"/>
        <v>0.62222222222222223</v>
      </c>
      <c r="AE55" s="21">
        <v>63</v>
      </c>
      <c r="AF55" s="15">
        <v>33</v>
      </c>
      <c r="AG55" s="14">
        <f t="shared" si="3"/>
        <v>0.52380952380952384</v>
      </c>
      <c r="AH55" s="21">
        <v>45</v>
      </c>
      <c r="AI55" s="15">
        <v>27</v>
      </c>
      <c r="AJ55" s="14">
        <f t="shared" si="4"/>
        <v>0.6</v>
      </c>
      <c r="AK55" s="21">
        <v>39</v>
      </c>
      <c r="AL55" s="15">
        <v>28</v>
      </c>
      <c r="AM55" s="14">
        <f t="shared" si="5"/>
        <v>0.71794871794871795</v>
      </c>
      <c r="AN55" s="21">
        <v>48</v>
      </c>
      <c r="AO55" s="15">
        <v>35</v>
      </c>
      <c r="AP55" s="14">
        <f t="shared" si="6"/>
        <v>0.72916666666666663</v>
      </c>
      <c r="AQ55" s="21">
        <v>45</v>
      </c>
      <c r="AR55" s="15">
        <v>30</v>
      </c>
      <c r="AS55" s="14">
        <f t="shared" si="7"/>
        <v>0.66666666666666663</v>
      </c>
      <c r="AT55" s="21">
        <v>69</v>
      </c>
      <c r="AU55" s="15">
        <v>37</v>
      </c>
      <c r="AV55" s="14">
        <f t="shared" si="8"/>
        <v>0.53623188405797106</v>
      </c>
      <c r="AW55" s="21">
        <v>68</v>
      </c>
      <c r="AX55" s="15">
        <v>37</v>
      </c>
      <c r="AY55" s="14">
        <f t="shared" si="9"/>
        <v>0.54411764705882348</v>
      </c>
      <c r="AZ55" s="21">
        <v>93</v>
      </c>
      <c r="BA55" s="15">
        <v>55</v>
      </c>
      <c r="BB55" s="14">
        <f t="shared" si="10"/>
        <v>0.59139784946236562</v>
      </c>
    </row>
    <row r="56" spans="2:54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W56" s="10">
        <v>51</v>
      </c>
      <c r="X56" s="12" t="s">
        <v>35</v>
      </c>
      <c r="Y56" s="15">
        <v>635</v>
      </c>
      <c r="Z56" s="15">
        <v>148</v>
      </c>
      <c r="AA56" s="14">
        <f t="shared" si="1"/>
        <v>0.23307086614173228</v>
      </c>
      <c r="AB56" s="21">
        <v>635</v>
      </c>
      <c r="AC56" s="15">
        <v>131</v>
      </c>
      <c r="AD56" s="14">
        <f t="shared" si="2"/>
        <v>0.20629921259842521</v>
      </c>
      <c r="AE56" s="21">
        <v>543</v>
      </c>
      <c r="AF56" s="15">
        <v>138</v>
      </c>
      <c r="AG56" s="14">
        <f t="shared" si="3"/>
        <v>0.2541436464088398</v>
      </c>
      <c r="AH56" s="21">
        <v>493</v>
      </c>
      <c r="AI56" s="15">
        <v>128</v>
      </c>
      <c r="AJ56" s="14">
        <f t="shared" si="4"/>
        <v>0.25963488843813387</v>
      </c>
      <c r="AK56" s="21">
        <v>408</v>
      </c>
      <c r="AL56" s="15">
        <v>102</v>
      </c>
      <c r="AM56" s="14">
        <f t="shared" si="5"/>
        <v>0.25</v>
      </c>
      <c r="AN56" s="21">
        <v>403</v>
      </c>
      <c r="AO56" s="15">
        <v>115</v>
      </c>
      <c r="AP56" s="14">
        <f t="shared" si="6"/>
        <v>0.28535980148883372</v>
      </c>
      <c r="AQ56" s="21">
        <v>452</v>
      </c>
      <c r="AR56" s="15">
        <v>124</v>
      </c>
      <c r="AS56" s="14">
        <f t="shared" si="7"/>
        <v>0.27433628318584069</v>
      </c>
      <c r="AT56" s="21">
        <v>495</v>
      </c>
      <c r="AU56" s="15">
        <v>118</v>
      </c>
      <c r="AV56" s="14">
        <f t="shared" si="8"/>
        <v>0.23838383838383839</v>
      </c>
      <c r="AW56" s="21">
        <v>618</v>
      </c>
      <c r="AX56" s="15">
        <v>136</v>
      </c>
      <c r="AY56" s="14">
        <f t="shared" si="9"/>
        <v>0.22006472491909385</v>
      </c>
      <c r="AZ56" s="21">
        <v>743</v>
      </c>
      <c r="BA56" s="15">
        <v>178</v>
      </c>
      <c r="BB56" s="14">
        <f t="shared" si="10"/>
        <v>0.2395693135935397</v>
      </c>
    </row>
    <row r="57" spans="2:54" x14ac:dyDescent="0.25">
      <c r="B57" s="10" t="s">
        <v>86</v>
      </c>
      <c r="C57" s="32" t="s">
        <v>87</v>
      </c>
      <c r="D57" s="49">
        <f t="shared" ref="D57:M57" si="29">D10+D12</f>
        <v>418</v>
      </c>
      <c r="E57" s="49">
        <f t="shared" si="29"/>
        <v>362</v>
      </c>
      <c r="F57" s="49">
        <f t="shared" si="29"/>
        <v>370</v>
      </c>
      <c r="G57" s="49">
        <f t="shared" si="29"/>
        <v>282</v>
      </c>
      <c r="H57" s="49">
        <f t="shared" si="29"/>
        <v>270</v>
      </c>
      <c r="I57" s="49">
        <f t="shared" si="29"/>
        <v>255</v>
      </c>
      <c r="J57" s="49">
        <f t="shared" si="29"/>
        <v>232</v>
      </c>
      <c r="K57" s="49">
        <f t="shared" si="29"/>
        <v>282</v>
      </c>
      <c r="L57" s="49">
        <f t="shared" si="29"/>
        <v>295</v>
      </c>
      <c r="M57" s="49">
        <f t="shared" si="29"/>
        <v>339</v>
      </c>
    </row>
    <row r="58" spans="2:54" x14ac:dyDescent="0.25">
      <c r="B58" s="10">
        <v>14</v>
      </c>
      <c r="C58" s="32" t="s">
        <v>55</v>
      </c>
      <c r="D58" s="50">
        <f t="shared" ref="D58:M58" si="30">D10 / D57</f>
        <v>0.19377990430622011</v>
      </c>
      <c r="E58" s="50">
        <f t="shared" si="30"/>
        <v>0.22651933701657459</v>
      </c>
      <c r="F58" s="50">
        <f t="shared" si="30"/>
        <v>0.2810810810810811</v>
      </c>
      <c r="G58" s="50">
        <f t="shared" si="30"/>
        <v>0.31205673758865249</v>
      </c>
      <c r="H58" s="50">
        <f t="shared" si="30"/>
        <v>0.32222222222222224</v>
      </c>
      <c r="I58" s="50">
        <f t="shared" si="30"/>
        <v>0.28627450980392155</v>
      </c>
      <c r="J58" s="50">
        <f t="shared" si="30"/>
        <v>0.30603448275862066</v>
      </c>
      <c r="K58" s="50">
        <f t="shared" si="30"/>
        <v>0.1702127659574468</v>
      </c>
      <c r="L58" s="50">
        <f t="shared" si="30"/>
        <v>0.22033898305084745</v>
      </c>
      <c r="M58" s="50">
        <f t="shared" si="30"/>
        <v>0.13864306784660768</v>
      </c>
    </row>
    <row r="59" spans="2:54" x14ac:dyDescent="0.25">
      <c r="B59" s="10">
        <v>16</v>
      </c>
      <c r="C59" s="32" t="s">
        <v>57</v>
      </c>
      <c r="D59" s="50">
        <f t="shared" ref="D59:M59" si="31">D12 / D57</f>
        <v>0.80622009569377995</v>
      </c>
      <c r="E59" s="50">
        <f t="shared" si="31"/>
        <v>0.77348066298342544</v>
      </c>
      <c r="F59" s="50">
        <f t="shared" si="31"/>
        <v>0.7189189189189189</v>
      </c>
      <c r="G59" s="50">
        <f t="shared" si="31"/>
        <v>0.68794326241134751</v>
      </c>
      <c r="H59" s="50">
        <f t="shared" si="31"/>
        <v>0.67777777777777781</v>
      </c>
      <c r="I59" s="50">
        <f t="shared" si="31"/>
        <v>0.71372549019607845</v>
      </c>
      <c r="J59" s="50">
        <f t="shared" si="31"/>
        <v>0.69396551724137934</v>
      </c>
      <c r="K59" s="50">
        <f t="shared" si="31"/>
        <v>0.82978723404255317</v>
      </c>
      <c r="L59" s="50">
        <f t="shared" si="31"/>
        <v>0.77966101694915257</v>
      </c>
      <c r="M59" s="50">
        <f t="shared" si="31"/>
        <v>0.86135693215339237</v>
      </c>
    </row>
    <row r="62" spans="2:54" x14ac:dyDescent="0.25">
      <c r="C62" s="53"/>
      <c r="D62" s="85" t="s">
        <v>89</v>
      </c>
      <c r="E62" s="85"/>
    </row>
    <row r="63" spans="2:54" x14ac:dyDescent="0.25">
      <c r="C63" s="53"/>
      <c r="D63" s="51" t="s">
        <v>90</v>
      </c>
      <c r="E63" s="51" t="s">
        <v>91</v>
      </c>
    </row>
    <row r="64" spans="2:54" x14ac:dyDescent="0.25">
      <c r="C64" s="58" t="s">
        <v>88</v>
      </c>
      <c r="D64" s="59">
        <f>(M6-D6) / D6</f>
        <v>0.14260936596646753</v>
      </c>
      <c r="E64" s="59">
        <f>(M6/D6)^(1/(M$5-D$5)) - 1</f>
        <v>1.4922981552716097E-2</v>
      </c>
    </row>
    <row r="65" spans="2:13" x14ac:dyDescent="0.25">
      <c r="C65" s="12"/>
      <c r="D65" s="55"/>
      <c r="E65" s="55"/>
    </row>
    <row r="66" spans="2:13" x14ac:dyDescent="0.25">
      <c r="C66" s="58" t="s">
        <v>93</v>
      </c>
      <c r="D66" s="55"/>
      <c r="E66" s="55"/>
    </row>
    <row r="67" spans="2:13" x14ac:dyDescent="0.25">
      <c r="C67" s="60" t="s">
        <v>50</v>
      </c>
      <c r="D67" s="39">
        <f>(M7-D7) / D7</f>
        <v>0.19913026546375023</v>
      </c>
      <c r="E67" s="39">
        <f>(M7/D7)^(1/(M$5-D$5)) - 1</f>
        <v>2.0382330188338571E-2</v>
      </c>
    </row>
    <row r="68" spans="2:13" x14ac:dyDescent="0.25">
      <c r="C68" s="60" t="s">
        <v>54</v>
      </c>
      <c r="D68" s="39">
        <f>(M9-D9) / D9</f>
        <v>-0.3935483870967742</v>
      </c>
      <c r="E68" s="39">
        <f>(M9/D9)^(1/(M$5-D$5)) - 1</f>
        <v>-5.4054230026884809E-2</v>
      </c>
    </row>
    <row r="69" spans="2:13" x14ac:dyDescent="0.25">
      <c r="C69" s="60" t="s">
        <v>55</v>
      </c>
      <c r="D69" s="39">
        <f>(M10-D10) / D10</f>
        <v>-0.41975308641975306</v>
      </c>
      <c r="E69" s="39">
        <f>(M10/D10)^(1/(M$5-D$5)) - 1</f>
        <v>-5.8685475534992926E-2</v>
      </c>
    </row>
    <row r="70" spans="2:13" x14ac:dyDescent="0.25">
      <c r="C70" s="60" t="s">
        <v>56</v>
      </c>
      <c r="D70" s="39">
        <f>(M11-D11) / D11</f>
        <v>-0.30952380952380953</v>
      </c>
      <c r="E70" s="39">
        <f>(M11/D11)^(1/(M$5-D$5)) - 1</f>
        <v>-4.031737020698789E-2</v>
      </c>
    </row>
    <row r="71" spans="2:13" x14ac:dyDescent="0.25">
      <c r="C71" s="60" t="s">
        <v>57</v>
      </c>
      <c r="D71" s="39">
        <f>(M12-D12) / D12</f>
        <v>-0.13353115727002968</v>
      </c>
      <c r="E71" s="39">
        <f>(M12/D12)^(1/(M$5-D$5)) - 1</f>
        <v>-1.5799319057127281E-2</v>
      </c>
    </row>
    <row r="72" spans="2:13" x14ac:dyDescent="0.25">
      <c r="C72" s="60" t="s">
        <v>42</v>
      </c>
      <c r="D72" s="59">
        <f>(M13-D13) / D13</f>
        <v>0.19410085632730734</v>
      </c>
      <c r="E72" s="59">
        <f>(M13/D13)^(1/(M$5-D$5)) - 1</f>
        <v>1.9905918975085424E-2</v>
      </c>
    </row>
    <row r="73" spans="2:13" x14ac:dyDescent="0.25">
      <c r="C73" s="35"/>
      <c r="D73" s="55"/>
      <c r="E73" s="55"/>
    </row>
    <row r="74" spans="2:13" x14ac:dyDescent="0.25">
      <c r="C74" s="56" t="s">
        <v>92</v>
      </c>
      <c r="D74" s="55"/>
      <c r="E74" s="55"/>
    </row>
    <row r="77" spans="2:13" x14ac:dyDescent="0.25">
      <c r="B77" s="40" t="s">
        <v>99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 spans="2:13" x14ac:dyDescent="0.25">
      <c r="B78" s="30"/>
      <c r="C78" s="30"/>
      <c r="D78" s="68">
        <f t="shared" ref="D78:M78" si="32">D31 + 0.2</f>
        <v>2010.2</v>
      </c>
      <c r="E78" s="68">
        <f t="shared" si="32"/>
        <v>2011.2</v>
      </c>
      <c r="F78" s="68">
        <f t="shared" si="32"/>
        <v>2012.2</v>
      </c>
      <c r="G78" s="68">
        <f t="shared" si="32"/>
        <v>2013.2</v>
      </c>
      <c r="H78" s="68">
        <f t="shared" si="32"/>
        <v>2014.2</v>
      </c>
      <c r="I78" s="68">
        <f t="shared" si="32"/>
        <v>2015.2</v>
      </c>
      <c r="J78" s="68">
        <f t="shared" si="32"/>
        <v>2016.2</v>
      </c>
      <c r="K78" s="68">
        <f t="shared" si="32"/>
        <v>2017.2</v>
      </c>
      <c r="L78" s="68">
        <f t="shared" si="32"/>
        <v>2018.2</v>
      </c>
      <c r="M78" s="68">
        <f t="shared" si="32"/>
        <v>2019.2</v>
      </c>
    </row>
    <row r="79" spans="2:13" x14ac:dyDescent="0.25">
      <c r="B79" s="36">
        <f t="shared" ref="B79:B86" si="33">B6 + 200</f>
        <v>201</v>
      </c>
      <c r="C79" s="69" t="str">
        <f t="shared" ref="C79:C86" si="34">C6</f>
        <v>Total</v>
      </c>
      <c r="D79" s="66">
        <f t="shared" ref="D79:M81" si="35">INDEX($Y$6:$BB$22,MATCH($B6, $W$6:$W$22,0), MATCH(D$78, $Y$5:$BB$5, 0) )</f>
        <v>2.2981306610136826E-2</v>
      </c>
      <c r="E79" s="66">
        <f t="shared" si="35"/>
        <v>2.2040003791828609E-2</v>
      </c>
      <c r="F79" s="66">
        <f t="shared" si="35"/>
        <v>2.6186735228300718E-2</v>
      </c>
      <c r="G79" s="66">
        <f t="shared" si="35"/>
        <v>2.0961313012895662E-2</v>
      </c>
      <c r="H79" s="66">
        <f t="shared" si="35"/>
        <v>2.3220762093165655E-2</v>
      </c>
      <c r="I79" s="66">
        <f t="shared" si="35"/>
        <v>2.3448146233729619E-2</v>
      </c>
      <c r="J79" s="66">
        <f t="shared" si="35"/>
        <v>2.2787641549000419E-2</v>
      </c>
      <c r="K79" s="66">
        <f t="shared" si="35"/>
        <v>1.9663812242308912E-2</v>
      </c>
      <c r="L79" s="66">
        <f t="shared" si="35"/>
        <v>2.0250723240115717E-2</v>
      </c>
      <c r="M79" s="66">
        <f t="shared" si="35"/>
        <v>1.8763703828638893E-2</v>
      </c>
    </row>
    <row r="80" spans="2:13" x14ac:dyDescent="0.25">
      <c r="B80" s="36">
        <f t="shared" si="33"/>
        <v>203</v>
      </c>
      <c r="C80" s="69" t="str">
        <f t="shared" si="34"/>
        <v>Drove alone</v>
      </c>
      <c r="D80" s="66">
        <f t="shared" si="35"/>
        <v>3.0959953267995066E-2</v>
      </c>
      <c r="E80" s="66">
        <f t="shared" si="35"/>
        <v>3.4176568289255145E-2</v>
      </c>
      <c r="F80" s="66">
        <f t="shared" si="35"/>
        <v>3.3297865681917754E-2</v>
      </c>
      <c r="G80" s="66">
        <f t="shared" si="35"/>
        <v>3.1047237887332484E-2</v>
      </c>
      <c r="H80" s="66">
        <f t="shared" si="35"/>
        <v>3.276027891320029E-2</v>
      </c>
      <c r="I80" s="66">
        <f t="shared" si="35"/>
        <v>2.8474699232210871E-2</v>
      </c>
      <c r="J80" s="66">
        <f t="shared" si="35"/>
        <v>2.869319887148088E-2</v>
      </c>
      <c r="K80" s="66">
        <f t="shared" si="35"/>
        <v>2.7223971085461117E-2</v>
      </c>
      <c r="L80" s="66">
        <f t="shared" si="35"/>
        <v>2.6617895329206529E-2</v>
      </c>
      <c r="M80" s="66">
        <f t="shared" si="35"/>
        <v>2.8254397834912043E-2</v>
      </c>
    </row>
    <row r="81" spans="2:13" x14ac:dyDescent="0.25">
      <c r="B81" s="36">
        <f t="shared" si="33"/>
        <v>204</v>
      </c>
      <c r="C81" s="69" t="str">
        <f t="shared" si="34"/>
        <v>Carpooled:</v>
      </c>
      <c r="D81" s="66">
        <f t="shared" si="35"/>
        <v>0.10634385534783941</v>
      </c>
      <c r="E81" s="66">
        <f t="shared" si="35"/>
        <v>9.8653395784543324E-2</v>
      </c>
      <c r="F81" s="66">
        <f t="shared" si="35"/>
        <v>0.11908492635537449</v>
      </c>
      <c r="G81" s="66">
        <f t="shared" si="35"/>
        <v>0.1079092581238504</v>
      </c>
      <c r="H81" s="66">
        <f t="shared" si="35"/>
        <v>0.1014964216005205</v>
      </c>
      <c r="I81" s="66">
        <f t="shared" si="35"/>
        <v>9.2133455769819406E-2</v>
      </c>
      <c r="J81" s="66">
        <f t="shared" si="35"/>
        <v>9.4730238393977415E-2</v>
      </c>
      <c r="K81" s="66">
        <f t="shared" si="35"/>
        <v>9.057414798894689E-2</v>
      </c>
      <c r="L81" s="66">
        <f t="shared" si="35"/>
        <v>0.11309904153354633</v>
      </c>
      <c r="M81" s="66">
        <f t="shared" si="35"/>
        <v>0.10977118119975263</v>
      </c>
    </row>
    <row r="82" spans="2:13" x14ac:dyDescent="0.25">
      <c r="B82" s="36">
        <f t="shared" si="33"/>
        <v>208</v>
      </c>
      <c r="C82" s="69" t="str">
        <f t="shared" si="34"/>
        <v>Public transportation (excluding taxicab):</v>
      </c>
      <c r="D82" s="66">
        <f t="shared" ref="D82:M82" si="36">INDEX($Y$6:$BB$22,MATCH($B9, $W$6:$W$22,0), MATCH(D$78, $Y$5:$BB$5, 0) )</f>
        <v>0.44516129032258067</v>
      </c>
      <c r="E82" s="66">
        <f t="shared" si="36"/>
        <v>0.40853658536585363</v>
      </c>
      <c r="F82" s="66">
        <f t="shared" si="36"/>
        <v>0.46470588235294119</v>
      </c>
      <c r="G82" s="66">
        <f t="shared" si="36"/>
        <v>0.5</v>
      </c>
      <c r="H82" s="66">
        <f t="shared" si="36"/>
        <v>0.49397590361445781</v>
      </c>
      <c r="I82" s="66">
        <f t="shared" si="36"/>
        <v>0.46753246753246752</v>
      </c>
      <c r="J82" s="66">
        <f t="shared" si="36"/>
        <v>0.42253521126760563</v>
      </c>
      <c r="K82" s="66">
        <f t="shared" si="36"/>
        <v>0.45569620253164556</v>
      </c>
      <c r="L82" s="66">
        <f t="shared" si="36"/>
        <v>0.42465753424657532</v>
      </c>
      <c r="M82" s="66">
        <f t="shared" si="36"/>
        <v>0.36170212765957449</v>
      </c>
    </row>
    <row r="83" spans="2:13" x14ac:dyDescent="0.25">
      <c r="B83" s="36">
        <f t="shared" si="33"/>
        <v>214</v>
      </c>
      <c r="C83" s="69" t="str">
        <f t="shared" si="34"/>
        <v>Bicycle</v>
      </c>
      <c r="D83" s="66">
        <f t="shared" ref="D83:M83" si="37">INDEX($Y$6:$BB$22,MATCH($B10, $W$6:$W$22,0), MATCH(D$78, $Y$5:$BB$5, 0) )</f>
        <v>0.55555555555555558</v>
      </c>
      <c r="E83" s="66">
        <f t="shared" si="37"/>
        <v>0.59756097560975607</v>
      </c>
      <c r="F83" s="66">
        <f t="shared" si="37"/>
        <v>0.5</v>
      </c>
      <c r="G83" s="66">
        <f t="shared" si="37"/>
        <v>0.60227272727272729</v>
      </c>
      <c r="H83" s="66">
        <f t="shared" si="37"/>
        <v>0.62068965517241381</v>
      </c>
      <c r="I83" s="66">
        <f t="shared" si="37"/>
        <v>0.58904109589041098</v>
      </c>
      <c r="J83" s="66">
        <f t="shared" si="37"/>
        <v>0.61971830985915488</v>
      </c>
      <c r="K83" s="66">
        <f t="shared" si="37"/>
        <v>0.79166666666666663</v>
      </c>
      <c r="L83" s="66">
        <f t="shared" si="37"/>
        <v>0.61538461538461542</v>
      </c>
      <c r="M83" s="66">
        <f t="shared" si="37"/>
        <v>0.91489361702127658</v>
      </c>
    </row>
    <row r="84" spans="2:13" x14ac:dyDescent="0.25">
      <c r="B84" s="36">
        <f t="shared" si="33"/>
        <v>215</v>
      </c>
      <c r="C84" s="69" t="str">
        <f t="shared" si="34"/>
        <v>Walked</v>
      </c>
      <c r="D84" s="66">
        <f t="shared" ref="D84:M84" si="38">INDEX($Y$6:$BB$22,MATCH($B11, $W$6:$W$22,0), MATCH(D$78, $Y$5:$BB$5, 0) )</f>
        <v>0.2813852813852814</v>
      </c>
      <c r="E84" s="66">
        <f t="shared" si="38"/>
        <v>0.28293736501079914</v>
      </c>
      <c r="F84" s="66">
        <f t="shared" si="38"/>
        <v>0.33244680851063829</v>
      </c>
      <c r="G84" s="66">
        <f t="shared" si="38"/>
        <v>0.32954545454545453</v>
      </c>
      <c r="H84" s="66">
        <f t="shared" si="38"/>
        <v>0.31818181818181818</v>
      </c>
      <c r="I84" s="66">
        <f t="shared" si="38"/>
        <v>0.30172413793103448</v>
      </c>
      <c r="J84" s="66">
        <f t="shared" si="38"/>
        <v>0.24935064935064935</v>
      </c>
      <c r="K84" s="66">
        <f t="shared" si="38"/>
        <v>0.3086053412462908</v>
      </c>
      <c r="L84" s="66">
        <f t="shared" si="38"/>
        <v>0.29607250755287007</v>
      </c>
      <c r="M84" s="66">
        <f t="shared" si="38"/>
        <v>0.2664576802507837</v>
      </c>
    </row>
    <row r="85" spans="2:13" x14ac:dyDescent="0.25">
      <c r="B85" s="36">
        <f t="shared" si="33"/>
        <v>216</v>
      </c>
      <c r="C85" s="69" t="str">
        <f t="shared" si="34"/>
        <v>Taxicab, motorcycle, or other means</v>
      </c>
      <c r="D85" s="66">
        <f t="shared" ref="D85:M85" si="39">INDEX($Y$6:$BB$22,MATCH($B12, $W$6:$W$22,0), MATCH(D$78, $Y$5:$BB$5, 0) )</f>
        <v>0.31750741839762614</v>
      </c>
      <c r="E85" s="66">
        <f t="shared" si="39"/>
        <v>0.29285714285714287</v>
      </c>
      <c r="F85" s="66">
        <f t="shared" si="39"/>
        <v>0.31954887218045114</v>
      </c>
      <c r="G85" s="66">
        <f t="shared" si="39"/>
        <v>0.32989690721649484</v>
      </c>
      <c r="H85" s="66">
        <f t="shared" si="39"/>
        <v>0.33879781420765026</v>
      </c>
      <c r="I85" s="66">
        <f t="shared" si="39"/>
        <v>0.37912087912087911</v>
      </c>
      <c r="J85" s="66">
        <f t="shared" si="39"/>
        <v>0.39130434782608697</v>
      </c>
      <c r="K85" s="66">
        <f t="shared" si="39"/>
        <v>0.34615384615384615</v>
      </c>
      <c r="L85" s="66">
        <f t="shared" si="39"/>
        <v>0.33913043478260868</v>
      </c>
      <c r="M85" s="66">
        <f t="shared" si="39"/>
        <v>0.36986301369863012</v>
      </c>
    </row>
    <row r="86" spans="2:13" x14ac:dyDescent="0.25">
      <c r="B86" s="36">
        <f t="shared" si="33"/>
        <v>217</v>
      </c>
      <c r="C86" s="69" t="str">
        <f t="shared" si="34"/>
        <v>Worked at home</v>
      </c>
      <c r="D86" s="66">
        <f t="shared" ref="D86:M86" si="40">INDEX($Y$6:$BB$22,MATCH($B13, $W$6:$W$22,0), MATCH(D$78, $Y$5:$BB$5, 0) )</f>
        <v>0.16270218839200762</v>
      </c>
      <c r="E86" s="66">
        <f t="shared" si="40"/>
        <v>0.16361886429258904</v>
      </c>
      <c r="F86" s="66">
        <f t="shared" si="40"/>
        <v>0.19477693144722524</v>
      </c>
      <c r="G86" s="66">
        <f t="shared" si="40"/>
        <v>0.19714964370546317</v>
      </c>
      <c r="H86" s="66">
        <f t="shared" si="40"/>
        <v>0.18826739427012279</v>
      </c>
      <c r="I86" s="66">
        <f t="shared" si="40"/>
        <v>0.20391061452513967</v>
      </c>
      <c r="J86" s="66">
        <f t="shared" si="40"/>
        <v>0.20633059788980071</v>
      </c>
      <c r="K86" s="66">
        <f t="shared" si="40"/>
        <v>0.17667044167610418</v>
      </c>
      <c r="L86" s="66">
        <f t="shared" si="40"/>
        <v>0.15586690017513136</v>
      </c>
      <c r="M86" s="66">
        <f t="shared" si="40"/>
        <v>0.16733067729083664</v>
      </c>
    </row>
    <row r="87" spans="2:13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5">
      <c r="B88" s="36">
        <f>B15 + 200</f>
        <v>202</v>
      </c>
      <c r="C88" s="69" t="str">
        <f>C15</f>
        <v>Car, truck, or van:</v>
      </c>
      <c r="D88" s="66">
        <f t="shared" ref="D88:M88" si="41">INDEX($Y$6:$BB$22,MATCH($B15, $W$6:$W$22,0), MATCH(D$78, $Y$5:$BB$5, 0) )</f>
        <v>2.5602570969469739E-2</v>
      </c>
      <c r="E88" s="66">
        <f t="shared" si="41"/>
        <v>2.6271630833770321E-2</v>
      </c>
      <c r="F88" s="66">
        <f t="shared" si="41"/>
        <v>2.6972036727879799E-2</v>
      </c>
      <c r="G88" s="66">
        <f t="shared" si="41"/>
        <v>2.1718220017212575E-2</v>
      </c>
      <c r="H88" s="66">
        <f t="shared" si="41"/>
        <v>2.5875190258751901E-2</v>
      </c>
      <c r="I88" s="66">
        <f t="shared" si="41"/>
        <v>2.3222940226171242E-2</v>
      </c>
      <c r="J88" s="66">
        <f t="shared" si="41"/>
        <v>2.3479619086007961E-2</v>
      </c>
      <c r="K88" s="66">
        <f t="shared" si="41"/>
        <v>2.1508010386556267E-2</v>
      </c>
      <c r="L88" s="66">
        <f t="shared" si="41"/>
        <v>2.0574162679425839E-2</v>
      </c>
      <c r="M88" s="66">
        <f t="shared" si="41"/>
        <v>2.0129900041457462E-2</v>
      </c>
    </row>
    <row r="89" spans="2:13" x14ac:dyDescent="0.25">
      <c r="B89" s="36"/>
      <c r="C89" s="69" t="str">
        <f>C16</f>
        <v>Drove alone</v>
      </c>
      <c r="D89" s="39">
        <f>D80</f>
        <v>3.0959953267995066E-2</v>
      </c>
      <c r="E89" s="39">
        <f t="shared" ref="E89:M89" si="42">E80</f>
        <v>3.4176568289255145E-2</v>
      </c>
      <c r="F89" s="39">
        <f t="shared" si="42"/>
        <v>3.3297865681917754E-2</v>
      </c>
      <c r="G89" s="39">
        <f t="shared" si="42"/>
        <v>3.1047237887332484E-2</v>
      </c>
      <c r="H89" s="39">
        <f t="shared" si="42"/>
        <v>3.276027891320029E-2</v>
      </c>
      <c r="I89" s="39">
        <f t="shared" si="42"/>
        <v>2.8474699232210871E-2</v>
      </c>
      <c r="J89" s="39">
        <f t="shared" si="42"/>
        <v>2.869319887148088E-2</v>
      </c>
      <c r="K89" s="39">
        <f t="shared" si="42"/>
        <v>2.7223971085461117E-2</v>
      </c>
      <c r="L89" s="39">
        <f t="shared" si="42"/>
        <v>2.6617895329206529E-2</v>
      </c>
      <c r="M89" s="39">
        <f t="shared" si="42"/>
        <v>2.8254397834912043E-2</v>
      </c>
    </row>
    <row r="90" spans="2:13" x14ac:dyDescent="0.25">
      <c r="B90" s="36"/>
      <c r="C90" s="69" t="str">
        <f>C17</f>
        <v>Carpooled:</v>
      </c>
      <c r="D90" s="39">
        <f>D81</f>
        <v>0.10634385534783941</v>
      </c>
      <c r="E90" s="39">
        <f t="shared" ref="E90:M90" si="43">E81</f>
        <v>9.8653395784543324E-2</v>
      </c>
      <c r="F90" s="39">
        <f t="shared" si="43"/>
        <v>0.11908492635537449</v>
      </c>
      <c r="G90" s="39">
        <f t="shared" si="43"/>
        <v>0.1079092581238504</v>
      </c>
      <c r="H90" s="39">
        <f t="shared" si="43"/>
        <v>0.1014964216005205</v>
      </c>
      <c r="I90" s="39">
        <f t="shared" si="43"/>
        <v>9.2133455769819406E-2</v>
      </c>
      <c r="J90" s="39">
        <f t="shared" si="43"/>
        <v>9.4730238393977415E-2</v>
      </c>
      <c r="K90" s="39">
        <f t="shared" si="43"/>
        <v>9.057414798894689E-2</v>
      </c>
      <c r="L90" s="39">
        <f t="shared" si="43"/>
        <v>0.11309904153354633</v>
      </c>
      <c r="M90" s="39">
        <f t="shared" si="43"/>
        <v>0.10977118119975263</v>
      </c>
    </row>
    <row r="91" spans="2:13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5">
      <c r="B92" s="36">
        <f>B19 + 200</f>
        <v>200</v>
      </c>
      <c r="C92" s="69" t="str">
        <f>C19</f>
        <v>Carpooled:</v>
      </c>
      <c r="D92" s="39">
        <f>D90</f>
        <v>0.10634385534783941</v>
      </c>
      <c r="E92" s="39">
        <f t="shared" ref="E92:M92" si="44">E90</f>
        <v>9.8653395784543324E-2</v>
      </c>
      <c r="F92" s="39">
        <f t="shared" si="44"/>
        <v>0.11908492635537449</v>
      </c>
      <c r="G92" s="39">
        <f t="shared" si="44"/>
        <v>0.1079092581238504</v>
      </c>
      <c r="H92" s="39">
        <f t="shared" si="44"/>
        <v>0.1014964216005205</v>
      </c>
      <c r="I92" s="39">
        <f t="shared" si="44"/>
        <v>9.2133455769819406E-2</v>
      </c>
      <c r="J92" s="39">
        <f t="shared" si="44"/>
        <v>9.4730238393977415E-2</v>
      </c>
      <c r="K92" s="39">
        <f t="shared" si="44"/>
        <v>9.057414798894689E-2</v>
      </c>
      <c r="L92" s="39">
        <f t="shared" si="44"/>
        <v>0.11309904153354633</v>
      </c>
      <c r="M92" s="39">
        <f t="shared" si="44"/>
        <v>0.10977118119975263</v>
      </c>
    </row>
    <row r="93" spans="2:13" x14ac:dyDescent="0.25">
      <c r="B93" s="36">
        <f>B20 + 200</f>
        <v>205</v>
      </c>
      <c r="C93" s="69" t="str">
        <f>C20</f>
        <v>In 2-person carpool</v>
      </c>
      <c r="D93" s="66">
        <f t="shared" ref="D93:M93" si="45">INDEX($Y$6:$BB$22,MATCH($B20, $W$6:$W$22,0), MATCH(D$78, $Y$5:$BB$5, 0) )</f>
        <v>0.13092330239374694</v>
      </c>
      <c r="E93" s="66">
        <f t="shared" si="45"/>
        <v>0.12122501063377286</v>
      </c>
      <c r="F93" s="66">
        <f t="shared" si="45"/>
        <v>0.16576753310446296</v>
      </c>
      <c r="G93" s="66">
        <f t="shared" si="45"/>
        <v>0.15853658536585366</v>
      </c>
      <c r="H93" s="66">
        <f t="shared" si="45"/>
        <v>0.14175506268081003</v>
      </c>
      <c r="I93" s="66">
        <f t="shared" si="45"/>
        <v>0.11432325886990802</v>
      </c>
      <c r="J93" s="66">
        <f t="shared" si="45"/>
        <v>0.13295880149812733</v>
      </c>
      <c r="K93" s="66">
        <f t="shared" si="45"/>
        <v>0.10590909090909091</v>
      </c>
      <c r="L93" s="66">
        <f t="shared" si="45"/>
        <v>0.13988919667590027</v>
      </c>
      <c r="M93" s="66">
        <f t="shared" si="45"/>
        <v>0.12384716732542819</v>
      </c>
    </row>
    <row r="94" spans="2:13" x14ac:dyDescent="0.25">
      <c r="B94" s="36">
        <f>B21 + 200</f>
        <v>206</v>
      </c>
      <c r="C94" s="69" t="str">
        <f>C21</f>
        <v>In 3-person carpool</v>
      </c>
      <c r="D94" s="66">
        <f t="shared" ref="D94:M94" si="46">INDEX($Y$6:$BB$22,MATCH($B21, $W$6:$W$22,0), MATCH(D$78, $Y$5:$BB$5, 0) )</f>
        <v>0.26156583629893237</v>
      </c>
      <c r="E94" s="66">
        <f t="shared" si="46"/>
        <v>0.23471882640586797</v>
      </c>
      <c r="F94" s="66">
        <f t="shared" si="46"/>
        <v>0.28051391862955033</v>
      </c>
      <c r="G94" s="66">
        <f t="shared" si="46"/>
        <v>0.25349301397205587</v>
      </c>
      <c r="H94" s="66">
        <f t="shared" si="46"/>
        <v>0.2330316742081448</v>
      </c>
      <c r="I94" s="66">
        <f t="shared" si="46"/>
        <v>0.28414096916299558</v>
      </c>
      <c r="J94" s="66">
        <f t="shared" si="46"/>
        <v>0.24086021505376345</v>
      </c>
      <c r="K94" s="66">
        <f t="shared" si="46"/>
        <v>0.25732217573221755</v>
      </c>
      <c r="L94" s="66">
        <f t="shared" si="46"/>
        <v>0.27586206896551724</v>
      </c>
      <c r="M94" s="66">
        <f t="shared" si="46"/>
        <v>0.26304347826086955</v>
      </c>
    </row>
    <row r="95" spans="2:13" x14ac:dyDescent="0.25">
      <c r="B95" s="36">
        <f>B22 + 200</f>
        <v>207</v>
      </c>
      <c r="C95" s="69" t="str">
        <f>C22</f>
        <v>In 4-or-more-person carpool</v>
      </c>
      <c r="D95" s="66">
        <f t="shared" ref="D95:M95" si="47">INDEX($Y$6:$BB$22,MATCH($B22, $W$6:$W$22,0), MATCH(D$78, $Y$5:$BB$5, 0) )</f>
        <v>0.19266055045871561</v>
      </c>
      <c r="E95" s="66">
        <f t="shared" si="47"/>
        <v>0.2027439024390244</v>
      </c>
      <c r="F95" s="66">
        <f t="shared" si="47"/>
        <v>0.21167883211678831</v>
      </c>
      <c r="G95" s="66">
        <f t="shared" si="47"/>
        <v>0.24960254372019078</v>
      </c>
      <c r="H95" s="66">
        <f t="shared" si="47"/>
        <v>0.26344086021505375</v>
      </c>
      <c r="I95" s="66">
        <f t="shared" si="47"/>
        <v>0.2981132075471698</v>
      </c>
      <c r="J95" s="66">
        <f t="shared" si="47"/>
        <v>0.24020442930153321</v>
      </c>
      <c r="K95" s="66">
        <f t="shared" si="47"/>
        <v>0.24870466321243523</v>
      </c>
      <c r="L95" s="66">
        <f t="shared" si="47"/>
        <v>0.25894378194207834</v>
      </c>
      <c r="M95" s="66">
        <f t="shared" si="47"/>
        <v>0.2414486921529175</v>
      </c>
    </row>
    <row r="96" spans="2:13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2:13" x14ac:dyDescent="0.25">
      <c r="B97" s="36">
        <f t="shared" ref="B97:B102" si="48">B24 + 200</f>
        <v>200</v>
      </c>
      <c r="C97" s="69" t="str">
        <f t="shared" ref="C97:C102" si="49">C24</f>
        <v>Public transportation (excluding taxicab):</v>
      </c>
      <c r="D97" s="39">
        <f>D82</f>
        <v>0.44516129032258067</v>
      </c>
      <c r="E97" s="39">
        <f t="shared" ref="E97:M97" si="50">E82</f>
        <v>0.40853658536585363</v>
      </c>
      <c r="F97" s="39">
        <f t="shared" si="50"/>
        <v>0.46470588235294119</v>
      </c>
      <c r="G97" s="39">
        <f t="shared" si="50"/>
        <v>0.5</v>
      </c>
      <c r="H97" s="39">
        <f t="shared" si="50"/>
        <v>0.49397590361445781</v>
      </c>
      <c r="I97" s="39">
        <f t="shared" si="50"/>
        <v>0.46753246753246752</v>
      </c>
      <c r="J97" s="39">
        <f t="shared" si="50"/>
        <v>0.42253521126760563</v>
      </c>
      <c r="K97" s="39">
        <f t="shared" si="50"/>
        <v>0.45569620253164556</v>
      </c>
      <c r="L97" s="39">
        <f t="shared" si="50"/>
        <v>0.42465753424657532</v>
      </c>
      <c r="M97" s="39">
        <f t="shared" si="50"/>
        <v>0.36170212765957449</v>
      </c>
    </row>
    <row r="98" spans="2:13" x14ac:dyDescent="0.25">
      <c r="B98" s="36">
        <f t="shared" si="48"/>
        <v>209</v>
      </c>
      <c r="C98" s="69" t="str">
        <f t="shared" si="49"/>
        <v>Bus or trolley bus</v>
      </c>
      <c r="D98" s="66">
        <f t="shared" ref="D98:M98" si="51">INDEX($Y$6:$BB$22,MATCH($B25, $W$6:$W$22,0), MATCH(D$78, $Y$5:$BB$5, 0) )</f>
        <v>0.54032258064516125</v>
      </c>
      <c r="E98" s="66">
        <f t="shared" si="51"/>
        <v>0.47368421052631576</v>
      </c>
      <c r="F98" s="66">
        <f t="shared" si="51"/>
        <v>0.58064516129032262</v>
      </c>
      <c r="G98" s="66">
        <f t="shared" si="51"/>
        <v>0.59420289855072461</v>
      </c>
      <c r="H98" s="66">
        <f t="shared" si="51"/>
        <v>0.54014598540145986</v>
      </c>
      <c r="I98" s="66">
        <f t="shared" si="51"/>
        <v>0.50387596899224807</v>
      </c>
      <c r="J98" s="66">
        <f t="shared" si="51"/>
        <v>0.5267857142857143</v>
      </c>
      <c r="K98" s="66">
        <f t="shared" si="51"/>
        <v>0.5</v>
      </c>
      <c r="L98" s="66">
        <f t="shared" si="51"/>
        <v>0.47540983606557374</v>
      </c>
      <c r="M98" s="66">
        <f t="shared" si="51"/>
        <v>0.4925373134328358</v>
      </c>
    </row>
    <row r="99" spans="2:13" x14ac:dyDescent="0.25">
      <c r="B99" s="36">
        <f t="shared" si="48"/>
        <v>210</v>
      </c>
      <c r="C99" s="69" t="str">
        <f t="shared" si="49"/>
        <v>Streetcar or trolley car (carro publico in Puerto Rico)</v>
      </c>
      <c r="D99" s="66">
        <f t="shared" ref="D99:M99" si="52">INDEX($Y$6:$BB$22,MATCH($B26, $W$6:$W$22,0), MATCH(D$78, $Y$5:$BB$5, 0) )</f>
        <v>0</v>
      </c>
      <c r="E99" s="66">
        <f t="shared" si="52"/>
        <v>0</v>
      </c>
      <c r="F99" s="66">
        <f t="shared" si="52"/>
        <v>0</v>
      </c>
      <c r="G99" s="66">
        <f t="shared" si="52"/>
        <v>0</v>
      </c>
      <c r="H99" s="66">
        <f t="shared" si="52"/>
        <v>0</v>
      </c>
      <c r="I99" s="66">
        <f t="shared" si="52"/>
        <v>0</v>
      </c>
      <c r="J99" s="66">
        <f t="shared" si="52"/>
        <v>0</v>
      </c>
      <c r="K99" s="66">
        <f t="shared" si="52"/>
        <v>0</v>
      </c>
      <c r="L99" s="66">
        <f t="shared" si="52"/>
        <v>0</v>
      </c>
      <c r="M99" s="66">
        <f t="shared" si="52"/>
        <v>0</v>
      </c>
    </row>
    <row r="100" spans="2:13" x14ac:dyDescent="0.25">
      <c r="B100" s="36">
        <f t="shared" si="48"/>
        <v>211</v>
      </c>
      <c r="C100" s="69" t="str">
        <f t="shared" si="49"/>
        <v>Subway or elevated</v>
      </c>
      <c r="D100" s="66">
        <f t="shared" ref="D100:M100" si="53">INDEX($Y$6:$BB$22,MATCH($B27, $W$6:$W$22,0), MATCH(D$78, $Y$5:$BB$5, 0) )</f>
        <v>1.1666666666666667</v>
      </c>
      <c r="E100" s="66">
        <f t="shared" si="53"/>
        <v>1.0588235294117647</v>
      </c>
      <c r="F100" s="66">
        <f t="shared" si="53"/>
        <v>0.93548387096774188</v>
      </c>
      <c r="G100" s="66">
        <f t="shared" si="53"/>
        <v>1.2272727272727273</v>
      </c>
      <c r="H100" s="66">
        <f t="shared" si="53"/>
        <v>1.1000000000000001</v>
      </c>
      <c r="I100" s="66">
        <f t="shared" si="53"/>
        <v>1.6666666666666667</v>
      </c>
      <c r="J100" s="66">
        <f t="shared" si="53"/>
        <v>1.4375</v>
      </c>
      <c r="K100" s="66">
        <f t="shared" si="53"/>
        <v>0</v>
      </c>
      <c r="L100" s="66">
        <f t="shared" si="53"/>
        <v>0</v>
      </c>
      <c r="M100" s="66">
        <f t="shared" si="53"/>
        <v>0.76</v>
      </c>
    </row>
    <row r="101" spans="2:13" x14ac:dyDescent="0.25">
      <c r="B101" s="36">
        <f t="shared" si="48"/>
        <v>212</v>
      </c>
      <c r="C101" s="69" t="str">
        <f t="shared" si="49"/>
        <v>Railroad</v>
      </c>
      <c r="D101" s="66">
        <f t="shared" ref="D101:M101" si="54">INDEX($Y$6:$BB$22,MATCH($B28, $W$6:$W$22,0), MATCH(D$78, $Y$5:$BB$5, 0) )</f>
        <v>1.0769230769230769</v>
      </c>
      <c r="E101" s="66">
        <f t="shared" si="54"/>
        <v>1.0714285714285714</v>
      </c>
      <c r="F101" s="66">
        <f t="shared" si="54"/>
        <v>1</v>
      </c>
      <c r="G101" s="66">
        <f t="shared" si="54"/>
        <v>1.6</v>
      </c>
      <c r="H101" s="66">
        <f t="shared" si="54"/>
        <v>1.5555555555555556</v>
      </c>
      <c r="I101" s="66">
        <f t="shared" si="54"/>
        <v>0.92307692307692313</v>
      </c>
      <c r="J101" s="66">
        <f t="shared" si="54"/>
        <v>1.2142857142857142</v>
      </c>
      <c r="K101" s="66">
        <f t="shared" si="54"/>
        <v>1.0555555555555556</v>
      </c>
      <c r="L101" s="66">
        <f t="shared" si="54"/>
        <v>0.82608695652173914</v>
      </c>
      <c r="M101" s="66">
        <f t="shared" si="54"/>
        <v>0</v>
      </c>
    </row>
    <row r="102" spans="2:13" x14ac:dyDescent="0.25">
      <c r="B102" s="36">
        <f t="shared" si="48"/>
        <v>213</v>
      </c>
      <c r="C102" s="69" t="str">
        <f t="shared" si="49"/>
        <v>Ferryboat</v>
      </c>
      <c r="D102" s="66">
        <f t="shared" ref="D102:M102" si="55">INDEX($Y$6:$BB$22,MATCH($B29, $W$6:$W$22,0), MATCH(D$78, $Y$5:$BB$5, 0) )</f>
        <v>0</v>
      </c>
      <c r="E102" s="66">
        <f t="shared" si="55"/>
        <v>0</v>
      </c>
      <c r="F102" s="66">
        <f t="shared" si="55"/>
        <v>0</v>
      </c>
      <c r="G102" s="66">
        <f t="shared" si="55"/>
        <v>0</v>
      </c>
      <c r="H102" s="66">
        <f t="shared" si="55"/>
        <v>0</v>
      </c>
      <c r="I102" s="66">
        <f t="shared" si="55"/>
        <v>0</v>
      </c>
      <c r="J102" s="66">
        <f t="shared" si="55"/>
        <v>0</v>
      </c>
      <c r="K102" s="66">
        <f t="shared" si="55"/>
        <v>0</v>
      </c>
      <c r="L102" s="66">
        <f t="shared" si="55"/>
        <v>3</v>
      </c>
      <c r="M102" s="66">
        <f t="shared" si="55"/>
        <v>1.5</v>
      </c>
    </row>
  </sheetData>
  <mergeCells count="1">
    <mergeCell ref="D62:E62"/>
  </mergeCells>
  <hyperlinks>
    <hyperlink ref="W3" r:id="rId1" xr:uid="{096AA572-73E3-4DED-9B97-DF2E3D2A04A1}"/>
  </hyperlinks>
  <pageMargins left="0.7" right="0.7" top="0.75" bottom="0.75" header="0.3" footer="0.3"/>
  <pageSetup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Compare_ACS_5Yr_1Yr</vt:lpstr>
      <vt:lpstr>Summary</vt:lpstr>
      <vt:lpstr>WasatchFront</vt:lpstr>
      <vt:lpstr>Weber</vt:lpstr>
      <vt:lpstr>Davis</vt:lpstr>
      <vt:lpstr>SaltLake</vt:lpstr>
      <vt:lpstr>Utah</vt:lpstr>
      <vt:lpstr>StateOfUtah</vt:lpstr>
      <vt:lpstr>USA</vt:lpstr>
      <vt:lpstr>Cache</vt:lpstr>
      <vt:lpstr>Washington</vt:lpstr>
      <vt:lpstr>SuWs</vt:lpstr>
      <vt:lpstr>Summit</vt:lpstr>
      <vt:lpstr>Wasatch</vt:lpstr>
      <vt:lpstr>Iron</vt:lpstr>
      <vt:lpstr>Tooele</vt:lpstr>
      <vt:lpstr>BoxElder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Worthen</dc:creator>
  <cp:lastModifiedBy>Chad Worthen</cp:lastModifiedBy>
  <dcterms:created xsi:type="dcterms:W3CDTF">2020-08-25T20:01:30Z</dcterms:created>
  <dcterms:modified xsi:type="dcterms:W3CDTF">2021-09-07T23:11:54Z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