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"/>
    </mc:Choice>
  </mc:AlternateContent>
  <xr:revisionPtr revIDLastSave="0" documentId="13_ncr:1_{5B5CEC75-630F-46CA-9D30-CCA04BD46EBF}" xr6:coauthVersionLast="45" xr6:coauthVersionMax="45" xr10:uidLastSave="{00000000-0000-0000-0000-000000000000}"/>
  <bookViews>
    <workbookView minimized="1" xWindow="16905" yWindow="15915" windowWidth="15600" windowHeight="11400" xr2:uid="{8B53A0F0-D817-4438-92A4-BB66567880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D35" i="1"/>
  <c r="E37" i="1"/>
  <c r="E38" i="1" s="1"/>
  <c r="D37" i="1"/>
  <c r="D38" i="1" s="1"/>
  <c r="D42" i="1"/>
  <c r="E42" i="1"/>
  <c r="E41" i="1"/>
  <c r="D41" i="1"/>
  <c r="E40" i="1"/>
  <c r="D40" i="1"/>
  <c r="B26" i="1"/>
  <c r="E27" i="1"/>
  <c r="E26" i="1"/>
  <c r="E25" i="1"/>
  <c r="E23" i="1"/>
  <c r="E24" i="1"/>
  <c r="E15" i="1"/>
  <c r="D15" i="1"/>
  <c r="E46" i="1"/>
  <c r="D46" i="1"/>
  <c r="E45" i="1"/>
  <c r="D45" i="1"/>
  <c r="E44" i="1"/>
  <c r="D44" i="1"/>
  <c r="E32" i="1"/>
  <c r="D32" i="1"/>
  <c r="E31" i="1"/>
  <c r="D31" i="1"/>
  <c r="D27" i="1"/>
  <c r="D25" i="1"/>
  <c r="D24" i="1"/>
  <c r="D23" i="1"/>
  <c r="D19" i="1"/>
  <c r="D20" i="1" s="1"/>
  <c r="D26" i="1"/>
  <c r="E22" i="1"/>
  <c r="D22" i="1"/>
  <c r="E29" i="1"/>
  <c r="D29" i="1"/>
  <c r="E30" i="1"/>
  <c r="D30" i="1"/>
  <c r="E28" i="1"/>
  <c r="D28" i="1"/>
  <c r="H41" i="1" l="1"/>
  <c r="H42" i="1" s="1"/>
  <c r="H46" i="1" s="1"/>
  <c r="H40" i="1"/>
  <c r="H44" i="1" s="1"/>
  <c r="G40" i="1"/>
  <c r="G44" i="1" s="1"/>
  <c r="G41" i="1"/>
  <c r="G42" i="1" s="1"/>
  <c r="G46" i="1"/>
  <c r="G45" i="1"/>
  <c r="H45" i="1" l="1"/>
</calcChain>
</file>

<file path=xl/sharedStrings.xml><?xml version="1.0" encoding="utf-8"?>
<sst xmlns="http://schemas.openxmlformats.org/spreadsheetml/2006/main" count="179" uniqueCount="68">
  <si>
    <t>0015_295.6</t>
  </si>
  <si>
    <t>Freeway</t>
  </si>
  <si>
    <t>D1</t>
  </si>
  <si>
    <t xml:space="preserve">         Freeway         </t>
  </si>
  <si>
    <t>AM</t>
  </si>
  <si>
    <t>FreewayI15</t>
  </si>
  <si>
    <t>4-Urban</t>
  </si>
  <si>
    <t>0-AllVolumes</t>
  </si>
  <si>
    <t>SN7</t>
  </si>
  <si>
    <t>M01-Jan</t>
  </si>
  <si>
    <t>WDA</t>
  </si>
  <si>
    <t>W1-Weekday</t>
  </si>
  <si>
    <t>Prd</t>
  </si>
  <si>
    <t>Month</t>
  </si>
  <si>
    <t>JanWkAM</t>
  </si>
  <si>
    <t>D2</t>
  </si>
  <si>
    <t>Managed</t>
  </si>
  <si>
    <t>CD Road</t>
  </si>
  <si>
    <t>SEGID</t>
  </si>
  <si>
    <t>AREATYPE</t>
  </si>
  <si>
    <t>SegDYVol_TDM</t>
  </si>
  <si>
    <t>FUNCGROUP</t>
  </si>
  <si>
    <t>FGFAC</t>
  </si>
  <si>
    <t>Dir</t>
  </si>
  <si>
    <t>LANES</t>
  </si>
  <si>
    <t>FT</t>
  </si>
  <si>
    <t>FTCLASS</t>
  </si>
  <si>
    <t>CAP1HL</t>
  </si>
  <si>
    <t>DFAC</t>
  </si>
  <si>
    <t>Prd_TDM</t>
  </si>
  <si>
    <t>PRDFAC</t>
  </si>
  <si>
    <t>MDPERCENT</t>
  </si>
  <si>
    <t>HVPERCENT</t>
  </si>
  <si>
    <t>FYEAR</t>
  </si>
  <si>
    <t>ForecastAADT</t>
  </si>
  <si>
    <t>ForecastAADTAdj</t>
  </si>
  <si>
    <t>AvgAnnualPrdVol</t>
  </si>
  <si>
    <t>DOWFACFC</t>
  </si>
  <si>
    <t>SsnGrp</t>
  </si>
  <si>
    <t>SsnATGroup</t>
  </si>
  <si>
    <t>SsnVolCls</t>
  </si>
  <si>
    <t>Vol_From</t>
  </si>
  <si>
    <t>Vol_To</t>
  </si>
  <si>
    <t>SiteGroupSeason</t>
  </si>
  <si>
    <t>SeasonGroup</t>
  </si>
  <si>
    <t>SeasonFactor</t>
  </si>
  <si>
    <t>AvgSsnPrdVol</t>
  </si>
  <si>
    <t>SiteGroupDOW</t>
  </si>
  <si>
    <t>DOWGroup</t>
  </si>
  <si>
    <t>DOWFactor</t>
  </si>
  <si>
    <t>AvgSsnDOWPrdVol</t>
  </si>
  <si>
    <t>HrPctOf</t>
  </si>
  <si>
    <t>VolPkHrPct</t>
  </si>
  <si>
    <t>SeasonType</t>
  </si>
  <si>
    <t>VCGroupCode</t>
  </si>
  <si>
    <t>PrdHrs</t>
  </si>
  <si>
    <t>AvgSsnDOWPkHrVol</t>
  </si>
  <si>
    <t>TrkFac</t>
  </si>
  <si>
    <t>PrdPCEFlow</t>
  </si>
  <si>
    <t>PkHrPCEFlow</t>
  </si>
  <si>
    <t>PrdVC</t>
  </si>
  <si>
    <t>PkHrVC</t>
  </si>
  <si>
    <t>PHF</t>
  </si>
  <si>
    <t>Pk15PCEFlow</t>
  </si>
  <si>
    <t>Pk15VC</t>
  </si>
  <si>
    <t>Capacity</t>
  </si>
  <si>
    <t>FG Forecast</t>
  </si>
  <si>
    <t>Area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</si>
</sst>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9873-D76B-4A03-A5C0-5C4FC5EE8743}">
  <dimension ref="A1:AV46"/>
  <sheetViews>
    <sheetView tabSelected="1" workbookViewId="0">
      <pane xSplit="5" ySplit="12" topLeftCell="S13" activePane="bottomRight" state="frozen"/>
      <selection pane="topRight" activeCell="F1" sqref="F1"/>
      <selection pane="bottomLeft" activeCell="A13" sqref="A13"/>
      <selection pane="bottomRight" activeCell="AB4" sqref="AB4"/>
    </sheetView>
  </sheetViews>
  <sheetFormatPr defaultRowHeight="15" x14ac:dyDescent="0.25"/>
  <cols>
    <col min="3" max="3" width="16.42578125" bestFit="1" customWidth="1"/>
    <col min="36" max="36" width="10.85546875" bestFit="1" customWidth="1"/>
    <col min="40" max="40" width="19.28515625" bestFit="1" customWidth="1"/>
    <col min="41" max="41" width="7" bestFit="1" customWidth="1"/>
    <col min="42" max="42" width="11.5703125" bestFit="1" customWidth="1"/>
    <col min="43" max="43" width="12.7109375" bestFit="1" customWidth="1"/>
    <col min="44" max="44" width="6.42578125" bestFit="1" customWidth="1"/>
    <col min="45" max="45" width="7.5703125" bestFit="1" customWidth="1"/>
    <col min="46" max="46" width="5" bestFit="1" customWidth="1"/>
    <col min="47" max="47" width="12.7109375" bestFit="1" customWidth="1"/>
    <col min="48" max="48" width="7.5703125" bestFit="1" customWidth="1"/>
  </cols>
  <sheetData>
    <row r="1" spans="1:4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12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</row>
    <row r="2" spans="1:48" s="1" customFormat="1" x14ac:dyDescent="0.25">
      <c r="A2" s="1" t="s">
        <v>0</v>
      </c>
      <c r="B2" s="1">
        <v>4</v>
      </c>
      <c r="C2" s="1">
        <v>338095.4</v>
      </c>
      <c r="D2" s="1" t="s">
        <v>1</v>
      </c>
      <c r="E2" s="1">
        <v>0.66520000000000001</v>
      </c>
      <c r="F2" s="1" t="s">
        <v>2</v>
      </c>
      <c r="G2" s="1">
        <v>4</v>
      </c>
      <c r="H2" s="1">
        <v>34</v>
      </c>
      <c r="I2" s="1" t="s">
        <v>3</v>
      </c>
      <c r="J2" s="1">
        <v>1871</v>
      </c>
      <c r="K2" s="1">
        <v>0.56499999999999995</v>
      </c>
      <c r="L2" s="1" t="s">
        <v>4</v>
      </c>
      <c r="M2" s="1">
        <v>0.18090000000000001</v>
      </c>
      <c r="N2" s="1">
        <v>7.2</v>
      </c>
      <c r="O2" s="1">
        <v>3.4</v>
      </c>
      <c r="P2" s="1">
        <v>2019</v>
      </c>
      <c r="Q2" s="1">
        <v>277500</v>
      </c>
      <c r="R2" s="1">
        <v>277500</v>
      </c>
      <c r="S2" s="1">
        <v>18866.973640499898</v>
      </c>
      <c r="T2" s="1" t="s">
        <v>5</v>
      </c>
      <c r="U2" s="1" t="s">
        <v>5</v>
      </c>
      <c r="V2" s="1" t="s">
        <v>6</v>
      </c>
      <c r="W2" s="1" t="s">
        <v>7</v>
      </c>
      <c r="X2" s="1">
        <v>0</v>
      </c>
      <c r="Y2" s="1">
        <v>1000000</v>
      </c>
      <c r="Z2" s="1" t="s">
        <v>8</v>
      </c>
      <c r="AA2" s="1" t="s">
        <v>9</v>
      </c>
      <c r="AB2" s="1">
        <v>0.88</v>
      </c>
      <c r="AC2" s="1">
        <v>16584</v>
      </c>
      <c r="AD2" s="1" t="s">
        <v>10</v>
      </c>
      <c r="AE2" s="1" t="s">
        <v>11</v>
      </c>
      <c r="AF2" s="1">
        <v>1.06</v>
      </c>
      <c r="AG2" s="1">
        <v>17529</v>
      </c>
      <c r="AH2" s="1" t="s">
        <v>4</v>
      </c>
      <c r="AI2" s="1" t="s">
        <v>12</v>
      </c>
      <c r="AJ2" s="1">
        <v>0.373</v>
      </c>
      <c r="AK2" s="1" t="s">
        <v>13</v>
      </c>
      <c r="AL2" s="1" t="s">
        <v>14</v>
      </c>
      <c r="AM2" s="1">
        <v>3</v>
      </c>
      <c r="AN2" s="1">
        <v>6538.317</v>
      </c>
      <c r="AO2" s="1">
        <v>1.0313999999999901</v>
      </c>
      <c r="AP2" s="1">
        <v>6026</v>
      </c>
      <c r="AQ2" s="1">
        <v>6743</v>
      </c>
      <c r="AR2" s="1">
        <v>0.81</v>
      </c>
      <c r="AS2" s="1">
        <v>0.9</v>
      </c>
      <c r="AT2" s="1">
        <v>0.95</v>
      </c>
      <c r="AU2" s="1">
        <v>7098</v>
      </c>
      <c r="AV2" s="1">
        <v>0.95</v>
      </c>
    </row>
    <row r="3" spans="1:48" s="1" customFormat="1" x14ac:dyDescent="0.25">
      <c r="A3" s="1" t="s">
        <v>0</v>
      </c>
      <c r="B3" s="1">
        <v>4</v>
      </c>
      <c r="C3" s="1">
        <v>338095.4</v>
      </c>
      <c r="D3" s="1" t="s">
        <v>1</v>
      </c>
      <c r="E3" s="1">
        <v>0.66520000000000001</v>
      </c>
      <c r="F3" s="1" t="s">
        <v>15</v>
      </c>
      <c r="G3" s="1">
        <v>4</v>
      </c>
      <c r="H3" s="1">
        <v>34</v>
      </c>
      <c r="I3" s="1" t="s">
        <v>3</v>
      </c>
      <c r="J3" s="1">
        <v>1871</v>
      </c>
      <c r="K3" s="1">
        <v>0.435</v>
      </c>
      <c r="L3" s="1" t="s">
        <v>4</v>
      </c>
      <c r="M3" s="1">
        <v>0.18090000000000001</v>
      </c>
      <c r="N3" s="1">
        <v>13.7</v>
      </c>
      <c r="O3" s="1">
        <v>6.1</v>
      </c>
      <c r="P3" s="1">
        <v>2019</v>
      </c>
      <c r="Q3" s="1">
        <v>277500</v>
      </c>
      <c r="R3" s="1">
        <v>277500</v>
      </c>
      <c r="S3" s="1">
        <v>14525.9000595</v>
      </c>
      <c r="T3" s="1" t="s">
        <v>5</v>
      </c>
      <c r="U3" s="1" t="s">
        <v>5</v>
      </c>
      <c r="V3" s="1" t="s">
        <v>6</v>
      </c>
      <c r="W3" s="1" t="s">
        <v>7</v>
      </c>
      <c r="X3" s="1">
        <v>0</v>
      </c>
      <c r="Y3" s="1">
        <v>1000000</v>
      </c>
      <c r="Z3" s="1" t="s">
        <v>8</v>
      </c>
      <c r="AA3" s="1" t="s">
        <v>9</v>
      </c>
      <c r="AB3" s="1">
        <v>0.88</v>
      </c>
      <c r="AC3" s="1">
        <v>12768</v>
      </c>
      <c r="AD3" s="1" t="s">
        <v>10</v>
      </c>
      <c r="AE3" s="1" t="s">
        <v>11</v>
      </c>
      <c r="AF3" s="1">
        <v>1.06</v>
      </c>
      <c r="AG3" s="1">
        <v>13495</v>
      </c>
      <c r="AH3" s="1" t="s">
        <v>4</v>
      </c>
      <c r="AI3" s="1" t="s">
        <v>12</v>
      </c>
      <c r="AJ3" s="1">
        <v>0.373</v>
      </c>
      <c r="AK3" s="1" t="s">
        <v>13</v>
      </c>
      <c r="AL3" s="1" t="s">
        <v>14</v>
      </c>
      <c r="AM3" s="1">
        <v>3</v>
      </c>
      <c r="AN3" s="1">
        <v>5033.6350000000002</v>
      </c>
      <c r="AO3" s="1">
        <v>1.0579000000000001</v>
      </c>
      <c r="AP3" s="1">
        <v>4758</v>
      </c>
      <c r="AQ3" s="1">
        <v>5325</v>
      </c>
      <c r="AR3" s="1">
        <v>0.64</v>
      </c>
      <c r="AS3" s="1">
        <v>0.71</v>
      </c>
      <c r="AT3" s="1">
        <v>0.92</v>
      </c>
      <c r="AU3" s="1">
        <v>5788</v>
      </c>
      <c r="AV3" s="1">
        <v>0.77</v>
      </c>
    </row>
    <row r="4" spans="1:48" s="1" customFormat="1" x14ac:dyDescent="0.25">
      <c r="A4" s="1" t="s">
        <v>0</v>
      </c>
      <c r="B4" s="1">
        <v>4</v>
      </c>
      <c r="C4" s="1">
        <v>338095.4</v>
      </c>
      <c r="D4" s="1" t="s">
        <v>16</v>
      </c>
      <c r="E4" s="1">
        <v>6.93E-2</v>
      </c>
      <c r="F4" s="1" t="s">
        <v>2</v>
      </c>
      <c r="G4" s="1">
        <v>1</v>
      </c>
      <c r="H4" s="1">
        <v>38</v>
      </c>
      <c r="I4" s="1" t="s">
        <v>3</v>
      </c>
      <c r="J4" s="1">
        <v>1767</v>
      </c>
      <c r="K4" s="1">
        <v>0.82940000000000003</v>
      </c>
      <c r="L4" s="1" t="s">
        <v>4</v>
      </c>
      <c r="M4" s="1">
        <v>0.18970000000000001</v>
      </c>
      <c r="N4" s="1">
        <v>0</v>
      </c>
      <c r="O4" s="1">
        <v>0</v>
      </c>
      <c r="P4" s="1">
        <v>2019</v>
      </c>
      <c r="Q4" s="1">
        <v>277500</v>
      </c>
      <c r="R4" s="1">
        <v>277500</v>
      </c>
      <c r="S4" s="1">
        <v>3025.711974285</v>
      </c>
      <c r="T4" s="1" t="s">
        <v>5</v>
      </c>
      <c r="U4" s="1" t="s">
        <v>5</v>
      </c>
      <c r="V4" s="1" t="s">
        <v>6</v>
      </c>
      <c r="W4" s="1" t="s">
        <v>7</v>
      </c>
      <c r="X4" s="1">
        <v>0</v>
      </c>
      <c r="Y4" s="1">
        <v>1000000</v>
      </c>
      <c r="Z4" s="1" t="s">
        <v>8</v>
      </c>
      <c r="AA4" s="1" t="s">
        <v>9</v>
      </c>
      <c r="AB4" s="1">
        <v>0.88</v>
      </c>
      <c r="AC4" s="1">
        <v>2659</v>
      </c>
      <c r="AD4" s="1" t="s">
        <v>10</v>
      </c>
      <c r="AE4" s="1" t="s">
        <v>11</v>
      </c>
      <c r="AF4" s="1">
        <v>1.06</v>
      </c>
      <c r="AG4" s="1">
        <v>2810</v>
      </c>
      <c r="AH4" s="1" t="s">
        <v>4</v>
      </c>
      <c r="AI4" s="1" t="s">
        <v>12</v>
      </c>
      <c r="AJ4" s="1">
        <v>0.373</v>
      </c>
      <c r="AK4" s="1" t="s">
        <v>13</v>
      </c>
      <c r="AL4" s="1" t="s">
        <v>14</v>
      </c>
      <c r="AM4" s="1">
        <v>3</v>
      </c>
      <c r="AN4" s="1">
        <v>1048.1299999999901</v>
      </c>
      <c r="AO4" s="1">
        <v>1</v>
      </c>
      <c r="AP4" s="1">
        <v>936</v>
      </c>
      <c r="AQ4" s="1">
        <v>1048</v>
      </c>
      <c r="AR4" s="1">
        <v>0.53</v>
      </c>
      <c r="AS4" s="1">
        <v>0.59</v>
      </c>
      <c r="AT4" s="1">
        <v>0.92</v>
      </c>
      <c r="AU4" s="1">
        <v>1139</v>
      </c>
      <c r="AV4" s="1">
        <v>0.64</v>
      </c>
    </row>
    <row r="5" spans="1:48" s="1" customFormat="1" x14ac:dyDescent="0.25">
      <c r="A5" s="1" t="s">
        <v>0</v>
      </c>
      <c r="B5" s="1">
        <v>4</v>
      </c>
      <c r="C5" s="1">
        <v>338095.4</v>
      </c>
      <c r="D5" s="1" t="s">
        <v>16</v>
      </c>
      <c r="E5" s="1">
        <v>6.93E-2</v>
      </c>
      <c r="F5" s="1" t="s">
        <v>15</v>
      </c>
      <c r="G5" s="1">
        <v>1</v>
      </c>
      <c r="H5" s="1">
        <v>38</v>
      </c>
      <c r="I5" s="1" t="s">
        <v>3</v>
      </c>
      <c r="J5" s="1">
        <v>1767</v>
      </c>
      <c r="K5" s="1">
        <v>0.1706</v>
      </c>
      <c r="L5" s="1" t="s">
        <v>4</v>
      </c>
      <c r="M5" s="1">
        <v>0.18970000000000001</v>
      </c>
      <c r="N5" s="1">
        <v>0</v>
      </c>
      <c r="O5" s="1">
        <v>0</v>
      </c>
      <c r="P5" s="1">
        <v>2019</v>
      </c>
      <c r="Q5" s="1">
        <v>277500</v>
      </c>
      <c r="R5" s="1">
        <v>277500</v>
      </c>
      <c r="S5" s="1">
        <v>622.36130071499997</v>
      </c>
      <c r="T5" s="1" t="s">
        <v>5</v>
      </c>
      <c r="U5" s="1" t="s">
        <v>5</v>
      </c>
      <c r="V5" s="1" t="s">
        <v>6</v>
      </c>
      <c r="W5" s="1" t="s">
        <v>7</v>
      </c>
      <c r="X5" s="1">
        <v>0</v>
      </c>
      <c r="Y5" s="1">
        <v>1000000</v>
      </c>
      <c r="Z5" s="1" t="s">
        <v>8</v>
      </c>
      <c r="AA5" s="1" t="s">
        <v>9</v>
      </c>
      <c r="AB5" s="1">
        <v>0.88</v>
      </c>
      <c r="AC5" s="1">
        <v>547</v>
      </c>
      <c r="AD5" s="1" t="s">
        <v>10</v>
      </c>
      <c r="AE5" s="1" t="s">
        <v>11</v>
      </c>
      <c r="AF5" s="1">
        <v>1.06</v>
      </c>
      <c r="AG5" s="1">
        <v>578</v>
      </c>
      <c r="AH5" s="1" t="s">
        <v>4</v>
      </c>
      <c r="AI5" s="1" t="s">
        <v>12</v>
      </c>
      <c r="AJ5" s="1">
        <v>0.373</v>
      </c>
      <c r="AK5" s="1" t="s">
        <v>13</v>
      </c>
      <c r="AL5" s="1" t="s">
        <v>14</v>
      </c>
      <c r="AM5" s="1">
        <v>3</v>
      </c>
      <c r="AN5" s="1">
        <v>215.59399999999999</v>
      </c>
      <c r="AO5" s="1">
        <v>1</v>
      </c>
      <c r="AP5" s="1">
        <v>192</v>
      </c>
      <c r="AQ5" s="1">
        <v>215</v>
      </c>
      <c r="AR5" s="1">
        <v>0.11</v>
      </c>
      <c r="AS5" s="1">
        <v>0.12</v>
      </c>
      <c r="AT5" s="1">
        <v>0.92</v>
      </c>
      <c r="AU5" s="1">
        <v>234</v>
      </c>
      <c r="AV5" s="1">
        <v>0.13</v>
      </c>
    </row>
    <row r="6" spans="1:48" s="1" customFormat="1" x14ac:dyDescent="0.25">
      <c r="A6" s="1" t="s">
        <v>0</v>
      </c>
      <c r="B6" s="1">
        <v>4</v>
      </c>
      <c r="C6" s="1">
        <v>338095.4</v>
      </c>
      <c r="D6" s="1" t="s">
        <v>17</v>
      </c>
      <c r="E6" s="1">
        <v>0.2656</v>
      </c>
      <c r="F6" s="1" t="s">
        <v>2</v>
      </c>
      <c r="G6" s="1">
        <v>2</v>
      </c>
      <c r="H6" s="1">
        <v>31</v>
      </c>
      <c r="I6" s="1" t="s">
        <v>3</v>
      </c>
      <c r="J6" s="1">
        <v>1473</v>
      </c>
      <c r="K6" s="1">
        <v>0.55079999999999996</v>
      </c>
      <c r="L6" s="1" t="s">
        <v>4</v>
      </c>
      <c r="M6" s="1">
        <v>0.1835</v>
      </c>
      <c r="N6" s="1">
        <v>7.3</v>
      </c>
      <c r="O6" s="1">
        <v>3.6</v>
      </c>
      <c r="P6" s="1">
        <v>2019</v>
      </c>
      <c r="Q6" s="1">
        <v>277500</v>
      </c>
      <c r="R6" s="1">
        <v>277500</v>
      </c>
      <c r="S6" s="1">
        <v>7449.3959471999897</v>
      </c>
      <c r="T6" s="1" t="s">
        <v>5</v>
      </c>
      <c r="U6" s="1" t="s">
        <v>5</v>
      </c>
      <c r="V6" s="1" t="s">
        <v>6</v>
      </c>
      <c r="W6" s="1" t="s">
        <v>7</v>
      </c>
      <c r="X6" s="1">
        <v>0</v>
      </c>
      <c r="Y6" s="1">
        <v>1000000</v>
      </c>
      <c r="Z6" s="1" t="s">
        <v>8</v>
      </c>
      <c r="AA6" s="1" t="s">
        <v>9</v>
      </c>
      <c r="AB6" s="1">
        <v>0.88</v>
      </c>
      <c r="AC6" s="1">
        <v>6548</v>
      </c>
      <c r="AD6" s="1" t="s">
        <v>10</v>
      </c>
      <c r="AE6" s="1" t="s">
        <v>11</v>
      </c>
      <c r="AF6" s="1">
        <v>1.06</v>
      </c>
      <c r="AG6" s="1">
        <v>6921</v>
      </c>
      <c r="AH6" s="1" t="s">
        <v>4</v>
      </c>
      <c r="AI6" s="1" t="s">
        <v>12</v>
      </c>
      <c r="AJ6" s="1">
        <v>0.373</v>
      </c>
      <c r="AK6" s="1" t="s">
        <v>13</v>
      </c>
      <c r="AL6" s="1" t="s">
        <v>14</v>
      </c>
      <c r="AM6" s="1">
        <v>3</v>
      </c>
      <c r="AN6" s="1">
        <v>2581.5329999999999</v>
      </c>
      <c r="AO6" s="1">
        <v>1.0326</v>
      </c>
      <c r="AP6" s="1">
        <v>2382</v>
      </c>
      <c r="AQ6" s="1">
        <v>2665</v>
      </c>
      <c r="AR6" s="1">
        <v>0.81</v>
      </c>
      <c r="AS6" s="1">
        <v>0.9</v>
      </c>
      <c r="AT6" s="1">
        <v>0.95</v>
      </c>
      <c r="AU6" s="1">
        <v>2805</v>
      </c>
      <c r="AV6" s="1">
        <v>0.95</v>
      </c>
    </row>
    <row r="7" spans="1:48" s="1" customFormat="1" x14ac:dyDescent="0.25">
      <c r="A7" s="1" t="s">
        <v>0</v>
      </c>
      <c r="B7" s="1">
        <v>4</v>
      </c>
      <c r="C7" s="1">
        <v>338095.4</v>
      </c>
      <c r="D7" s="1" t="s">
        <v>17</v>
      </c>
      <c r="E7" s="1">
        <v>0.2656</v>
      </c>
      <c r="F7" s="1" t="s">
        <v>15</v>
      </c>
      <c r="G7" s="1">
        <v>3</v>
      </c>
      <c r="H7" s="1">
        <v>31</v>
      </c>
      <c r="I7" s="1" t="s">
        <v>3</v>
      </c>
      <c r="J7" s="1">
        <v>1473</v>
      </c>
      <c r="K7" s="1">
        <v>0.44919999999999999</v>
      </c>
      <c r="L7" s="1" t="s">
        <v>4</v>
      </c>
      <c r="M7" s="1">
        <v>0.1835</v>
      </c>
      <c r="N7" s="1">
        <v>10.4</v>
      </c>
      <c r="O7" s="1">
        <v>5</v>
      </c>
      <c r="P7" s="1">
        <v>2019</v>
      </c>
      <c r="Q7" s="1">
        <v>277500</v>
      </c>
      <c r="R7" s="1">
        <v>277500</v>
      </c>
      <c r="S7" s="1">
        <v>6075.2880527999996</v>
      </c>
      <c r="T7" s="1" t="s">
        <v>5</v>
      </c>
      <c r="U7" s="1" t="s">
        <v>5</v>
      </c>
      <c r="V7" s="1" t="s">
        <v>6</v>
      </c>
      <c r="W7" s="1" t="s">
        <v>7</v>
      </c>
      <c r="X7" s="1">
        <v>0</v>
      </c>
      <c r="Y7" s="1">
        <v>1000000</v>
      </c>
      <c r="Z7" s="1" t="s">
        <v>8</v>
      </c>
      <c r="AA7" s="1" t="s">
        <v>9</v>
      </c>
      <c r="AB7" s="1">
        <v>0.88</v>
      </c>
      <c r="AC7" s="1">
        <v>5340</v>
      </c>
      <c r="AD7" s="1" t="s">
        <v>10</v>
      </c>
      <c r="AE7" s="1" t="s">
        <v>11</v>
      </c>
      <c r="AF7" s="1">
        <v>1.06</v>
      </c>
      <c r="AG7" s="1">
        <v>5644</v>
      </c>
      <c r="AH7" s="1" t="s">
        <v>4</v>
      </c>
      <c r="AI7" s="1" t="s">
        <v>12</v>
      </c>
      <c r="AJ7" s="1">
        <v>0.373</v>
      </c>
      <c r="AK7" s="1" t="s">
        <v>13</v>
      </c>
      <c r="AL7" s="1" t="s">
        <v>14</v>
      </c>
      <c r="AM7" s="1">
        <v>3</v>
      </c>
      <c r="AN7" s="1">
        <v>2105.212</v>
      </c>
      <c r="AO7" s="1">
        <v>1.0457999999999901</v>
      </c>
      <c r="AP7" s="1">
        <v>1967</v>
      </c>
      <c r="AQ7" s="1">
        <v>2201</v>
      </c>
      <c r="AR7" s="1">
        <v>0.45</v>
      </c>
      <c r="AS7" s="1">
        <v>0.5</v>
      </c>
      <c r="AT7" s="1">
        <v>0.92</v>
      </c>
      <c r="AU7" s="1">
        <v>2393</v>
      </c>
      <c r="AV7" s="1">
        <v>0.54</v>
      </c>
    </row>
    <row r="14" spans="1:48" x14ac:dyDescent="0.25">
      <c r="C14" t="s">
        <v>18</v>
      </c>
      <c r="D14" s="1" t="s">
        <v>0</v>
      </c>
    </row>
    <row r="15" spans="1:48" x14ac:dyDescent="0.25">
      <c r="C15" t="s">
        <v>35</v>
      </c>
      <c r="D15">
        <f>R2</f>
        <v>277500</v>
      </c>
      <c r="E15">
        <f>R3</f>
        <v>277500</v>
      </c>
    </row>
    <row r="18" spans="2:5" x14ac:dyDescent="0.25">
      <c r="C18" s="2" t="s">
        <v>21</v>
      </c>
      <c r="D18" s="1" t="s">
        <v>1</v>
      </c>
    </row>
    <row r="19" spans="2:5" x14ac:dyDescent="0.25">
      <c r="C19" t="s">
        <v>22</v>
      </c>
      <c r="D19" s="1">
        <f>E2</f>
        <v>0.66520000000000001</v>
      </c>
    </row>
    <row r="20" spans="2:5" x14ac:dyDescent="0.25">
      <c r="C20" t="s">
        <v>66</v>
      </c>
      <c r="D20" s="1">
        <f>ROUND(D19*D15,-1)</f>
        <v>184590</v>
      </c>
    </row>
    <row r="21" spans="2:5" x14ac:dyDescent="0.25">
      <c r="D21" s="1"/>
    </row>
    <row r="22" spans="2:5" x14ac:dyDescent="0.25">
      <c r="C22" t="s">
        <v>23</v>
      </c>
      <c r="D22" s="1" t="str">
        <f>F2</f>
        <v>D1</v>
      </c>
      <c r="E22" s="1" t="str">
        <f>F3</f>
        <v>D2</v>
      </c>
    </row>
    <row r="23" spans="2:5" x14ac:dyDescent="0.25">
      <c r="C23" t="s">
        <v>43</v>
      </c>
      <c r="D23" t="str">
        <f>Z2</f>
        <v>SN7</v>
      </c>
      <c r="E23" t="str">
        <f>Z3</f>
        <v>SN7</v>
      </c>
    </row>
    <row r="24" spans="2:5" x14ac:dyDescent="0.25">
      <c r="C24" t="s">
        <v>45</v>
      </c>
      <c r="D24">
        <f>AB2</f>
        <v>0.88</v>
      </c>
      <c r="E24">
        <f>AB3</f>
        <v>0.88</v>
      </c>
    </row>
    <row r="25" spans="2:5" x14ac:dyDescent="0.25">
      <c r="C25" t="s">
        <v>49</v>
      </c>
      <c r="D25">
        <f>AF2</f>
        <v>1.06</v>
      </c>
      <c r="E25">
        <f>AF3</f>
        <v>1.06</v>
      </c>
    </row>
    <row r="26" spans="2:5" x14ac:dyDescent="0.25">
      <c r="B26" s="1" t="str">
        <f>L2</f>
        <v>AM</v>
      </c>
      <c r="C26" t="s">
        <v>30</v>
      </c>
      <c r="D26" s="1">
        <f>M2</f>
        <v>0.18090000000000001</v>
      </c>
      <c r="E26">
        <f>M3</f>
        <v>0.18090000000000001</v>
      </c>
    </row>
    <row r="27" spans="2:5" x14ac:dyDescent="0.25">
      <c r="C27" t="s">
        <v>52</v>
      </c>
      <c r="D27">
        <f>AJ2</f>
        <v>0.373</v>
      </c>
      <c r="E27">
        <f>AJ3</f>
        <v>0.373</v>
      </c>
    </row>
    <row r="28" spans="2:5" x14ac:dyDescent="0.25">
      <c r="C28" t="s">
        <v>28</v>
      </c>
      <c r="D28" s="1">
        <f>K2</f>
        <v>0.56499999999999995</v>
      </c>
      <c r="E28" s="1">
        <f>K3</f>
        <v>0.435</v>
      </c>
    </row>
    <row r="29" spans="2:5" x14ac:dyDescent="0.25">
      <c r="C29" t="s">
        <v>31</v>
      </c>
      <c r="D29" s="1">
        <f>N2</f>
        <v>7.2</v>
      </c>
      <c r="E29" s="1">
        <f>N3</f>
        <v>13.7</v>
      </c>
    </row>
    <row r="30" spans="2:5" x14ac:dyDescent="0.25">
      <c r="C30" t="s">
        <v>32</v>
      </c>
      <c r="D30" s="1">
        <f>O2</f>
        <v>3.4</v>
      </c>
      <c r="E30" s="1">
        <f>O3</f>
        <v>6.1</v>
      </c>
    </row>
    <row r="31" spans="2:5" x14ac:dyDescent="0.25">
      <c r="C31" t="s">
        <v>57</v>
      </c>
      <c r="D31" s="3">
        <f>AO2</f>
        <v>1.0313999999999901</v>
      </c>
      <c r="E31" s="3">
        <f>AO3</f>
        <v>1.0579000000000001</v>
      </c>
    </row>
    <row r="32" spans="2:5" x14ac:dyDescent="0.25">
      <c r="C32" t="s">
        <v>62</v>
      </c>
      <c r="D32">
        <f>AT2</f>
        <v>0.95</v>
      </c>
      <c r="E32">
        <f>AT3</f>
        <v>0.92</v>
      </c>
    </row>
    <row r="34" spans="3:8" x14ac:dyDescent="0.25">
      <c r="C34" t="s">
        <v>24</v>
      </c>
      <c r="D34" s="1">
        <v>4</v>
      </c>
      <c r="E34" s="1">
        <v>4</v>
      </c>
    </row>
    <row r="35" spans="3:8" x14ac:dyDescent="0.25">
      <c r="C35" t="s">
        <v>67</v>
      </c>
      <c r="D35" s="1">
        <f>B2</f>
        <v>4</v>
      </c>
      <c r="E35" s="1">
        <f>B3</f>
        <v>4</v>
      </c>
    </row>
    <row r="36" spans="3:8" x14ac:dyDescent="0.25">
      <c r="C36" t="s">
        <v>25</v>
      </c>
      <c r="D36" s="1">
        <v>34</v>
      </c>
      <c r="E36" s="1">
        <v>34</v>
      </c>
    </row>
    <row r="37" spans="3:8" x14ac:dyDescent="0.25">
      <c r="C37" t="s">
        <v>27</v>
      </c>
      <c r="D37">
        <f>ROUND(J2,-1)</f>
        <v>1870</v>
      </c>
      <c r="E37">
        <f>ROUND(J3,-1)</f>
        <v>1870</v>
      </c>
    </row>
    <row r="38" spans="3:8" x14ac:dyDescent="0.25">
      <c r="C38" t="s">
        <v>65</v>
      </c>
      <c r="D38">
        <f>ROUND(D37*D34,-1)</f>
        <v>7480</v>
      </c>
      <c r="E38">
        <f>ROUND(E37*E34,-1)</f>
        <v>7480</v>
      </c>
    </row>
    <row r="40" spans="3:8" x14ac:dyDescent="0.25">
      <c r="C40" t="s">
        <v>58</v>
      </c>
      <c r="D40" s="5">
        <f>ROUND(AP2,-1)</f>
        <v>6030</v>
      </c>
      <c r="E40" s="5">
        <f>ROUND(AP3,-1)</f>
        <v>4760</v>
      </c>
      <c r="G40" s="5">
        <f>D$15*D$19*D$24*D$25*D28*D31*D26/3</f>
        <v>6050.5750534768595</v>
      </c>
      <c r="H40" s="5">
        <f>D$15*D$19*E$24*E$25*E28*E31*E26/3</f>
        <v>4778.0968849743813</v>
      </c>
    </row>
    <row r="41" spans="3:8" x14ac:dyDescent="0.25">
      <c r="C41" t="s">
        <v>59</v>
      </c>
      <c r="D41" s="5">
        <f>ROUND(AQ2,-1)</f>
        <v>6740</v>
      </c>
      <c r="E41" s="5">
        <f>ROUND(AQ3,-1)</f>
        <v>5330</v>
      </c>
      <c r="G41" s="5">
        <f>D$15*D$19*D$24*D$25*D$27*D28*D31*D26</f>
        <v>6770.5934848406059</v>
      </c>
      <c r="H41" s="5">
        <f>D$15*D$19*E$24*E$25*E$27*E28*E31*E26</f>
        <v>5346.6904142863323</v>
      </c>
    </row>
    <row r="42" spans="3:8" x14ac:dyDescent="0.25">
      <c r="C42" t="s">
        <v>63</v>
      </c>
      <c r="D42" s="5">
        <f>ROUND(AU2,-1)</f>
        <v>7100</v>
      </c>
      <c r="E42" s="5">
        <f>ROUND(AU3,-1)</f>
        <v>5790</v>
      </c>
      <c r="G42" s="5">
        <f>G41/D32</f>
        <v>7126.9405103585332</v>
      </c>
      <c r="H42" s="5">
        <f>H41/E32</f>
        <v>5811.6200155286215</v>
      </c>
    </row>
    <row r="44" spans="3:8" x14ac:dyDescent="0.25">
      <c r="C44" t="s">
        <v>60</v>
      </c>
      <c r="D44" s="4">
        <f>AR2</f>
        <v>0.81</v>
      </c>
      <c r="E44" s="4">
        <f>AR3</f>
        <v>0.64</v>
      </c>
      <c r="G44" s="4">
        <f>G40/D$38</f>
        <v>0.80890040821883147</v>
      </c>
      <c r="H44" s="4">
        <f t="shared" ref="H44:H46" si="0">H40/E$38</f>
        <v>0.63878300601261784</v>
      </c>
    </row>
    <row r="45" spans="3:8" x14ac:dyDescent="0.25">
      <c r="C45" t="s">
        <v>61</v>
      </c>
      <c r="D45" s="4">
        <f>AS2</f>
        <v>0.9</v>
      </c>
      <c r="E45" s="4">
        <f>AS3</f>
        <v>0.71</v>
      </c>
      <c r="G45" s="4">
        <f t="shared" ref="G45:G46" si="1">G41/D$38</f>
        <v>0.90515955679687243</v>
      </c>
      <c r="H45" s="4">
        <f t="shared" si="0"/>
        <v>0.71479818372811932</v>
      </c>
    </row>
    <row r="46" spans="3:8" x14ac:dyDescent="0.25">
      <c r="C46" t="s">
        <v>64</v>
      </c>
      <c r="D46" s="4">
        <f>AV2</f>
        <v>0.95</v>
      </c>
      <c r="E46" s="4">
        <f>AV3</f>
        <v>0.77</v>
      </c>
      <c r="G46" s="4">
        <f t="shared" si="1"/>
        <v>0.95279953347039215</v>
      </c>
      <c r="H46" s="4">
        <f t="shared" si="0"/>
        <v>0.77695454753056437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2020-11-04T15:29:51Z</dcterms:created>
  <dcterms:modified xsi:type="dcterms:W3CDTF">2020-11-04T17:52:47Z</dcterms:modified>
</cp:coreProperties>
</file>