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wiler\Desktop\SfN 2023\"/>
    </mc:Choice>
  </mc:AlternateContent>
  <xr:revisionPtr revIDLastSave="0" documentId="13_ncr:1_{9AF73058-24B3-4BEB-A04D-E18A0790A175}" xr6:coauthVersionLast="47" xr6:coauthVersionMax="47" xr10:uidLastSave="{00000000-0000-0000-0000-000000000000}"/>
  <bookViews>
    <workbookView xWindow="-120" yWindow="-120" windowWidth="29040" windowHeight="15840" firstSheet="1" activeTab="1" xr2:uid="{920BFD31-9A0D-4158-A10D-C0BA0B3BAE8E}"/>
  </bookViews>
  <sheets>
    <sheet name="Key" sheetId="1" r:id="rId1"/>
    <sheet name="Day 3" sheetId="2" r:id="rId2"/>
    <sheet name="Day 4" sheetId="4" state="hidden" r:id="rId3"/>
    <sheet name="Day 5" sheetId="5" state="hidden" r:id="rId4"/>
    <sheet name="Day 3 4min Prism" sheetId="6" r:id="rId5"/>
    <sheet name="Day 3 2min Prism" sheetId="7" r:id="rId6"/>
    <sheet name="First Approach" sheetId="8" r:id="rId7"/>
  </sheets>
  <definedNames>
    <definedName name="_xlnm._FilterDatabase" localSheetId="1" hidden="1">'Day 3'!$T$2:$W$54</definedName>
    <definedName name="_xlnm._FilterDatabase" localSheetId="5" hidden="1">'Day 3 2min Prism'!$A$2:$E$54</definedName>
    <definedName name="_xlnm._FilterDatabase" localSheetId="4" hidden="1">'Day 3 4min Prism'!$H$2:$L$54</definedName>
    <definedName name="_xlnm._FilterDatabase" localSheetId="0" hidden="1">Key!$A$1:$F$53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3" i="2" l="1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5" i="7"/>
  <c r="E25" i="7" s="1"/>
  <c r="K54" i="6"/>
  <c r="L54" i="6" s="1"/>
  <c r="K53" i="6"/>
  <c r="L53" i="6" s="1"/>
  <c r="K52" i="6"/>
  <c r="L52" i="6" s="1"/>
  <c r="L51" i="6"/>
  <c r="K51" i="6"/>
  <c r="K50" i="6"/>
  <c r="L50" i="6" s="1"/>
  <c r="K49" i="6"/>
  <c r="L49" i="6" s="1"/>
  <c r="K48" i="6"/>
  <c r="L48" i="6" s="1"/>
  <c r="L47" i="6"/>
  <c r="K47" i="6"/>
  <c r="K46" i="6"/>
  <c r="L46" i="6" s="1"/>
  <c r="K45" i="6"/>
  <c r="L45" i="6" s="1"/>
  <c r="K44" i="6"/>
  <c r="L44" i="6" s="1"/>
  <c r="L43" i="6"/>
  <c r="K43" i="6"/>
  <c r="K42" i="6"/>
  <c r="L42" i="6" s="1"/>
  <c r="K41" i="6"/>
  <c r="L41" i="6" s="1"/>
  <c r="K40" i="6"/>
  <c r="L40" i="6" s="1"/>
  <c r="L39" i="6"/>
  <c r="K39" i="6"/>
  <c r="K38" i="6"/>
  <c r="L38" i="6" s="1"/>
  <c r="K37" i="6"/>
  <c r="L37" i="6" s="1"/>
  <c r="K36" i="6"/>
  <c r="L36" i="6" s="1"/>
  <c r="L35" i="6"/>
  <c r="K35" i="6"/>
  <c r="K34" i="6"/>
  <c r="L34" i="6" s="1"/>
  <c r="K33" i="6"/>
  <c r="L33" i="6" s="1"/>
  <c r="K32" i="6"/>
  <c r="L32" i="6" s="1"/>
  <c r="L31" i="6"/>
  <c r="K31" i="6"/>
  <c r="K30" i="6"/>
  <c r="L30" i="6" s="1"/>
  <c r="K29" i="6"/>
  <c r="L29" i="6" s="1"/>
  <c r="K28" i="6"/>
  <c r="L28" i="6" s="1"/>
  <c r="L27" i="6"/>
  <c r="K27" i="6"/>
  <c r="K26" i="6"/>
  <c r="L26" i="6" s="1"/>
  <c r="K25" i="6"/>
  <c r="L25" i="6" s="1"/>
  <c r="K24" i="6"/>
  <c r="L24" i="6" s="1"/>
  <c r="L23" i="6"/>
  <c r="K23" i="6"/>
  <c r="K22" i="6"/>
  <c r="L22" i="6" s="1"/>
  <c r="K21" i="6"/>
  <c r="L21" i="6" s="1"/>
  <c r="K20" i="6"/>
  <c r="L20" i="6" s="1"/>
  <c r="L19" i="6"/>
  <c r="K19" i="6"/>
  <c r="K18" i="6"/>
  <c r="L18" i="6" s="1"/>
  <c r="K17" i="6"/>
  <c r="L17" i="6" s="1"/>
  <c r="K16" i="6"/>
  <c r="L16" i="6" s="1"/>
  <c r="L15" i="6"/>
  <c r="K15" i="6"/>
  <c r="K14" i="6"/>
  <c r="L14" i="6" s="1"/>
  <c r="K13" i="6"/>
  <c r="L13" i="6" s="1"/>
  <c r="K12" i="6"/>
  <c r="L12" i="6" s="1"/>
  <c r="L11" i="6"/>
  <c r="K11" i="6"/>
  <c r="K10" i="6"/>
  <c r="L10" i="6" s="1"/>
  <c r="K9" i="6"/>
  <c r="L9" i="6" s="1"/>
  <c r="K8" i="6"/>
  <c r="L8" i="6" s="1"/>
  <c r="L7" i="6"/>
  <c r="K7" i="6"/>
  <c r="K6" i="6"/>
  <c r="L6" i="6" s="1"/>
  <c r="K5" i="6"/>
  <c r="L5" i="6" s="1"/>
  <c r="K4" i="6"/>
  <c r="L4" i="6" s="1"/>
  <c r="L3" i="6"/>
  <c r="K3" i="6"/>
  <c r="D54" i="7"/>
  <c r="E54" i="7" s="1"/>
  <c r="D53" i="7"/>
  <c r="E53" i="7" s="1"/>
  <c r="D52" i="7"/>
  <c r="E52" i="7" s="1"/>
  <c r="E51" i="7"/>
  <c r="D51" i="7"/>
  <c r="D50" i="7"/>
  <c r="E50" i="7" s="1"/>
  <c r="D49" i="7"/>
  <c r="E49" i="7" s="1"/>
  <c r="D48" i="7"/>
  <c r="E48" i="7" s="1"/>
  <c r="E47" i="7"/>
  <c r="D47" i="7"/>
  <c r="D46" i="7"/>
  <c r="E46" i="7" s="1"/>
  <c r="D45" i="7"/>
  <c r="E45" i="7" s="1"/>
  <c r="D44" i="7"/>
  <c r="E44" i="7" s="1"/>
  <c r="E43" i="7"/>
  <c r="D43" i="7"/>
  <c r="D42" i="7"/>
  <c r="E42" i="7" s="1"/>
  <c r="D41" i="7"/>
  <c r="E41" i="7" s="1"/>
  <c r="D40" i="7"/>
  <c r="E40" i="7" s="1"/>
  <c r="E39" i="7"/>
  <c r="D39" i="7"/>
  <c r="D38" i="7"/>
  <c r="E38" i="7" s="1"/>
  <c r="D37" i="7"/>
  <c r="E37" i="7" s="1"/>
  <c r="D36" i="7"/>
  <c r="E36" i="7" s="1"/>
  <c r="E35" i="7"/>
  <c r="D35" i="7"/>
  <c r="D34" i="7"/>
  <c r="E34" i="7" s="1"/>
  <c r="D33" i="7"/>
  <c r="E33" i="7" s="1"/>
  <c r="D32" i="7"/>
  <c r="E32" i="7" s="1"/>
  <c r="E31" i="7"/>
  <c r="D31" i="7"/>
  <c r="D30" i="7"/>
  <c r="E30" i="7" s="1"/>
  <c r="D29" i="7"/>
  <c r="E29" i="7" s="1"/>
  <c r="D28" i="7"/>
  <c r="E28" i="7" s="1"/>
  <c r="E27" i="7"/>
  <c r="D27" i="7"/>
  <c r="D26" i="7"/>
  <c r="E26" i="7" s="1"/>
  <c r="D24" i="7"/>
  <c r="E24" i="7" s="1"/>
  <c r="E23" i="7"/>
  <c r="D23" i="7"/>
  <c r="D22" i="7"/>
  <c r="E22" i="7" s="1"/>
  <c r="D21" i="7"/>
  <c r="E21" i="7" s="1"/>
  <c r="D20" i="7"/>
  <c r="E20" i="7" s="1"/>
  <c r="E19" i="7"/>
  <c r="D19" i="7"/>
  <c r="D18" i="7"/>
  <c r="E18" i="7" s="1"/>
  <c r="D17" i="7"/>
  <c r="E17" i="7" s="1"/>
  <c r="D16" i="7"/>
  <c r="E16" i="7" s="1"/>
  <c r="D15" i="7"/>
  <c r="E15" i="7" s="1"/>
  <c r="D14" i="7"/>
  <c r="E14" i="7" s="1"/>
  <c r="D13" i="7"/>
  <c r="E13" i="7" s="1"/>
  <c r="D12" i="7"/>
  <c r="E12" i="7" s="1"/>
  <c r="D11" i="7"/>
  <c r="E11" i="7" s="1"/>
  <c r="D10" i="7"/>
  <c r="E10" i="7" s="1"/>
  <c r="D9" i="7"/>
  <c r="E9" i="7" s="1"/>
  <c r="D8" i="7"/>
  <c r="E8" i="7" s="1"/>
  <c r="D7" i="7"/>
  <c r="E7" i="7" s="1"/>
  <c r="D6" i="7"/>
  <c r="E6" i="7" s="1"/>
  <c r="D5" i="7"/>
  <c r="E5" i="7" s="1"/>
  <c r="D4" i="7"/>
  <c r="E4" i="7" s="1"/>
  <c r="D3" i="7"/>
  <c r="E3" i="7" s="1"/>
  <c r="R51" i="2"/>
  <c r="R50" i="2"/>
  <c r="R49" i="2"/>
  <c r="R42" i="2"/>
  <c r="R41" i="2"/>
  <c r="R37" i="2"/>
  <c r="R36" i="2"/>
  <c r="R35" i="2"/>
  <c r="R34" i="2"/>
  <c r="R33" i="2"/>
  <c r="R32" i="2"/>
  <c r="R31" i="2"/>
  <c r="R30" i="2"/>
  <c r="R29" i="2"/>
  <c r="R28" i="2"/>
  <c r="R27" i="2"/>
  <c r="R26" i="2"/>
  <c r="R24" i="2"/>
  <c r="R23" i="2"/>
  <c r="R22" i="2"/>
  <c r="R21" i="2"/>
  <c r="R20" i="2"/>
  <c r="R19" i="2"/>
  <c r="R18" i="2"/>
  <c r="R17" i="2"/>
  <c r="R16" i="2"/>
  <c r="R15" i="2"/>
  <c r="R14" i="2"/>
  <c r="R10" i="2"/>
  <c r="R9" i="2"/>
  <c r="R8" i="2"/>
  <c r="R7" i="2"/>
  <c r="R6" i="2"/>
  <c r="R5" i="2"/>
  <c r="R4" i="2"/>
  <c r="R3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W54" i="2"/>
  <c r="W51" i="2"/>
  <c r="W50" i="2"/>
  <c r="W49" i="2"/>
  <c r="W46" i="2"/>
  <c r="W45" i="2"/>
  <c r="W44" i="2"/>
  <c r="W43" i="2"/>
  <c r="W40" i="2"/>
  <c r="W39" i="2"/>
  <c r="W38" i="2"/>
  <c r="W37" i="2"/>
  <c r="W34" i="2"/>
  <c r="W35" i="2"/>
  <c r="W32" i="2"/>
  <c r="W30" i="2"/>
  <c r="W28" i="2"/>
  <c r="W26" i="2"/>
  <c r="W24" i="2"/>
  <c r="W22" i="2"/>
  <c r="W16" i="2"/>
  <c r="W14" i="2"/>
  <c r="W13" i="2"/>
  <c r="W12" i="2"/>
  <c r="W5" i="2"/>
  <c r="W10" i="2"/>
  <c r="W9" i="2"/>
  <c r="W8" i="2"/>
  <c r="W3" i="2"/>
  <c r="W29" i="2"/>
  <c r="W27" i="2"/>
  <c r="Q25" i="2"/>
  <c r="R25" i="2" s="1"/>
  <c r="AA4" i="2"/>
  <c r="Z4" i="2"/>
  <c r="W11" i="2"/>
  <c r="Q54" i="2"/>
  <c r="R54" i="2" s="1"/>
  <c r="Q53" i="2"/>
  <c r="R53" i="2" s="1"/>
  <c r="Q52" i="2"/>
  <c r="R52" i="2" s="1"/>
  <c r="Q51" i="2"/>
  <c r="Q50" i="2"/>
  <c r="Q49" i="2"/>
  <c r="Q48" i="2"/>
  <c r="R48" i="2" s="1"/>
  <c r="Q47" i="2"/>
  <c r="R47" i="2" s="1"/>
  <c r="Q46" i="2"/>
  <c r="R46" i="2" s="1"/>
  <c r="Q45" i="2"/>
  <c r="R45" i="2" s="1"/>
  <c r="Q44" i="2"/>
  <c r="R44" i="2" s="1"/>
  <c r="Q43" i="2"/>
  <c r="R43" i="2" s="1"/>
  <c r="Q13" i="2"/>
  <c r="R13" i="2" s="1"/>
  <c r="Q12" i="2"/>
  <c r="R12" i="2" s="1"/>
  <c r="Q11" i="2"/>
  <c r="R11" i="2" s="1"/>
  <c r="Q10" i="2"/>
  <c r="Q9" i="2"/>
  <c r="K54" i="2"/>
  <c r="K53" i="2"/>
  <c r="K52" i="2"/>
  <c r="K51" i="2"/>
  <c r="K50" i="2"/>
  <c r="K49" i="2"/>
  <c r="K48" i="2"/>
  <c r="K47" i="2"/>
  <c r="K46" i="2"/>
  <c r="K45" i="2"/>
  <c r="K44" i="2"/>
  <c r="K43" i="2"/>
  <c r="Q42" i="2"/>
  <c r="Q41" i="2"/>
  <c r="Q40" i="2"/>
  <c r="R40" i="2" s="1"/>
  <c r="Q39" i="2"/>
  <c r="R39" i="2" s="1"/>
  <c r="Q38" i="2"/>
  <c r="R38" i="2" s="1"/>
  <c r="Q37" i="2"/>
  <c r="Q36" i="2"/>
  <c r="Q35" i="2"/>
  <c r="Q34" i="2"/>
  <c r="Q33" i="2"/>
  <c r="Q32" i="2"/>
  <c r="Q31" i="2"/>
  <c r="Q30" i="2"/>
  <c r="Q29" i="2"/>
  <c r="Q28" i="2"/>
  <c r="Q27" i="2"/>
  <c r="Q26" i="2"/>
  <c r="Q24" i="2"/>
  <c r="K42" i="2"/>
  <c r="K41" i="2"/>
  <c r="K40" i="2"/>
  <c r="K39" i="2"/>
  <c r="K38" i="2"/>
  <c r="K37" i="2"/>
  <c r="K36" i="2"/>
  <c r="K35" i="2"/>
  <c r="K34" i="2"/>
  <c r="K33" i="2"/>
  <c r="K25" i="2"/>
  <c r="K20" i="2"/>
  <c r="K17" i="2"/>
  <c r="K32" i="2"/>
  <c r="K31" i="2"/>
  <c r="K30" i="2"/>
  <c r="K29" i="2"/>
  <c r="K28" i="2"/>
  <c r="K27" i="2"/>
  <c r="K26" i="2"/>
  <c r="K24" i="2"/>
  <c r="E15" i="1"/>
  <c r="E16" i="1"/>
  <c r="E17" i="1"/>
  <c r="E18" i="1"/>
  <c r="E19" i="1"/>
  <c r="E20" i="1"/>
  <c r="E21" i="1"/>
  <c r="E22" i="1"/>
  <c r="E23" i="1"/>
  <c r="E24" i="1"/>
  <c r="E25" i="1"/>
  <c r="E14" i="1"/>
  <c r="E39" i="1"/>
  <c r="E40" i="1"/>
  <c r="E41" i="1"/>
  <c r="E42" i="1"/>
  <c r="E43" i="1"/>
  <c r="E44" i="1"/>
  <c r="E45" i="1"/>
  <c r="E46" i="1"/>
  <c r="E47" i="1"/>
  <c r="E38" i="1"/>
  <c r="E37" i="1"/>
  <c r="E36" i="1"/>
  <c r="E13" i="1"/>
  <c r="E11" i="1"/>
  <c r="E10" i="1"/>
  <c r="E9" i="1"/>
  <c r="E8" i="1"/>
  <c r="E7" i="1"/>
  <c r="E12" i="1"/>
  <c r="Q3" i="5"/>
  <c r="R3" i="5" s="1"/>
  <c r="W3" i="5"/>
  <c r="Q4" i="5"/>
  <c r="R4" i="5" s="1"/>
  <c r="W4" i="5"/>
  <c r="Q5" i="5"/>
  <c r="R5" i="5" s="1"/>
  <c r="W5" i="5"/>
  <c r="Q6" i="5"/>
  <c r="R6" i="5"/>
  <c r="W6" i="5"/>
  <c r="Q7" i="5"/>
  <c r="R7" i="5"/>
  <c r="W7" i="5"/>
  <c r="W21" i="5" s="1"/>
  <c r="Q8" i="5"/>
  <c r="R8" i="5" s="1"/>
  <c r="W8" i="5"/>
  <c r="Q9" i="5"/>
  <c r="R9" i="5" s="1"/>
  <c r="W9" i="5"/>
  <c r="Q10" i="5"/>
  <c r="R10" i="5"/>
  <c r="W10" i="5"/>
  <c r="Q11" i="5"/>
  <c r="R11" i="5" s="1"/>
  <c r="W11" i="5"/>
  <c r="Q12" i="5"/>
  <c r="R12" i="5"/>
  <c r="W12" i="5"/>
  <c r="Q13" i="5"/>
  <c r="R13" i="5" s="1"/>
  <c r="W13" i="5"/>
  <c r="Q14" i="5"/>
  <c r="R14" i="5"/>
  <c r="W14" i="5"/>
  <c r="Q15" i="5"/>
  <c r="R15" i="5"/>
  <c r="W15" i="5"/>
  <c r="Q16" i="5"/>
  <c r="R16" i="5" s="1"/>
  <c r="W16" i="5"/>
  <c r="Q17" i="5"/>
  <c r="R17" i="5" s="1"/>
  <c r="W17" i="5"/>
  <c r="Q18" i="5"/>
  <c r="R18" i="5"/>
  <c r="W18" i="5"/>
  <c r="U21" i="5"/>
  <c r="V21" i="5"/>
  <c r="X21" i="5"/>
  <c r="E6" i="1"/>
  <c r="E3" i="1"/>
  <c r="E4" i="1"/>
  <c r="E2" i="1"/>
  <c r="E5" i="1"/>
  <c r="E49" i="1"/>
  <c r="E32" i="1"/>
  <c r="K23" i="5"/>
  <c r="L23" i="5" s="1"/>
  <c r="K21" i="5"/>
  <c r="L21" i="5" s="1"/>
  <c r="K22" i="5"/>
  <c r="L22" i="5" s="1"/>
  <c r="K20" i="5"/>
  <c r="L20" i="5" s="1"/>
  <c r="K19" i="5"/>
  <c r="L19" i="5" s="1"/>
  <c r="K23" i="4"/>
  <c r="L23" i="4" s="1"/>
  <c r="K21" i="4"/>
  <c r="L21" i="4" s="1"/>
  <c r="L22" i="4"/>
  <c r="K22" i="4"/>
  <c r="K18" i="4"/>
  <c r="K20" i="4"/>
  <c r="L20" i="4" s="1"/>
  <c r="K19" i="4"/>
  <c r="L19" i="4" s="1"/>
  <c r="K13" i="2"/>
  <c r="K11" i="2"/>
  <c r="K12" i="2"/>
  <c r="K10" i="2"/>
  <c r="K9" i="2"/>
  <c r="X21" i="4"/>
  <c r="W21" i="4"/>
  <c r="V21" i="4"/>
  <c r="U21" i="4"/>
  <c r="W17" i="4"/>
  <c r="W9" i="4"/>
  <c r="W8" i="4"/>
  <c r="W3" i="4"/>
  <c r="W18" i="4"/>
  <c r="W12" i="4"/>
  <c r="W14" i="4"/>
  <c r="W7" i="4"/>
  <c r="W6" i="4"/>
  <c r="W5" i="4"/>
  <c r="W4" i="4"/>
  <c r="W23" i="2"/>
  <c r="W19" i="2"/>
  <c r="W15" i="2"/>
  <c r="W7" i="2"/>
  <c r="W6" i="2"/>
  <c r="W4" i="2"/>
  <c r="D53" i="1"/>
  <c r="E53" i="1" s="1"/>
  <c r="D52" i="1"/>
  <c r="E52" i="1" s="1"/>
  <c r="D51" i="1"/>
  <c r="E51" i="1" s="1"/>
  <c r="D50" i="1"/>
  <c r="E50" i="1" s="1"/>
  <c r="D49" i="1"/>
  <c r="D48" i="1"/>
  <c r="E48" i="1" s="1"/>
  <c r="D35" i="1"/>
  <c r="E35" i="1" s="1"/>
  <c r="D34" i="1"/>
  <c r="E34" i="1" s="1"/>
  <c r="D33" i="1"/>
  <c r="E33" i="1" s="1"/>
  <c r="D32" i="1"/>
  <c r="D26" i="1"/>
  <c r="E26" i="1" s="1"/>
  <c r="D27" i="1"/>
  <c r="D29" i="1"/>
  <c r="E29" i="1" s="1"/>
  <c r="D28" i="1"/>
  <c r="E28" i="1" s="1"/>
  <c r="E27" i="1"/>
  <c r="D31" i="1"/>
  <c r="E31" i="1" s="1"/>
  <c r="D30" i="1"/>
  <c r="E30" i="1" s="1"/>
  <c r="Q23" i="2"/>
  <c r="Q22" i="2"/>
  <c r="Q21" i="2"/>
  <c r="Q20" i="2"/>
  <c r="Q19" i="2"/>
  <c r="Q18" i="2"/>
  <c r="Q17" i="2"/>
  <c r="Q16" i="2"/>
  <c r="Q15" i="2"/>
  <c r="Q14" i="2"/>
  <c r="Q8" i="2"/>
  <c r="Q7" i="2"/>
  <c r="Q6" i="2"/>
  <c r="Q5" i="2"/>
  <c r="Q4" i="2"/>
  <c r="Q3" i="2"/>
  <c r="Q18" i="4"/>
  <c r="R18" i="4" s="1"/>
  <c r="Q17" i="4"/>
  <c r="R17" i="4" s="1"/>
  <c r="Q16" i="4"/>
  <c r="R16" i="4" s="1"/>
  <c r="Q15" i="4"/>
  <c r="R15" i="4" s="1"/>
  <c r="Q14" i="4"/>
  <c r="R14" i="4" s="1"/>
  <c r="Q13" i="4"/>
  <c r="R13" i="4" s="1"/>
  <c r="Q12" i="4"/>
  <c r="R12" i="4" s="1"/>
  <c r="Q11" i="4"/>
  <c r="R11" i="4" s="1"/>
  <c r="Q10" i="4"/>
  <c r="R10" i="4" s="1"/>
  <c r="Q9" i="4"/>
  <c r="R9" i="4" s="1"/>
  <c r="Q8" i="4"/>
  <c r="R8" i="4" s="1"/>
  <c r="Q7" i="4"/>
  <c r="R7" i="4" s="1"/>
  <c r="Q6" i="4"/>
  <c r="R6" i="4" s="1"/>
  <c r="Q5" i="4"/>
  <c r="R5" i="4" s="1"/>
  <c r="Q4" i="4"/>
  <c r="R4" i="4" s="1"/>
  <c r="Q3" i="4"/>
  <c r="R3" i="4" s="1"/>
  <c r="L7" i="4"/>
  <c r="L6" i="4"/>
  <c r="L4" i="4"/>
  <c r="L8" i="4"/>
  <c r="L5" i="4"/>
  <c r="L3" i="4"/>
  <c r="K4" i="4"/>
  <c r="K5" i="4"/>
  <c r="K6" i="4"/>
  <c r="K7" i="4"/>
  <c r="K8" i="4"/>
  <c r="K3" i="4"/>
  <c r="K8" i="5"/>
  <c r="L8" i="5" s="1"/>
  <c r="K7" i="5"/>
  <c r="L7" i="5" s="1"/>
  <c r="K6" i="5"/>
  <c r="L6" i="5" s="1"/>
  <c r="K5" i="5"/>
  <c r="L5" i="5" s="1"/>
  <c r="K4" i="5"/>
  <c r="L4" i="5" s="1"/>
  <c r="K3" i="5"/>
  <c r="L3" i="5" s="1"/>
  <c r="K18" i="5"/>
  <c r="L18" i="5" s="1"/>
  <c r="K17" i="5"/>
  <c r="L17" i="5" s="1"/>
  <c r="K16" i="5"/>
  <c r="L16" i="5" s="1"/>
  <c r="K15" i="5"/>
  <c r="L15" i="5" s="1"/>
  <c r="K14" i="5"/>
  <c r="L14" i="5" s="1"/>
  <c r="K13" i="5"/>
  <c r="L13" i="5" s="1"/>
  <c r="K12" i="5"/>
  <c r="L12" i="5" s="1"/>
  <c r="K11" i="5"/>
  <c r="L11" i="5" s="1"/>
  <c r="K10" i="5"/>
  <c r="L10" i="5" s="1"/>
  <c r="K9" i="5"/>
  <c r="L9" i="5" s="1"/>
  <c r="L18" i="4"/>
  <c r="K17" i="4"/>
  <c r="L17" i="4" s="1"/>
  <c r="K16" i="4"/>
  <c r="L16" i="4" s="1"/>
  <c r="K15" i="4"/>
  <c r="L15" i="4" s="1"/>
  <c r="K14" i="4"/>
  <c r="L14" i="4" s="1"/>
  <c r="K13" i="4"/>
  <c r="L13" i="4" s="1"/>
  <c r="L12" i="4"/>
  <c r="K12" i="4"/>
  <c r="K11" i="4"/>
  <c r="L11" i="4" s="1"/>
  <c r="K10" i="4"/>
  <c r="L10" i="4" s="1"/>
  <c r="K9" i="4"/>
  <c r="L9" i="4" s="1"/>
  <c r="K23" i="2"/>
  <c r="K22" i="2"/>
  <c r="K21" i="2"/>
  <c r="K19" i="2"/>
  <c r="K18" i="2"/>
  <c r="K16" i="2"/>
  <c r="K15" i="2"/>
  <c r="K14" i="2"/>
  <c r="K8" i="2"/>
  <c r="K7" i="2"/>
  <c r="K6" i="2"/>
  <c r="K5" i="2"/>
  <c r="K4" i="2"/>
  <c r="K3" i="2"/>
  <c r="AC4" i="2" l="1"/>
  <c r="AB4" i="2"/>
  <c r="K4" i="1"/>
  <c r="J3" i="1"/>
  <c r="J4" i="1"/>
  <c r="K3" i="1"/>
  <c r="J6" i="1" l="1"/>
  <c r="K6" i="1"/>
  <c r="M4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Olivia Guswiler</author>
  </authors>
  <commentList>
    <comment ref="A36" authorId="0" shapeId="0" xr:uid="{E4BAA002-BF34-4525-B2D0-49BDA50B6E7F}">
      <text>
        <r>
          <rPr>
            <b/>
            <sz val="9"/>
            <color indexed="81"/>
            <rFont val="Tahoma"/>
            <family val="2"/>
          </rPr>
          <t>Olivia Guswiler:</t>
        </r>
        <r>
          <rPr>
            <sz val="9"/>
            <color indexed="81"/>
            <rFont val="Tahoma"/>
            <family val="2"/>
          </rPr>
          <t xml:space="preserve">
Objects put on incorrect side during test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Olivia Guswiler</author>
  </authors>
  <commentList>
    <comment ref="U1" authorId="0" shapeId="0" xr:uid="{2E002949-6E0B-4576-B94D-705978F219FC}">
      <text>
        <r>
          <rPr>
            <b/>
            <sz val="9"/>
            <color indexed="81"/>
            <rFont val="Tahoma"/>
            <family val="2"/>
          </rPr>
          <t>Olivia Guswiler:</t>
        </r>
        <r>
          <rPr>
            <sz val="9"/>
            <color indexed="81"/>
            <rFont val="Tahoma"/>
            <family val="2"/>
          </rPr>
          <t xml:space="preserve">
1 = first object visited
TRUE indicates first object visited was the obj from exploration 1 (obj 4)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Olivia Guswiler</author>
  </authors>
  <commentList>
    <comment ref="B1" authorId="0" shapeId="0" xr:uid="{87A93574-5E71-4301-A736-171197140BA3}">
      <text>
        <r>
          <rPr>
            <b/>
            <sz val="9"/>
            <color indexed="81"/>
            <rFont val="Tahoma"/>
            <family val="2"/>
          </rPr>
          <t>Olivia Guswiler:</t>
        </r>
        <r>
          <rPr>
            <sz val="9"/>
            <color indexed="81"/>
            <rFont val="Tahoma"/>
            <family val="2"/>
          </rPr>
          <t xml:space="preserve">
1 = first object visited
TRUE indicates first object visited was the obj from exploration 1 (obj 4)</t>
        </r>
      </text>
    </comment>
  </commentList>
</comments>
</file>

<file path=xl/sharedStrings.xml><?xml version="1.0" encoding="utf-8"?>
<sst xmlns="http://schemas.openxmlformats.org/spreadsheetml/2006/main" count="268" uniqueCount="34">
  <si>
    <t>Group</t>
  </si>
  <si>
    <t>ID</t>
  </si>
  <si>
    <t>DOB</t>
  </si>
  <si>
    <t>Age at Test</t>
  </si>
  <si>
    <t>top (E)</t>
  </si>
  <si>
    <t>bottom (W)</t>
  </si>
  <si>
    <t>Sum</t>
  </si>
  <si>
    <t>Disc Ratio</t>
  </si>
  <si>
    <t>Exploration 2 (Obj 19)</t>
  </si>
  <si>
    <t>Exploration 1 (Obj 4)</t>
  </si>
  <si>
    <t>x</t>
  </si>
  <si>
    <t>Test (full 4min)</t>
  </si>
  <si>
    <t>Test (first 2min)</t>
  </si>
  <si>
    <t>Test, first obj visit</t>
  </si>
  <si>
    <t>Totals</t>
  </si>
  <si>
    <t>Sex</t>
  </si>
  <si>
    <t>M</t>
  </si>
  <si>
    <t>F</t>
  </si>
  <si>
    <t>Original Data File</t>
  </si>
  <si>
    <t>05.08.23_TOR_NARP.males.xlsx</t>
  </si>
  <si>
    <t>05.22.23_TOR_W-Maze.Coh16.xlsx</t>
  </si>
  <si>
    <t>05.15.23_TOR_NARP.females.xlsx</t>
  </si>
  <si>
    <t>22-23mo</t>
  </si>
  <si>
    <t>Day 3 N (expected if perfect performance/health)</t>
  </si>
  <si>
    <t>Male, 5-12mo</t>
  </si>
  <si>
    <t>Male, 22-23mo</t>
  </si>
  <si>
    <t>Female, 5-12mo</t>
  </si>
  <si>
    <t>Female, 22-23mo</t>
  </si>
  <si>
    <t>5-12mo</t>
  </si>
  <si>
    <t>08.14.23_TOR_NARP.males.xlsx</t>
  </si>
  <si>
    <t>08.21.23_TOR_NARP.females.xlsx</t>
  </si>
  <si>
    <r>
      <t>E</t>
    </r>
    <r>
      <rPr>
        <vertAlign val="subscript"/>
        <sz val="11"/>
        <color theme="1"/>
        <rFont val="Calibri"/>
        <family val="2"/>
        <scheme val="minor"/>
      </rPr>
      <t>T</t>
    </r>
  </si>
  <si>
    <t>08.28.23_TOR_Wmaze.Coh17.xlsx</t>
  </si>
  <si>
    <t>09.27.23_TOR_AgedFemaleF344.xlsx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</si>
</sst>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4" borderId="0" applyNumberFormat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vertical="center" textRotation="90" wrapText="1"/>
    </xf>
    <xf numFmtId="0" fontId="2" fillId="3" borderId="0" xfId="0" applyFont="1" applyFill="1"/>
    <xf numFmtId="0" fontId="3" fillId="0" borderId="5" xfId="0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6" xfId="0" applyBorder="1"/>
    <xf numFmtId="0" fontId="2" fillId="0" borderId="6" xfId="0" applyFont="1" applyBorder="1"/>
    <xf numFmtId="0" fontId="1" fillId="2" borderId="3" xfId="1" applyBorder="1" applyAlignment="1">
      <alignment horizontal="center"/>
    </xf>
    <xf numFmtId="0" fontId="0" fillId="3" borderId="0" xfId="0" applyFill="1"/>
    <xf numFmtId="0" fontId="0" fillId="0" borderId="3" xfId="0" applyBorder="1"/>
    <xf numFmtId="0" fontId="0" fillId="0" borderId="2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right"/>
    </xf>
    <xf numFmtId="0" fontId="1" fillId="2" borderId="0" xfId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1" fillId="2" borderId="0" xfId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4" fontId="0" fillId="0" borderId="0" xfId="0" applyNumberFormat="1"/>
    <xf numFmtId="0" fontId="9" fillId="0" borderId="0" xfId="2" applyFont="1" applyFill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64" fontId="9" fillId="0" borderId="0" xfId="0" applyNumberFormat="1" applyFont="1"/>
    <xf numFmtId="0" fontId="9" fillId="0" borderId="0" xfId="2" applyFont="1" applyFill="1"/>
    <xf numFmtId="14" fontId="9" fillId="0" borderId="0" xfId="2" applyNumberFormat="1" applyFont="1" applyFill="1" applyAlignment="1">
      <alignment horizontal="center" vertical="center"/>
    </xf>
    <xf numFmtId="164" fontId="0" fillId="0" borderId="0" xfId="0" applyNumberFormat="1"/>
    <xf numFmtId="0" fontId="10" fillId="0" borderId="0" xfId="0" applyFont="1"/>
    <xf numFmtId="164" fontId="10" fillId="0" borderId="0" xfId="0" applyNumberFormat="1" applyFont="1"/>
    <xf numFmtId="0" fontId="0" fillId="0" borderId="5" xfId="0" applyBorder="1"/>
    <xf numFmtId="0" fontId="4" fillId="0" borderId="12" xfId="0" applyFont="1" applyBorder="1" applyAlignment="1">
      <alignment horizontal="center" vertical="center"/>
    </xf>
    <xf numFmtId="0" fontId="1" fillId="2" borderId="3" xfId="1" applyBorder="1"/>
    <xf numFmtId="0" fontId="1" fillId="2" borderId="0" xfId="1" applyAlignment="1">
      <alignment horizontal="center"/>
    </xf>
    <xf numFmtId="0" fontId="1" fillId="2" borderId="0" xfId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6" fillId="4" borderId="0" xfId="2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/>
    <xf numFmtId="0" fontId="9" fillId="0" borderId="3" xfId="1" applyFont="1" applyFill="1" applyBorder="1"/>
    <xf numFmtId="0" fontId="9" fillId="0" borderId="0" xfId="1" applyFont="1" applyFill="1"/>
    <xf numFmtId="0" fontId="9" fillId="0" borderId="0" xfId="1" applyFont="1" applyFill="1" applyBorder="1"/>
    <xf numFmtId="0" fontId="9" fillId="0" borderId="0" xfId="0" applyFont="1" applyFill="1"/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11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53C0A-ADDE-43C5-A421-49ED6CCACC7A}">
  <dimension ref="A1:M53"/>
  <sheetViews>
    <sheetView topLeftCell="A28" workbookViewId="0">
      <selection activeCell="E39" sqref="E39"/>
    </sheetView>
  </sheetViews>
  <sheetFormatPr defaultRowHeight="15" x14ac:dyDescent="0.25"/>
  <cols>
    <col min="1" max="3" width="9.140625" style="2"/>
    <col min="4" max="4" width="10.7109375" style="2" hidden="1" customWidth="1"/>
    <col min="5" max="5" width="10.7109375" style="2" bestFit="1" customWidth="1"/>
    <col min="6" max="6" width="33.5703125" bestFit="1" customWidth="1"/>
  </cols>
  <sheetData>
    <row r="1" spans="1:13" x14ac:dyDescent="0.25">
      <c r="A1" s="2" t="s">
        <v>0</v>
      </c>
      <c r="B1" s="38" t="s">
        <v>1</v>
      </c>
      <c r="C1" s="38" t="s">
        <v>15</v>
      </c>
      <c r="D1" s="2" t="s">
        <v>2</v>
      </c>
      <c r="E1" s="2" t="s">
        <v>3</v>
      </c>
      <c r="F1" s="2" t="s">
        <v>18</v>
      </c>
      <c r="I1" t="s">
        <v>23</v>
      </c>
    </row>
    <row r="2" spans="1:13" x14ac:dyDescent="0.25">
      <c r="A2" s="2">
        <v>1</v>
      </c>
      <c r="B2" s="2">
        <v>10892</v>
      </c>
      <c r="C2" s="2" t="s">
        <v>17</v>
      </c>
      <c r="D2" s="36">
        <v>44911</v>
      </c>
      <c r="E2" s="54">
        <f>(DATE(2023,5,15)-D2)/30</f>
        <v>5</v>
      </c>
      <c r="F2" s="37" t="s">
        <v>21</v>
      </c>
      <c r="I2" s="39"/>
      <c r="J2" t="s">
        <v>28</v>
      </c>
      <c r="K2" t="s">
        <v>22</v>
      </c>
    </row>
    <row r="3" spans="1:13" x14ac:dyDescent="0.25">
      <c r="A3" s="2">
        <v>2</v>
      </c>
      <c r="B3" s="2">
        <v>10883</v>
      </c>
      <c r="C3" s="2" t="s">
        <v>17</v>
      </c>
      <c r="D3" s="36">
        <v>44882</v>
      </c>
      <c r="E3" s="54">
        <f>(DATE(2023,5,15)-D3)/30</f>
        <v>5.9666666666666668</v>
      </c>
      <c r="F3" s="37" t="s">
        <v>21</v>
      </c>
      <c r="I3" t="s">
        <v>16</v>
      </c>
      <c r="J3">
        <f>COUNT(E2:E3,E5:E6,E9:E10,E13:E15,E21:E22)</f>
        <v>11</v>
      </c>
      <c r="K3">
        <f>COUNT(E26:E35,E37,E40:E41)</f>
        <v>13</v>
      </c>
      <c r="L3" s="42" t="s">
        <v>16</v>
      </c>
      <c r="M3" s="44">
        <f>SUM(J3:K3)</f>
        <v>24</v>
      </c>
    </row>
    <row r="4" spans="1:13" x14ac:dyDescent="0.25">
      <c r="A4" s="2">
        <v>1</v>
      </c>
      <c r="B4" s="2">
        <v>10884</v>
      </c>
      <c r="C4" s="2" t="s">
        <v>17</v>
      </c>
      <c r="D4" s="36">
        <v>44882</v>
      </c>
      <c r="E4" s="54">
        <f>(DATE(2023,5,15)-D4)/30</f>
        <v>5.9666666666666668</v>
      </c>
      <c r="F4" s="37" t="s">
        <v>21</v>
      </c>
      <c r="I4" t="s">
        <v>17</v>
      </c>
      <c r="J4">
        <f>COUNT(E4,E7:E8,E11:E12,E17:E20,E23:E25)</f>
        <v>12</v>
      </c>
      <c r="K4">
        <f>COUNT(E42:E53)</f>
        <v>12</v>
      </c>
      <c r="L4" s="42" t="s">
        <v>17</v>
      </c>
      <c r="M4" s="44">
        <f>SUM(J4:K4)</f>
        <v>24</v>
      </c>
    </row>
    <row r="5" spans="1:13" x14ac:dyDescent="0.25">
      <c r="A5" s="2">
        <v>1</v>
      </c>
      <c r="B5" s="2">
        <v>10876</v>
      </c>
      <c r="C5" s="2" t="s">
        <v>17</v>
      </c>
      <c r="D5" s="36">
        <v>44857</v>
      </c>
      <c r="E5" s="54">
        <f>(DATE(2023,5,15)-D5)/30</f>
        <v>6.8</v>
      </c>
      <c r="F5" s="37" t="s">
        <v>21</v>
      </c>
      <c r="J5" s="45" t="s">
        <v>28</v>
      </c>
      <c r="K5" s="45" t="s">
        <v>22</v>
      </c>
    </row>
    <row r="6" spans="1:13" x14ac:dyDescent="0.25">
      <c r="A6" s="2">
        <v>1</v>
      </c>
      <c r="B6" s="2">
        <v>10877</v>
      </c>
      <c r="C6" s="2" t="s">
        <v>17</v>
      </c>
      <c r="D6" s="36">
        <v>44857</v>
      </c>
      <c r="E6" s="54">
        <f>(DATE(2023,5,15)-D6)/30</f>
        <v>6.8</v>
      </c>
      <c r="F6" s="37" t="s">
        <v>21</v>
      </c>
      <c r="J6" s="45">
        <f>SUM(J3:J4)</f>
        <v>23</v>
      </c>
      <c r="K6" s="45">
        <f t="shared" ref="K6" si="0">SUM(K3:K4)</f>
        <v>25</v>
      </c>
    </row>
    <row r="7" spans="1:13" x14ac:dyDescent="0.25">
      <c r="A7" s="1">
        <v>1</v>
      </c>
      <c r="B7" s="1">
        <v>10935</v>
      </c>
      <c r="C7" s="1" t="s">
        <v>17</v>
      </c>
      <c r="D7" s="46">
        <v>44863</v>
      </c>
      <c r="E7" s="52">
        <f>(DATE(2023,8,23)-D7)/30</f>
        <v>9.9333333333333336</v>
      </c>
      <c r="F7" t="s">
        <v>30</v>
      </c>
    </row>
    <row r="8" spans="1:13" x14ac:dyDescent="0.25">
      <c r="A8" s="1">
        <v>2</v>
      </c>
      <c r="B8" s="1">
        <v>10934</v>
      </c>
      <c r="C8" s="1" t="s">
        <v>17</v>
      </c>
      <c r="D8" s="46">
        <v>44862</v>
      </c>
      <c r="E8" s="52">
        <f>(DATE(2023,8,23)-D8)/30</f>
        <v>9.9666666666666668</v>
      </c>
      <c r="F8" t="s">
        <v>30</v>
      </c>
    </row>
    <row r="9" spans="1:13" x14ac:dyDescent="0.25">
      <c r="A9" s="1">
        <v>1</v>
      </c>
      <c r="B9" s="1">
        <v>10929</v>
      </c>
      <c r="C9" s="1" t="s">
        <v>17</v>
      </c>
      <c r="D9" s="46">
        <v>44833</v>
      </c>
      <c r="E9" s="52">
        <f>(DATE(2023,8,23)-D9)/30</f>
        <v>10.933333333333334</v>
      </c>
      <c r="F9" t="s">
        <v>30</v>
      </c>
    </row>
    <row r="10" spans="1:13" x14ac:dyDescent="0.25">
      <c r="A10" s="1">
        <v>2</v>
      </c>
      <c r="B10" s="1">
        <v>10928</v>
      </c>
      <c r="C10" s="1" t="s">
        <v>17</v>
      </c>
      <c r="D10" s="46">
        <v>44832</v>
      </c>
      <c r="E10" s="52">
        <f>(DATE(2023,8,23)-D10)/30</f>
        <v>10.966666666666667</v>
      </c>
      <c r="F10" t="s">
        <v>30</v>
      </c>
    </row>
    <row r="11" spans="1:13" x14ac:dyDescent="0.25">
      <c r="A11" s="1">
        <v>1</v>
      </c>
      <c r="B11" s="1">
        <v>10920</v>
      </c>
      <c r="C11" s="1" t="s">
        <v>17</v>
      </c>
      <c r="D11" s="46">
        <v>44779</v>
      </c>
      <c r="E11" s="52">
        <f>(DATE(2023,8,23)-D11)/30</f>
        <v>12.733333333333333</v>
      </c>
      <c r="F11" t="s">
        <v>30</v>
      </c>
    </row>
    <row r="12" spans="1:13" x14ac:dyDescent="0.25">
      <c r="A12" s="1">
        <v>1</v>
      </c>
      <c r="B12" s="1">
        <v>10918</v>
      </c>
      <c r="C12" s="1" t="s">
        <v>17</v>
      </c>
      <c r="D12" s="46">
        <v>44777</v>
      </c>
      <c r="E12" s="52">
        <f>(DATE(2023,8,23)-D12)/30</f>
        <v>12.8</v>
      </c>
      <c r="F12" t="s">
        <v>30</v>
      </c>
    </row>
    <row r="13" spans="1:13" x14ac:dyDescent="0.25">
      <c r="A13" s="1">
        <v>2</v>
      </c>
      <c r="B13" s="1">
        <v>10919</v>
      </c>
      <c r="C13" s="1" t="s">
        <v>17</v>
      </c>
      <c r="D13" s="46">
        <v>44777</v>
      </c>
      <c r="E13" s="52">
        <f>(DATE(2023,8,23)-D13)/30</f>
        <v>12.8</v>
      </c>
      <c r="F13" t="s">
        <v>30</v>
      </c>
    </row>
    <row r="14" spans="1:13" x14ac:dyDescent="0.25">
      <c r="A14" s="1">
        <v>1</v>
      </c>
      <c r="B14" s="47">
        <v>10949</v>
      </c>
      <c r="C14" s="48" t="s">
        <v>17</v>
      </c>
      <c r="D14" s="51">
        <v>44531</v>
      </c>
      <c r="E14" s="49">
        <f>(DATE(2023,9,27)-D14)/30</f>
        <v>22.166666666666668</v>
      </c>
      <c r="F14" s="50" t="s">
        <v>33</v>
      </c>
    </row>
    <row r="15" spans="1:13" x14ac:dyDescent="0.25">
      <c r="A15" s="1">
        <v>2</v>
      </c>
      <c r="B15" s="47">
        <v>10950</v>
      </c>
      <c r="C15" s="48" t="s">
        <v>17</v>
      </c>
      <c r="D15" s="51">
        <v>44531</v>
      </c>
      <c r="E15" s="49">
        <f>(DATE(2023,9,27)-D15)/30</f>
        <v>22.166666666666668</v>
      </c>
      <c r="F15" s="50" t="s">
        <v>33</v>
      </c>
    </row>
    <row r="16" spans="1:13" x14ac:dyDescent="0.25">
      <c r="A16" s="1">
        <v>1</v>
      </c>
      <c r="B16" s="47">
        <v>10951</v>
      </c>
      <c r="C16" s="48" t="s">
        <v>17</v>
      </c>
      <c r="D16" s="51">
        <v>44531</v>
      </c>
      <c r="E16" s="49">
        <f>(DATE(2023,9,27)-D16)/30</f>
        <v>22.166666666666668</v>
      </c>
      <c r="F16" s="50" t="s">
        <v>33</v>
      </c>
    </row>
    <row r="17" spans="1:6" x14ac:dyDescent="0.25">
      <c r="A17" s="1">
        <v>2</v>
      </c>
      <c r="B17" s="47">
        <v>10952</v>
      </c>
      <c r="C17" s="48" t="s">
        <v>17</v>
      </c>
      <c r="D17" s="51">
        <v>44531</v>
      </c>
      <c r="E17" s="49">
        <f>(DATE(2023,9,27)-D17)/30</f>
        <v>22.166666666666668</v>
      </c>
      <c r="F17" s="50" t="s">
        <v>33</v>
      </c>
    </row>
    <row r="18" spans="1:6" x14ac:dyDescent="0.25">
      <c r="A18" s="1">
        <v>1</v>
      </c>
      <c r="B18" s="47">
        <v>10953</v>
      </c>
      <c r="C18" s="48" t="s">
        <v>17</v>
      </c>
      <c r="D18" s="51">
        <v>44531</v>
      </c>
      <c r="E18" s="49">
        <f>(DATE(2023,9,27)-D18)/30</f>
        <v>22.166666666666668</v>
      </c>
      <c r="F18" s="50" t="s">
        <v>33</v>
      </c>
    </row>
    <row r="19" spans="1:6" x14ac:dyDescent="0.25">
      <c r="A19" s="1">
        <v>2</v>
      </c>
      <c r="B19" s="47">
        <v>10954</v>
      </c>
      <c r="C19" s="48" t="s">
        <v>17</v>
      </c>
      <c r="D19" s="51">
        <v>44531</v>
      </c>
      <c r="E19" s="49">
        <f>(DATE(2023,9,27)-D19)/30</f>
        <v>22.166666666666668</v>
      </c>
      <c r="F19" s="50" t="s">
        <v>33</v>
      </c>
    </row>
    <row r="20" spans="1:6" x14ac:dyDescent="0.25">
      <c r="A20" s="1">
        <v>1</v>
      </c>
      <c r="B20" s="47">
        <v>10955</v>
      </c>
      <c r="C20" s="48" t="s">
        <v>17</v>
      </c>
      <c r="D20" s="51">
        <v>44531</v>
      </c>
      <c r="E20" s="49">
        <f>(DATE(2023,9,27)-D20)/30</f>
        <v>22.166666666666668</v>
      </c>
      <c r="F20" s="50" t="s">
        <v>33</v>
      </c>
    </row>
    <row r="21" spans="1:6" x14ac:dyDescent="0.25">
      <c r="A21" s="1">
        <v>2</v>
      </c>
      <c r="B21" s="47">
        <v>10956</v>
      </c>
      <c r="C21" s="48" t="s">
        <v>17</v>
      </c>
      <c r="D21" s="51">
        <v>44531</v>
      </c>
      <c r="E21" s="49">
        <f>(DATE(2023,9,27)-D21)/30</f>
        <v>22.166666666666668</v>
      </c>
      <c r="F21" s="50" t="s">
        <v>33</v>
      </c>
    </row>
    <row r="22" spans="1:6" x14ac:dyDescent="0.25">
      <c r="A22" s="1">
        <v>1</v>
      </c>
      <c r="B22" s="47">
        <v>10957</v>
      </c>
      <c r="C22" s="48" t="s">
        <v>17</v>
      </c>
      <c r="D22" s="51">
        <v>44531</v>
      </c>
      <c r="E22" s="49">
        <f>(DATE(2023,9,27)-D22)/30</f>
        <v>22.166666666666668</v>
      </c>
      <c r="F22" s="50" t="s">
        <v>33</v>
      </c>
    </row>
    <row r="23" spans="1:6" x14ac:dyDescent="0.25">
      <c r="A23" s="1">
        <v>2</v>
      </c>
      <c r="B23" s="47">
        <v>10958</v>
      </c>
      <c r="C23" s="48" t="s">
        <v>17</v>
      </c>
      <c r="D23" s="51">
        <v>44531</v>
      </c>
      <c r="E23" s="49">
        <f>(DATE(2023,9,27)-D23)/30</f>
        <v>22.166666666666668</v>
      </c>
      <c r="F23" s="50" t="s">
        <v>33</v>
      </c>
    </row>
    <row r="24" spans="1:6" x14ac:dyDescent="0.25">
      <c r="A24" s="1">
        <v>1</v>
      </c>
      <c r="B24" s="47">
        <v>10959</v>
      </c>
      <c r="C24" s="48" t="s">
        <v>17</v>
      </c>
      <c r="D24" s="51">
        <v>44531</v>
      </c>
      <c r="E24" s="49">
        <f>(DATE(2023,9,27)-D24)/30</f>
        <v>22.166666666666668</v>
      </c>
      <c r="F24" s="50" t="s">
        <v>33</v>
      </c>
    </row>
    <row r="25" spans="1:6" x14ac:dyDescent="0.25">
      <c r="A25" s="1">
        <v>2</v>
      </c>
      <c r="B25" s="47">
        <v>10960</v>
      </c>
      <c r="C25" s="48" t="s">
        <v>17</v>
      </c>
      <c r="D25" s="51">
        <v>44531</v>
      </c>
      <c r="E25" s="49">
        <f>(DATE(2023,9,27)-D25)/30</f>
        <v>22.166666666666668</v>
      </c>
      <c r="F25" s="50" t="s">
        <v>33</v>
      </c>
    </row>
    <row r="26" spans="1:6" x14ac:dyDescent="0.25">
      <c r="A26" s="2">
        <v>1</v>
      </c>
      <c r="B26" s="2">
        <v>10873</v>
      </c>
      <c r="C26" s="2" t="s">
        <v>16</v>
      </c>
      <c r="D26" s="36">
        <f>DATE(2022,12,16)</f>
        <v>44911</v>
      </c>
      <c r="E26" s="54">
        <f>(DATE(2023,5,8)-D26)/30</f>
        <v>4.7666666666666666</v>
      </c>
      <c r="F26" s="37" t="s">
        <v>19</v>
      </c>
    </row>
    <row r="27" spans="1:6" x14ac:dyDescent="0.25">
      <c r="A27" s="2">
        <v>2</v>
      </c>
      <c r="B27" s="2">
        <v>10871</v>
      </c>
      <c r="C27" s="2" t="s">
        <v>16</v>
      </c>
      <c r="D27" s="36">
        <f>DATE(2022,12,14)</f>
        <v>44909</v>
      </c>
      <c r="E27" s="54">
        <f>(DATE(2023,5,8)-D27)/30</f>
        <v>4.833333333333333</v>
      </c>
      <c r="F27" s="37" t="s">
        <v>19</v>
      </c>
    </row>
    <row r="28" spans="1:6" x14ac:dyDescent="0.25">
      <c r="A28" s="2">
        <v>1</v>
      </c>
      <c r="B28" s="2">
        <v>10867</v>
      </c>
      <c r="C28" s="2" t="s">
        <v>16</v>
      </c>
      <c r="D28" s="36">
        <f>DATE(2022,11,22)</f>
        <v>44887</v>
      </c>
      <c r="E28" s="54">
        <f>(DATE(2023,5,8)-D28)/30</f>
        <v>5.5666666666666664</v>
      </c>
      <c r="F28" s="37" t="s">
        <v>19</v>
      </c>
    </row>
    <row r="29" spans="1:6" x14ac:dyDescent="0.25">
      <c r="A29" s="2">
        <v>2</v>
      </c>
      <c r="B29" s="2">
        <v>10868</v>
      </c>
      <c r="C29" s="2" t="s">
        <v>16</v>
      </c>
      <c r="D29" s="36">
        <f>DATE(2022,11,22)</f>
        <v>44887</v>
      </c>
      <c r="E29" s="54">
        <f>(DATE(2023,5,8)-D29)/30</f>
        <v>5.5666666666666664</v>
      </c>
      <c r="F29" s="37" t="s">
        <v>19</v>
      </c>
    </row>
    <row r="30" spans="1:6" x14ac:dyDescent="0.25">
      <c r="A30" s="2">
        <v>1</v>
      </c>
      <c r="B30" s="2">
        <v>10861</v>
      </c>
      <c r="C30" s="2" t="s">
        <v>16</v>
      </c>
      <c r="D30" s="36">
        <f>DATE(2022,10,28)</f>
        <v>44862</v>
      </c>
      <c r="E30" s="53">
        <f>(DATE(2023,5,8)-D30)/30</f>
        <v>6.4</v>
      </c>
      <c r="F30" s="37" t="s">
        <v>19</v>
      </c>
    </row>
    <row r="31" spans="1:6" x14ac:dyDescent="0.25">
      <c r="A31" s="2">
        <v>2</v>
      </c>
      <c r="B31" s="2">
        <v>10862</v>
      </c>
      <c r="C31" s="2" t="s">
        <v>16</v>
      </c>
      <c r="D31" s="36">
        <f>DATE(2022,10,28)</f>
        <v>44862</v>
      </c>
      <c r="E31" s="53">
        <f>(DATE(2023,5,8)-D31)/30</f>
        <v>6.4</v>
      </c>
      <c r="F31" s="37" t="s">
        <v>19</v>
      </c>
    </row>
    <row r="32" spans="1:6" x14ac:dyDescent="0.25">
      <c r="A32" s="2">
        <v>1</v>
      </c>
      <c r="B32" s="2">
        <v>10894</v>
      </c>
      <c r="C32" s="2" t="s">
        <v>16</v>
      </c>
      <c r="D32" s="36">
        <f>DATE(2022,8,15)</f>
        <v>44788</v>
      </c>
      <c r="E32" s="54">
        <f>(DATE(2023,5,22)-D32)/30</f>
        <v>9.3333333333333339</v>
      </c>
      <c r="F32" s="37" t="s">
        <v>20</v>
      </c>
    </row>
    <row r="33" spans="1:6" x14ac:dyDescent="0.25">
      <c r="A33" s="2">
        <v>2</v>
      </c>
      <c r="B33" s="2">
        <v>10895</v>
      </c>
      <c r="C33" s="2" t="s">
        <v>16</v>
      </c>
      <c r="D33" s="36">
        <f>DATE(2022,8,15)</f>
        <v>44788</v>
      </c>
      <c r="E33" s="54">
        <f>(DATE(2023,5,22)-D33)/30</f>
        <v>9.3333333333333339</v>
      </c>
      <c r="F33" s="37" t="s">
        <v>20</v>
      </c>
    </row>
    <row r="34" spans="1:6" x14ac:dyDescent="0.25">
      <c r="A34" s="2">
        <v>1</v>
      </c>
      <c r="B34" s="2">
        <v>10896</v>
      </c>
      <c r="C34" s="2" t="s">
        <v>16</v>
      </c>
      <c r="D34" s="36">
        <f>DATE(2022,8,15)</f>
        <v>44788</v>
      </c>
      <c r="E34" s="54">
        <f>(DATE(2023,5,22)-D34)/30</f>
        <v>9.3333333333333339</v>
      </c>
      <c r="F34" s="37" t="s">
        <v>20</v>
      </c>
    </row>
    <row r="35" spans="1:6" x14ac:dyDescent="0.25">
      <c r="A35" s="2">
        <v>2</v>
      </c>
      <c r="B35" s="1">
        <v>10897</v>
      </c>
      <c r="C35" s="2" t="s">
        <v>16</v>
      </c>
      <c r="D35" s="36">
        <f>DATE(2022,8,15)</f>
        <v>44788</v>
      </c>
      <c r="E35" s="54">
        <f>(DATE(2023,5,22)-D35)/30</f>
        <v>9.3333333333333339</v>
      </c>
      <c r="F35" s="37" t="s">
        <v>20</v>
      </c>
    </row>
    <row r="36" spans="1:6" x14ac:dyDescent="0.25">
      <c r="A36" s="62">
        <v>2</v>
      </c>
      <c r="B36" s="1">
        <v>10910</v>
      </c>
      <c r="C36" s="1" t="s">
        <v>16</v>
      </c>
      <c r="D36" s="46">
        <v>44791</v>
      </c>
      <c r="E36" s="52">
        <f>(DATE(2023,8,16)-D36)/30</f>
        <v>12.1</v>
      </c>
      <c r="F36" t="s">
        <v>29</v>
      </c>
    </row>
    <row r="37" spans="1:6" x14ac:dyDescent="0.25">
      <c r="A37" s="1">
        <v>1</v>
      </c>
      <c r="B37" s="1">
        <v>10909</v>
      </c>
      <c r="C37" s="1" t="s">
        <v>16</v>
      </c>
      <c r="D37" s="46">
        <v>44780</v>
      </c>
      <c r="E37" s="52">
        <f>(DATE(2023,8,16)-D37)/30</f>
        <v>12.466666666666667</v>
      </c>
      <c r="F37" t="s">
        <v>29</v>
      </c>
    </row>
    <row r="38" spans="1:6" x14ac:dyDescent="0.25">
      <c r="A38" s="1">
        <v>1</v>
      </c>
      <c r="B38" s="1">
        <v>10939</v>
      </c>
      <c r="C38" s="1" t="s">
        <v>16</v>
      </c>
      <c r="D38" s="46">
        <v>44501</v>
      </c>
      <c r="E38" s="52">
        <f>(DATE(2023,8,28)-D38)/30</f>
        <v>22.166666666666668</v>
      </c>
      <c r="F38" t="s">
        <v>32</v>
      </c>
    </row>
    <row r="39" spans="1:6" x14ac:dyDescent="0.25">
      <c r="A39" s="1">
        <v>2</v>
      </c>
      <c r="B39" s="1">
        <v>10940</v>
      </c>
      <c r="C39" s="1" t="s">
        <v>16</v>
      </c>
      <c r="D39" s="46">
        <v>44501</v>
      </c>
      <c r="E39" s="52">
        <f>(DATE(2023,8,28)-D39)/30</f>
        <v>22.166666666666668</v>
      </c>
      <c r="F39" t="s">
        <v>32</v>
      </c>
    </row>
    <row r="40" spans="1:6" x14ac:dyDescent="0.25">
      <c r="A40" s="1">
        <v>1</v>
      </c>
      <c r="B40" s="1">
        <v>10941</v>
      </c>
      <c r="C40" s="1" t="s">
        <v>16</v>
      </c>
      <c r="D40" s="46">
        <v>44501</v>
      </c>
      <c r="E40" s="52">
        <f>(DATE(2023,8,28)-D40)/30</f>
        <v>22.166666666666668</v>
      </c>
      <c r="F40" t="s">
        <v>32</v>
      </c>
    </row>
    <row r="41" spans="1:6" x14ac:dyDescent="0.25">
      <c r="A41" s="1">
        <v>2</v>
      </c>
      <c r="B41" s="1">
        <v>10942</v>
      </c>
      <c r="C41" s="1" t="s">
        <v>16</v>
      </c>
      <c r="D41" s="46">
        <v>44501</v>
      </c>
      <c r="E41" s="52">
        <f>(DATE(2023,8,28)-D41)/30</f>
        <v>22.166666666666668</v>
      </c>
      <c r="F41" t="s">
        <v>32</v>
      </c>
    </row>
    <row r="42" spans="1:6" x14ac:dyDescent="0.25">
      <c r="A42" s="1">
        <v>1</v>
      </c>
      <c r="B42" s="1">
        <v>10943</v>
      </c>
      <c r="C42" s="1" t="s">
        <v>16</v>
      </c>
      <c r="D42" s="46">
        <v>44501</v>
      </c>
      <c r="E42" s="52">
        <f>(DATE(2023,8,28)-D42)/30</f>
        <v>22.166666666666668</v>
      </c>
      <c r="F42" t="s">
        <v>32</v>
      </c>
    </row>
    <row r="43" spans="1:6" x14ac:dyDescent="0.25">
      <c r="A43" s="1">
        <v>2</v>
      </c>
      <c r="B43" s="1">
        <v>10944</v>
      </c>
      <c r="C43" s="1" t="s">
        <v>16</v>
      </c>
      <c r="D43" s="46">
        <v>44501</v>
      </c>
      <c r="E43" s="52">
        <f>(DATE(2023,8,28)-D43)/30</f>
        <v>22.166666666666668</v>
      </c>
      <c r="F43" t="s">
        <v>32</v>
      </c>
    </row>
    <row r="44" spans="1:6" x14ac:dyDescent="0.25">
      <c r="A44" s="1">
        <v>1</v>
      </c>
      <c r="B44" s="1">
        <v>10945</v>
      </c>
      <c r="C44" s="1" t="s">
        <v>16</v>
      </c>
      <c r="D44" s="46">
        <v>44501</v>
      </c>
      <c r="E44" s="52">
        <f>(DATE(2023,8,28)-D44)/30</f>
        <v>22.166666666666668</v>
      </c>
      <c r="F44" t="s">
        <v>32</v>
      </c>
    </row>
    <row r="45" spans="1:6" x14ac:dyDescent="0.25">
      <c r="A45" s="1">
        <v>2</v>
      </c>
      <c r="B45" s="1">
        <v>10946</v>
      </c>
      <c r="C45" s="1" t="s">
        <v>16</v>
      </c>
      <c r="D45" s="46">
        <v>44501</v>
      </c>
      <c r="E45" s="52">
        <f>(DATE(2023,8,28)-D45)/30</f>
        <v>22.166666666666668</v>
      </c>
      <c r="F45" t="s">
        <v>32</v>
      </c>
    </row>
    <row r="46" spans="1:6" x14ac:dyDescent="0.25">
      <c r="A46" s="1">
        <v>1</v>
      </c>
      <c r="B46" s="1">
        <v>10947</v>
      </c>
      <c r="C46" s="1" t="s">
        <v>16</v>
      </c>
      <c r="D46" s="46">
        <v>44501</v>
      </c>
      <c r="E46" s="52">
        <f>(DATE(2023,8,28)-D46)/30</f>
        <v>22.166666666666668</v>
      </c>
      <c r="F46" t="s">
        <v>32</v>
      </c>
    </row>
    <row r="47" spans="1:6" x14ac:dyDescent="0.25">
      <c r="A47" s="1">
        <v>2</v>
      </c>
      <c r="B47" s="1">
        <v>10948</v>
      </c>
      <c r="C47" s="1" t="s">
        <v>16</v>
      </c>
      <c r="D47" s="46">
        <v>44501</v>
      </c>
      <c r="E47" s="52">
        <f>(DATE(2023,8,28)-D47)/30</f>
        <v>22.166666666666668</v>
      </c>
      <c r="F47" t="s">
        <v>32</v>
      </c>
    </row>
    <row r="48" spans="1:6" x14ac:dyDescent="0.25">
      <c r="A48" s="2">
        <v>1</v>
      </c>
      <c r="B48" s="1">
        <v>10898</v>
      </c>
      <c r="C48" s="2" t="s">
        <v>16</v>
      </c>
      <c r="D48" s="36">
        <f>DATE(2021,6,14)</f>
        <v>44361</v>
      </c>
      <c r="E48" s="54">
        <f>(DATE(2023,5,22)-D48)/30</f>
        <v>23.566666666666666</v>
      </c>
      <c r="F48" s="37" t="s">
        <v>20</v>
      </c>
    </row>
    <row r="49" spans="1:6" x14ac:dyDescent="0.25">
      <c r="A49" s="2">
        <v>2</v>
      </c>
      <c r="B49" s="1">
        <v>10899</v>
      </c>
      <c r="C49" s="2" t="s">
        <v>16</v>
      </c>
      <c r="D49" s="36">
        <f>DATE(2021,6,14)</f>
        <v>44361</v>
      </c>
      <c r="E49" s="54">
        <f>(DATE(2023,5,22)-D49)/30</f>
        <v>23.566666666666666</v>
      </c>
      <c r="F49" s="37" t="s">
        <v>20</v>
      </c>
    </row>
    <row r="50" spans="1:6" x14ac:dyDescent="0.25">
      <c r="A50" s="2">
        <v>1</v>
      </c>
      <c r="B50" s="1">
        <v>10900</v>
      </c>
      <c r="C50" s="2" t="s">
        <v>16</v>
      </c>
      <c r="D50" s="36">
        <f>DATE(2021,6,14)</f>
        <v>44361</v>
      </c>
      <c r="E50" s="54">
        <f>(DATE(2023,5,22)-D50)/30</f>
        <v>23.566666666666666</v>
      </c>
      <c r="F50" s="37" t="s">
        <v>20</v>
      </c>
    </row>
    <row r="51" spans="1:6" x14ac:dyDescent="0.25">
      <c r="A51" s="2">
        <v>2</v>
      </c>
      <c r="B51" s="1">
        <v>10901</v>
      </c>
      <c r="C51" s="2" t="s">
        <v>16</v>
      </c>
      <c r="D51" s="36">
        <f>DATE(2021,6,14)</f>
        <v>44361</v>
      </c>
      <c r="E51" s="54">
        <f>(DATE(2023,5,22)-D51)/30</f>
        <v>23.566666666666666</v>
      </c>
      <c r="F51" s="37" t="s">
        <v>20</v>
      </c>
    </row>
    <row r="52" spans="1:6" x14ac:dyDescent="0.25">
      <c r="A52" s="2">
        <v>1</v>
      </c>
      <c r="B52" s="1">
        <v>10902</v>
      </c>
      <c r="C52" s="2" t="s">
        <v>16</v>
      </c>
      <c r="D52" s="36">
        <f>DATE(2021,6,14)</f>
        <v>44361</v>
      </c>
      <c r="E52" s="54">
        <f>(DATE(2023,5,22)-D52)/30</f>
        <v>23.566666666666666</v>
      </c>
      <c r="F52" s="37" t="s">
        <v>20</v>
      </c>
    </row>
    <row r="53" spans="1:6" x14ac:dyDescent="0.25">
      <c r="A53" s="2">
        <v>2</v>
      </c>
      <c r="B53" s="2">
        <v>10903</v>
      </c>
      <c r="C53" s="2" t="s">
        <v>16</v>
      </c>
      <c r="D53" s="36">
        <f>DATE(2021,6,14)</f>
        <v>44361</v>
      </c>
      <c r="E53" s="54">
        <f>(DATE(2023,5,22)-D53)/30</f>
        <v>23.566666666666666</v>
      </c>
      <c r="F53" s="37" t="s">
        <v>20</v>
      </c>
    </row>
  </sheetData>
  <autoFilter ref="A1:F53" xr:uid="{91853C0A-ADDE-43C5-A421-49ED6CCACC7A}">
    <sortState xmlns:xlrd2="http://schemas.microsoft.com/office/spreadsheetml/2017/richdata2" ref="A2:F53">
      <sortCondition ref="C1:C53"/>
    </sortState>
  </autoFilter>
  <sortState xmlns:xlrd2="http://schemas.microsoft.com/office/spreadsheetml/2017/richdata2" ref="A2:F53">
    <sortCondition ref="B1:B53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8F71-0CD5-4B89-B0F0-F805A4C61A51}">
  <dimension ref="A1:AC54"/>
  <sheetViews>
    <sheetView tabSelected="1" topLeftCell="A31" workbookViewId="0">
      <selection activeCell="X54" sqref="X54"/>
    </sheetView>
  </sheetViews>
  <sheetFormatPr defaultRowHeight="15" x14ac:dyDescent="0.25"/>
  <cols>
    <col min="1" max="1" width="6" bestFit="1" customWidth="1"/>
    <col min="2" max="2" width="6.85546875" bestFit="1" customWidth="1"/>
    <col min="3" max="3" width="11.28515625" bestFit="1" customWidth="1"/>
    <col min="4" max="4" width="3.28515625" customWidth="1"/>
    <col min="5" max="5" width="6.85546875" customWidth="1"/>
    <col min="7" max="7" width="4.7109375" customWidth="1"/>
    <col min="8" max="8" width="6" bestFit="1" customWidth="1"/>
    <col min="9" max="9" width="6.85546875" bestFit="1" customWidth="1"/>
    <col min="10" max="10" width="11.28515625" bestFit="1" customWidth="1"/>
    <col min="11" max="11" width="6" bestFit="1" customWidth="1"/>
    <col min="12" max="12" width="12.7109375" bestFit="1" customWidth="1"/>
    <col min="13" max="13" width="5.28515625" customWidth="1"/>
    <col min="14" max="14" width="6" bestFit="1" customWidth="1"/>
    <col min="15" max="15" width="6.85546875" bestFit="1" customWidth="1"/>
    <col min="16" max="16" width="11.28515625" bestFit="1" customWidth="1"/>
    <col min="17" max="17" width="4.85546875" bestFit="1" customWidth="1"/>
    <col min="18" max="18" width="12.7109375" bestFit="1" customWidth="1"/>
    <col min="19" max="19" width="5.28515625" customWidth="1"/>
    <col min="20" max="20" width="6.28515625" bestFit="1" customWidth="1"/>
    <col min="21" max="21" width="6.85546875" bestFit="1" customWidth="1"/>
    <col min="22" max="22" width="11.28515625" bestFit="1" customWidth="1"/>
    <col min="23" max="24" width="6.140625" bestFit="1" customWidth="1"/>
    <col min="25" max="25" width="6.28515625" bestFit="1" customWidth="1"/>
    <col min="26" max="26" width="6.85546875" bestFit="1" customWidth="1"/>
    <col min="27" max="27" width="11.28515625" bestFit="1" customWidth="1"/>
    <col min="28" max="28" width="5.42578125" bestFit="1" customWidth="1"/>
    <col min="29" max="29" width="6.140625" bestFit="1" customWidth="1"/>
  </cols>
  <sheetData>
    <row r="1" spans="1:29" x14ac:dyDescent="0.25">
      <c r="A1" s="61" t="s">
        <v>9</v>
      </c>
      <c r="B1" s="61"/>
      <c r="C1" s="61"/>
      <c r="E1" t="s">
        <v>8</v>
      </c>
      <c r="H1" s="61" t="s">
        <v>11</v>
      </c>
      <c r="I1" s="61"/>
      <c r="J1" s="61"/>
      <c r="K1" s="61"/>
      <c r="L1" s="61"/>
      <c r="N1" s="61" t="s">
        <v>12</v>
      </c>
      <c r="O1" s="61"/>
      <c r="P1" s="61"/>
      <c r="Q1" s="61"/>
      <c r="R1" s="61"/>
      <c r="U1" s="61" t="s">
        <v>13</v>
      </c>
      <c r="V1" s="61"/>
    </row>
    <row r="2" spans="1:29" x14ac:dyDescent="0.25">
      <c r="A2" s="1" t="s">
        <v>1</v>
      </c>
      <c r="B2" t="s">
        <v>4</v>
      </c>
      <c r="C2" t="s">
        <v>5</v>
      </c>
      <c r="E2" t="s">
        <v>4</v>
      </c>
      <c r="F2" t="s">
        <v>5</v>
      </c>
      <c r="H2" s="1" t="s">
        <v>1</v>
      </c>
      <c r="I2" t="s">
        <v>4</v>
      </c>
      <c r="J2" t="s">
        <v>5</v>
      </c>
      <c r="K2" t="s">
        <v>6</v>
      </c>
      <c r="L2" t="s">
        <v>7</v>
      </c>
      <c r="N2" s="1" t="s">
        <v>1</v>
      </c>
      <c r="O2" t="s">
        <v>4</v>
      </c>
      <c r="P2" t="s">
        <v>5</v>
      </c>
      <c r="Q2" t="s">
        <v>6</v>
      </c>
      <c r="R2" t="s">
        <v>7</v>
      </c>
      <c r="T2" s="1" t="s">
        <v>1</v>
      </c>
      <c r="U2" t="s">
        <v>4</v>
      </c>
      <c r="V2" t="s">
        <v>5</v>
      </c>
    </row>
    <row r="3" spans="1:29" x14ac:dyDescent="0.25">
      <c r="A3" s="2">
        <v>10861</v>
      </c>
      <c r="B3">
        <v>50.7</v>
      </c>
      <c r="C3">
        <v>63.39</v>
      </c>
      <c r="E3">
        <v>49.71</v>
      </c>
      <c r="F3">
        <v>48.96</v>
      </c>
      <c r="H3" s="2">
        <v>10861</v>
      </c>
      <c r="I3">
        <v>34.159999999999997</v>
      </c>
      <c r="J3" s="17">
        <v>31.74</v>
      </c>
      <c r="K3" s="19">
        <f>SUM(I3:J3)</f>
        <v>65.899999999999991</v>
      </c>
      <c r="L3" s="18">
        <f>(J3-I3)/K3</f>
        <v>-3.6722306525037912E-2</v>
      </c>
      <c r="N3" s="1">
        <v>10861</v>
      </c>
      <c r="O3">
        <v>20.154</v>
      </c>
      <c r="P3" s="17">
        <v>20.556000000000001</v>
      </c>
      <c r="Q3" s="19">
        <f>SUM(O3:P3)</f>
        <v>40.71</v>
      </c>
      <c r="R3" s="18">
        <f>(P3-O3)/Q3</f>
        <v>9.8747236551216169E-3</v>
      </c>
      <c r="T3" s="1">
        <v>10861</v>
      </c>
      <c r="U3">
        <v>1</v>
      </c>
      <c r="V3" s="17">
        <v>0</v>
      </c>
      <c r="W3" t="b">
        <f>IF(V3=1,TRUE,FALSE)</f>
        <v>0</v>
      </c>
      <c r="Y3" s="28"/>
      <c r="Z3" s="29" t="s">
        <v>4</v>
      </c>
      <c r="AA3" s="29" t="s">
        <v>5</v>
      </c>
      <c r="AB3" s="29" t="b">
        <v>1</v>
      </c>
      <c r="AC3" s="30" t="b">
        <v>0</v>
      </c>
    </row>
    <row r="4" spans="1:29" x14ac:dyDescent="0.25">
      <c r="A4" s="34">
        <v>10862</v>
      </c>
      <c r="B4">
        <v>43.76</v>
      </c>
      <c r="C4">
        <v>33.159999999999997</v>
      </c>
      <c r="E4">
        <v>8.94</v>
      </c>
      <c r="F4">
        <v>12.37</v>
      </c>
      <c r="H4" s="34">
        <v>10862</v>
      </c>
      <c r="I4" s="17">
        <v>20.8</v>
      </c>
      <c r="J4">
        <v>37.71</v>
      </c>
      <c r="K4" s="19">
        <f>SUM(I4:J4)</f>
        <v>58.510000000000005</v>
      </c>
      <c r="L4" s="18">
        <f>(I4-J4)/K4</f>
        <v>-0.28901042556827888</v>
      </c>
      <c r="N4" s="1">
        <v>10862</v>
      </c>
      <c r="O4" s="17">
        <v>6.3630000000000004</v>
      </c>
      <c r="P4">
        <v>16.079000000000001</v>
      </c>
      <c r="Q4" s="19">
        <f>SUM(O4:P4)</f>
        <v>22.442</v>
      </c>
      <c r="R4" s="18">
        <f>(O4-P4)/Q4</f>
        <v>-0.43293824079850285</v>
      </c>
      <c r="T4" s="1">
        <v>10862</v>
      </c>
      <c r="U4" s="17">
        <v>0</v>
      </c>
      <c r="V4">
        <v>1</v>
      </c>
      <c r="W4" t="b">
        <f>IF(U4=1,TRUE,FALSE)</f>
        <v>0</v>
      </c>
      <c r="Y4" s="31" t="s">
        <v>14</v>
      </c>
      <c r="Z4" s="32">
        <f>SUM(U3:U54)</f>
        <v>26</v>
      </c>
      <c r="AA4" s="32">
        <f>SUM(V3:V54)</f>
        <v>26</v>
      </c>
      <c r="AB4" s="32">
        <f>COUNTIF(W3:W54,TRUE)</f>
        <v>18</v>
      </c>
      <c r="AC4" s="33">
        <f>COUNTIF(W3:W54,FALSE)</f>
        <v>21</v>
      </c>
    </row>
    <row r="5" spans="1:29" x14ac:dyDescent="0.25">
      <c r="A5" s="35">
        <v>10867</v>
      </c>
      <c r="B5">
        <v>30.75</v>
      </c>
      <c r="C5">
        <v>37.130000000000003</v>
      </c>
      <c r="E5">
        <v>33.07</v>
      </c>
      <c r="F5">
        <v>46.07</v>
      </c>
      <c r="H5" s="35">
        <v>10867</v>
      </c>
      <c r="I5">
        <v>11.32</v>
      </c>
      <c r="J5" s="17">
        <v>13.95</v>
      </c>
      <c r="K5" s="19">
        <f>SUM(I5:J5)</f>
        <v>25.27</v>
      </c>
      <c r="L5" s="18">
        <f>(J5-I5)/K5</f>
        <v>0.10407597942223977</v>
      </c>
      <c r="N5" s="1">
        <v>10867</v>
      </c>
      <c r="O5">
        <v>10.423</v>
      </c>
      <c r="P5" s="17">
        <v>12.866</v>
      </c>
      <c r="Q5" s="19">
        <f>SUM(O5:P5)</f>
        <v>23.289000000000001</v>
      </c>
      <c r="R5" s="18">
        <f>(P5-O5)/Q5</f>
        <v>0.10489930868650434</v>
      </c>
      <c r="T5" s="1">
        <v>10867</v>
      </c>
      <c r="U5">
        <v>0</v>
      </c>
      <c r="V5" s="17">
        <v>1</v>
      </c>
      <c r="W5" t="b">
        <f>IF(V5=1,TRUE,FALSE)</f>
        <v>1</v>
      </c>
    </row>
    <row r="6" spans="1:29" x14ac:dyDescent="0.25">
      <c r="A6" s="34">
        <v>10868</v>
      </c>
      <c r="B6">
        <v>57.58</v>
      </c>
      <c r="C6">
        <v>71.55</v>
      </c>
      <c r="E6">
        <v>46.07</v>
      </c>
      <c r="F6">
        <v>53.49</v>
      </c>
      <c r="H6" s="34">
        <v>10868</v>
      </c>
      <c r="I6" s="17">
        <v>39.229999999999997</v>
      </c>
      <c r="J6">
        <v>21.62</v>
      </c>
      <c r="K6" s="19">
        <f>SUM(I6:J6)</f>
        <v>60.849999999999994</v>
      </c>
      <c r="L6" s="18">
        <f>(I6-J6)/K6</f>
        <v>0.28940016433853732</v>
      </c>
      <c r="N6" s="1">
        <v>10868</v>
      </c>
      <c r="O6" s="17">
        <v>23.579000000000001</v>
      </c>
      <c r="P6">
        <v>7.7610000000000001</v>
      </c>
      <c r="Q6" s="19">
        <f>SUM(O6:P6)</f>
        <v>31.34</v>
      </c>
      <c r="R6" s="18">
        <f>(O6-P6)/Q6</f>
        <v>0.5047223994894704</v>
      </c>
      <c r="T6" s="1">
        <v>10868</v>
      </c>
      <c r="U6" s="17">
        <v>0</v>
      </c>
      <c r="V6">
        <v>1</v>
      </c>
      <c r="W6" t="b">
        <f>IF(U6=1,TRUE,FALSE)</f>
        <v>0</v>
      </c>
    </row>
    <row r="7" spans="1:29" x14ac:dyDescent="0.25">
      <c r="A7" s="35">
        <v>10871</v>
      </c>
      <c r="B7">
        <v>23.32</v>
      </c>
      <c r="C7">
        <v>47.05</v>
      </c>
      <c r="E7">
        <v>18.579999999999998</v>
      </c>
      <c r="F7">
        <v>28.08</v>
      </c>
      <c r="H7" s="35">
        <v>10871</v>
      </c>
      <c r="I7" s="17">
        <v>31.68</v>
      </c>
      <c r="J7">
        <v>43.29</v>
      </c>
      <c r="K7" s="19">
        <f>SUM(I7:J7)</f>
        <v>74.97</v>
      </c>
      <c r="L7" s="18">
        <f>(I7-J7)/K7</f>
        <v>-0.15486194477791115</v>
      </c>
      <c r="N7" s="1">
        <v>10871</v>
      </c>
      <c r="O7" s="17">
        <v>9.9459999999999997</v>
      </c>
      <c r="P7">
        <v>11.073</v>
      </c>
      <c r="Q7" s="19">
        <f>SUM(O7:P7)</f>
        <v>21.018999999999998</v>
      </c>
      <c r="R7" s="18">
        <f>(O7-P7)/Q7</f>
        <v>-5.3618155002616713E-2</v>
      </c>
      <c r="T7" s="1">
        <v>10871</v>
      </c>
      <c r="U7" s="17">
        <v>1</v>
      </c>
      <c r="V7">
        <v>0</v>
      </c>
      <c r="W7" t="b">
        <f>IF(U7=1,TRUE,FALSE)</f>
        <v>1</v>
      </c>
    </row>
    <row r="8" spans="1:29" x14ac:dyDescent="0.25">
      <c r="A8" s="34">
        <v>10873</v>
      </c>
      <c r="B8">
        <v>58.35</v>
      </c>
      <c r="C8">
        <v>52.93</v>
      </c>
      <c r="E8">
        <v>45.49</v>
      </c>
      <c r="F8">
        <v>21.59</v>
      </c>
      <c r="H8" s="34">
        <v>10873</v>
      </c>
      <c r="I8">
        <v>29.36</v>
      </c>
      <c r="J8" s="17">
        <v>29.02</v>
      </c>
      <c r="K8" s="19">
        <f>SUM(I8:J8)</f>
        <v>58.379999999999995</v>
      </c>
      <c r="L8" s="18">
        <f t="shared" ref="L8:L53" si="0">(J8-I8)/K8</f>
        <v>-5.8239122987324404E-3</v>
      </c>
      <c r="N8" s="1">
        <v>10873</v>
      </c>
      <c r="O8">
        <v>12.239000000000001</v>
      </c>
      <c r="P8" s="17">
        <v>15.612</v>
      </c>
      <c r="Q8" s="19">
        <f>SUM(O8:P8)</f>
        <v>27.850999999999999</v>
      </c>
      <c r="R8" s="18">
        <f t="shared" ref="R8:R53" si="1">(P8-O8)/Q8</f>
        <v>0.12110875731571576</v>
      </c>
      <c r="T8" s="1">
        <v>10873</v>
      </c>
      <c r="U8">
        <v>1</v>
      </c>
      <c r="V8" s="17">
        <v>0</v>
      </c>
      <c r="W8" t="b">
        <f t="shared" ref="W8:W10" si="2">IF(V8=1,TRUE,FALSE)</f>
        <v>0</v>
      </c>
    </row>
    <row r="9" spans="1:29" x14ac:dyDescent="0.25">
      <c r="A9" s="29">
        <v>10876</v>
      </c>
      <c r="B9">
        <v>77.95</v>
      </c>
      <c r="C9">
        <v>58.81</v>
      </c>
      <c r="E9">
        <v>28.82</v>
      </c>
      <c r="F9">
        <v>22.56</v>
      </c>
      <c r="G9" s="10"/>
      <c r="H9" s="29">
        <v>10876</v>
      </c>
      <c r="I9">
        <v>29.7</v>
      </c>
      <c r="J9" s="17">
        <v>40.64</v>
      </c>
      <c r="K9" s="4">
        <f>SUM(I9:J9)</f>
        <v>70.34</v>
      </c>
      <c r="L9" s="18">
        <f t="shared" si="0"/>
        <v>0.15553028148990619</v>
      </c>
      <c r="N9">
        <v>10876</v>
      </c>
      <c r="O9">
        <v>17.646999999999998</v>
      </c>
      <c r="P9" s="17">
        <v>18.600000000000001</v>
      </c>
      <c r="Q9" s="4">
        <f>SUM(O9:P9)</f>
        <v>36.247</v>
      </c>
      <c r="R9" s="18">
        <f t="shared" si="1"/>
        <v>2.6291831048086821E-2</v>
      </c>
      <c r="T9">
        <v>10876</v>
      </c>
      <c r="U9" s="9">
        <v>1</v>
      </c>
      <c r="V9" s="17">
        <v>0</v>
      </c>
      <c r="W9" t="b">
        <f t="shared" si="2"/>
        <v>0</v>
      </c>
    </row>
    <row r="10" spans="1:29" x14ac:dyDescent="0.25">
      <c r="A10">
        <v>10877</v>
      </c>
      <c r="B10">
        <v>35.44</v>
      </c>
      <c r="C10">
        <v>61.01</v>
      </c>
      <c r="E10">
        <v>68.930000000000007</v>
      </c>
      <c r="F10">
        <v>50.31</v>
      </c>
      <c r="G10" s="10"/>
      <c r="H10">
        <v>10877</v>
      </c>
      <c r="I10">
        <v>32.5</v>
      </c>
      <c r="J10" s="17">
        <v>28.02</v>
      </c>
      <c r="K10" s="4">
        <f>SUM(I10:J10)</f>
        <v>60.519999999999996</v>
      </c>
      <c r="L10" s="18">
        <f t="shared" si="0"/>
        <v>-7.4025115664243232E-2</v>
      </c>
      <c r="N10">
        <v>10877</v>
      </c>
      <c r="O10">
        <v>23.25</v>
      </c>
      <c r="P10" s="17">
        <v>10.663</v>
      </c>
      <c r="Q10" s="4">
        <f>SUM(O10:P10)</f>
        <v>33.912999999999997</v>
      </c>
      <c r="R10" s="18">
        <f t="shared" si="1"/>
        <v>-0.37115560404564624</v>
      </c>
      <c r="T10">
        <v>10877</v>
      </c>
      <c r="U10">
        <v>0</v>
      </c>
      <c r="V10" s="17">
        <v>1</v>
      </c>
      <c r="W10" t="b">
        <f t="shared" si="2"/>
        <v>1</v>
      </c>
    </row>
    <row r="11" spans="1:29" x14ac:dyDescent="0.25">
      <c r="A11">
        <v>10883</v>
      </c>
      <c r="B11">
        <v>42.16</v>
      </c>
      <c r="C11">
        <v>56.6</v>
      </c>
      <c r="E11">
        <v>36.96</v>
      </c>
      <c r="F11">
        <v>48.36</v>
      </c>
      <c r="G11" s="10"/>
      <c r="H11">
        <v>10883</v>
      </c>
      <c r="I11" s="17">
        <v>46.57</v>
      </c>
      <c r="J11">
        <v>28.01</v>
      </c>
      <c r="K11" s="12">
        <f>SUM(I11:J11)</f>
        <v>74.58</v>
      </c>
      <c r="L11" s="18">
        <f>(I11-J11)/K11</f>
        <v>0.24886028425851434</v>
      </c>
      <c r="N11">
        <v>10883</v>
      </c>
      <c r="O11" s="17">
        <v>18.599</v>
      </c>
      <c r="P11">
        <v>4.3140000000000001</v>
      </c>
      <c r="Q11" s="12">
        <f>SUM(O11:P11)</f>
        <v>22.913</v>
      </c>
      <c r="R11" s="18">
        <f>(O11-P11)/Q11</f>
        <v>0.62344520577837903</v>
      </c>
      <c r="T11">
        <v>10883</v>
      </c>
      <c r="U11" s="17">
        <v>1</v>
      </c>
      <c r="V11">
        <v>0</v>
      </c>
      <c r="W11" t="b">
        <f>IF(U11=1,TRUE,FALSE)</f>
        <v>1</v>
      </c>
    </row>
    <row r="12" spans="1:29" x14ac:dyDescent="0.25">
      <c r="A12" s="32">
        <v>10884</v>
      </c>
      <c r="B12">
        <v>80.989999999999995</v>
      </c>
      <c r="C12">
        <v>48.63</v>
      </c>
      <c r="E12">
        <v>52.22</v>
      </c>
      <c r="F12">
        <v>59.17</v>
      </c>
      <c r="G12" s="10"/>
      <c r="H12" s="32">
        <v>10884</v>
      </c>
      <c r="I12">
        <v>26.72</v>
      </c>
      <c r="J12" s="17">
        <v>29.04</v>
      </c>
      <c r="K12" s="4">
        <f>SUM(I12:J12)</f>
        <v>55.76</v>
      </c>
      <c r="L12" s="18">
        <f t="shared" si="0"/>
        <v>4.1606886657101869E-2</v>
      </c>
      <c r="N12">
        <v>10884</v>
      </c>
      <c r="O12">
        <v>8.4450000000000003</v>
      </c>
      <c r="P12" s="17">
        <v>27.004000000000001</v>
      </c>
      <c r="Q12" s="4">
        <f>SUM(O12:P12)</f>
        <v>35.448999999999998</v>
      </c>
      <c r="R12" s="18">
        <f t="shared" si="1"/>
        <v>0.52354086151936596</v>
      </c>
      <c r="T12">
        <v>10884</v>
      </c>
      <c r="U12">
        <v>1</v>
      </c>
      <c r="V12" s="17">
        <v>0</v>
      </c>
      <c r="W12" t="b">
        <f t="shared" ref="W12:W14" si="3">IF(V12=1,TRUE,FALSE)</f>
        <v>0</v>
      </c>
    </row>
    <row r="13" spans="1:29" x14ac:dyDescent="0.25">
      <c r="A13" s="64">
        <v>10892</v>
      </c>
      <c r="B13">
        <v>52.73</v>
      </c>
      <c r="C13">
        <v>36.200000000000003</v>
      </c>
      <c r="E13">
        <v>40.479999999999997</v>
      </c>
      <c r="F13">
        <v>46.52</v>
      </c>
      <c r="G13" s="10"/>
      <c r="H13" s="64">
        <v>10892</v>
      </c>
      <c r="I13">
        <v>25.4</v>
      </c>
      <c r="J13" s="17">
        <v>28.03</v>
      </c>
      <c r="K13" s="7">
        <f>SUM(I13:J13)</f>
        <v>53.43</v>
      </c>
      <c r="L13" s="18">
        <f t="shared" si="0"/>
        <v>4.9223282799925182E-2</v>
      </c>
      <c r="N13" s="64">
        <v>10892</v>
      </c>
      <c r="O13">
        <v>17.056000000000001</v>
      </c>
      <c r="P13" s="17">
        <v>17.78</v>
      </c>
      <c r="Q13" s="4">
        <f>SUM(O13:P13)</f>
        <v>34.835999999999999</v>
      </c>
      <c r="R13" s="18">
        <f t="shared" si="1"/>
        <v>2.0783097944654962E-2</v>
      </c>
      <c r="T13" s="64">
        <v>10892</v>
      </c>
      <c r="U13">
        <v>0</v>
      </c>
      <c r="V13" s="17">
        <v>1</v>
      </c>
      <c r="W13" t="b">
        <f t="shared" si="3"/>
        <v>1</v>
      </c>
    </row>
    <row r="14" spans="1:29" x14ac:dyDescent="0.25">
      <c r="A14" s="63">
        <v>10894</v>
      </c>
      <c r="B14">
        <v>28.85</v>
      </c>
      <c r="C14">
        <v>33.03</v>
      </c>
      <c r="E14" s="9">
        <v>21.83</v>
      </c>
      <c r="F14" s="9">
        <v>29.28</v>
      </c>
      <c r="G14" s="10"/>
      <c r="H14" s="63">
        <v>10894</v>
      </c>
      <c r="I14" s="9">
        <v>15.15</v>
      </c>
      <c r="J14" s="11">
        <v>15.86</v>
      </c>
      <c r="K14" s="12">
        <f>SUM(I14:J14)</f>
        <v>31.009999999999998</v>
      </c>
      <c r="L14" s="18">
        <f t="shared" si="0"/>
        <v>2.2895840051596231E-2</v>
      </c>
      <c r="N14" s="2">
        <v>10894</v>
      </c>
      <c r="O14" s="9">
        <v>15.427</v>
      </c>
      <c r="P14" s="11">
        <v>12.117000000000001</v>
      </c>
      <c r="Q14" s="4">
        <f>SUM(O14:P14)</f>
        <v>27.544</v>
      </c>
      <c r="R14" s="18">
        <f t="shared" si="1"/>
        <v>-0.12017136218414169</v>
      </c>
      <c r="T14" s="2">
        <v>10894</v>
      </c>
      <c r="U14" s="9">
        <v>0</v>
      </c>
      <c r="V14" s="11">
        <v>1</v>
      </c>
      <c r="W14" t="b">
        <f t="shared" si="3"/>
        <v>1</v>
      </c>
    </row>
    <row r="15" spans="1:29" x14ac:dyDescent="0.25">
      <c r="A15" s="2">
        <v>10895</v>
      </c>
      <c r="B15">
        <v>21.37</v>
      </c>
      <c r="C15">
        <v>23.37</v>
      </c>
      <c r="E15" s="9">
        <v>15.24</v>
      </c>
      <c r="F15" s="9">
        <v>6.63</v>
      </c>
      <c r="G15" s="10"/>
      <c r="H15" s="2">
        <v>10895</v>
      </c>
      <c r="I15" s="11">
        <v>6.37</v>
      </c>
      <c r="J15" s="9">
        <v>15.7</v>
      </c>
      <c r="K15" s="4">
        <f>SUM(I15:J15)</f>
        <v>22.07</v>
      </c>
      <c r="L15" s="18">
        <f>(I15-J15)/K15</f>
        <v>-0.4227458087902129</v>
      </c>
      <c r="N15" s="2">
        <v>10895</v>
      </c>
      <c r="O15" s="11">
        <v>6.5810000000000004</v>
      </c>
      <c r="P15" s="9">
        <v>19.055</v>
      </c>
      <c r="Q15" s="4">
        <f>SUM(O15:P15)</f>
        <v>25.635999999999999</v>
      </c>
      <c r="R15" s="18">
        <f>(O15-P15)/Q15</f>
        <v>-0.48658136994850992</v>
      </c>
      <c r="T15" s="2">
        <v>10895</v>
      </c>
      <c r="U15" s="11">
        <v>0</v>
      </c>
      <c r="V15" s="9">
        <v>1</v>
      </c>
      <c r="W15" t="b">
        <f>IF(U15=1,TRUE,FALSE)</f>
        <v>0</v>
      </c>
    </row>
    <row r="16" spans="1:29" x14ac:dyDescent="0.25">
      <c r="A16" s="2">
        <v>10896</v>
      </c>
      <c r="B16">
        <v>48.82</v>
      </c>
      <c r="C16">
        <v>22.52</v>
      </c>
      <c r="E16" s="9">
        <v>34.49</v>
      </c>
      <c r="F16" s="9">
        <v>45.69</v>
      </c>
      <c r="G16" s="10"/>
      <c r="H16" s="2">
        <v>10896</v>
      </c>
      <c r="I16" s="9">
        <v>13.81</v>
      </c>
      <c r="J16" s="11">
        <v>32.67</v>
      </c>
      <c r="K16" s="7">
        <f>SUM(I16:J16)</f>
        <v>46.480000000000004</v>
      </c>
      <c r="L16" s="18">
        <f t="shared" si="0"/>
        <v>0.40576592082616175</v>
      </c>
      <c r="N16" s="2">
        <v>10896</v>
      </c>
      <c r="O16" s="9">
        <v>1.407</v>
      </c>
      <c r="P16" s="11">
        <v>5.907</v>
      </c>
      <c r="Q16" s="4">
        <f>SUM(O16:P16)</f>
        <v>7.3140000000000001</v>
      </c>
      <c r="R16" s="69">
        <f t="shared" si="1"/>
        <v>0.61525840853158331</v>
      </c>
      <c r="T16" s="2">
        <v>10896</v>
      </c>
      <c r="U16" s="9">
        <v>0</v>
      </c>
      <c r="V16" s="11">
        <v>1</v>
      </c>
      <c r="W16" t="b">
        <f>IF(V16=1,TRUE,FALSE)</f>
        <v>1</v>
      </c>
    </row>
    <row r="17" spans="1:23" x14ac:dyDescent="0.25">
      <c r="A17" s="63">
        <v>10897</v>
      </c>
      <c r="B17">
        <v>24.16</v>
      </c>
      <c r="C17">
        <v>22.65</v>
      </c>
      <c r="E17" s="9">
        <v>34.74</v>
      </c>
      <c r="F17" s="9">
        <v>48.69</v>
      </c>
      <c r="G17" s="10"/>
      <c r="H17" s="63">
        <v>10897</v>
      </c>
      <c r="I17" s="11">
        <v>1.91</v>
      </c>
      <c r="J17" s="9">
        <v>6.38</v>
      </c>
      <c r="K17" s="19">
        <f>SUM(I17:J17)</f>
        <v>8.2899999999999991</v>
      </c>
      <c r="L17" s="57">
        <f>(I17-J17)/K17</f>
        <v>-0.53920386007237642</v>
      </c>
      <c r="N17" s="27">
        <v>10897</v>
      </c>
      <c r="O17" s="11">
        <v>1.91</v>
      </c>
      <c r="P17" s="9">
        <v>6.38</v>
      </c>
      <c r="Q17" s="4">
        <f>SUM(O17:P17)</f>
        <v>8.2899999999999991</v>
      </c>
      <c r="R17" s="57">
        <f>(O17-P17)/Q17</f>
        <v>-0.53920386007237642</v>
      </c>
      <c r="T17" s="27">
        <v>10897</v>
      </c>
      <c r="U17" s="11">
        <v>1</v>
      </c>
      <c r="V17" s="9">
        <v>0</v>
      </c>
    </row>
    <row r="18" spans="1:23" x14ac:dyDescent="0.25">
      <c r="A18" s="34">
        <v>10898</v>
      </c>
      <c r="B18">
        <v>3.21</v>
      </c>
      <c r="C18">
        <v>10.19</v>
      </c>
      <c r="E18" s="9">
        <v>2.12</v>
      </c>
      <c r="F18" s="9">
        <v>4.0999999999999996</v>
      </c>
      <c r="G18" s="10"/>
      <c r="H18" s="34">
        <v>10898</v>
      </c>
      <c r="I18" s="9">
        <v>7.84</v>
      </c>
      <c r="J18" s="11">
        <v>6.34</v>
      </c>
      <c r="K18" s="4">
        <f>SUM(I18:J18)</f>
        <v>14.18</v>
      </c>
      <c r="L18" s="57">
        <f t="shared" si="0"/>
        <v>-0.10578279266572638</v>
      </c>
      <c r="N18" s="27">
        <v>10898</v>
      </c>
      <c r="O18" s="9">
        <v>7.84</v>
      </c>
      <c r="P18" s="11">
        <v>6.34</v>
      </c>
      <c r="Q18" s="4">
        <f>SUM(O18:P18)</f>
        <v>14.18</v>
      </c>
      <c r="R18" s="57">
        <f t="shared" si="1"/>
        <v>-0.10578279266572638</v>
      </c>
      <c r="T18" s="27">
        <v>10898</v>
      </c>
      <c r="U18" s="9">
        <v>1</v>
      </c>
      <c r="V18" s="11">
        <v>0</v>
      </c>
    </row>
    <row r="19" spans="1:23" x14ac:dyDescent="0.25">
      <c r="A19" s="2">
        <v>10899</v>
      </c>
      <c r="B19">
        <v>10.62</v>
      </c>
      <c r="C19">
        <v>19.84</v>
      </c>
      <c r="E19" s="9">
        <v>13.35</v>
      </c>
      <c r="F19" s="9">
        <v>14.79</v>
      </c>
      <c r="H19" s="2">
        <v>10899</v>
      </c>
      <c r="I19" s="11">
        <v>3.24</v>
      </c>
      <c r="J19" s="9">
        <v>15.81</v>
      </c>
      <c r="K19" s="4">
        <f>SUM(I19:J19)</f>
        <v>19.05</v>
      </c>
      <c r="L19" s="18">
        <f>(I19-J19)/K19</f>
        <v>-0.65984251968503937</v>
      </c>
      <c r="N19" s="2">
        <v>10899</v>
      </c>
      <c r="O19" s="11">
        <v>3.24</v>
      </c>
      <c r="P19" s="9">
        <v>15.81</v>
      </c>
      <c r="Q19" s="4">
        <f>SUM(O19:P19)</f>
        <v>19.05</v>
      </c>
      <c r="R19" s="18">
        <f>(O19-P19)/Q19</f>
        <v>-0.65984251968503937</v>
      </c>
      <c r="T19" s="2">
        <v>10899</v>
      </c>
      <c r="U19" s="11">
        <v>0</v>
      </c>
      <c r="V19" s="9">
        <v>1</v>
      </c>
      <c r="W19" t="b">
        <f>IF(U19=1,TRUE,FALSE)</f>
        <v>0</v>
      </c>
    </row>
    <row r="20" spans="1:23" x14ac:dyDescent="0.25">
      <c r="A20" s="2">
        <v>10900</v>
      </c>
      <c r="B20">
        <v>5.85</v>
      </c>
      <c r="C20">
        <v>9.8800000000000008</v>
      </c>
      <c r="E20" s="9">
        <v>3.66</v>
      </c>
      <c r="F20" s="9">
        <v>5.44</v>
      </c>
      <c r="H20" s="2">
        <v>10900</v>
      </c>
      <c r="I20" s="9">
        <v>2.63</v>
      </c>
      <c r="J20" s="11">
        <v>6.72</v>
      </c>
      <c r="K20" s="19">
        <f>SUM(I20:J20)</f>
        <v>9.35</v>
      </c>
      <c r="L20" s="57">
        <f t="shared" si="0"/>
        <v>0.43743315508021391</v>
      </c>
      <c r="N20" s="27">
        <v>10900</v>
      </c>
      <c r="O20" s="9">
        <v>2.3620000000000001</v>
      </c>
      <c r="P20" s="11">
        <v>1.653</v>
      </c>
      <c r="Q20" s="4">
        <f>SUM(O20:P20)</f>
        <v>4.0150000000000006</v>
      </c>
      <c r="R20" s="57">
        <f t="shared" si="1"/>
        <v>-0.17658779576587796</v>
      </c>
      <c r="T20" s="27">
        <v>10900</v>
      </c>
      <c r="U20" s="9">
        <v>0</v>
      </c>
      <c r="V20" s="11">
        <v>1</v>
      </c>
    </row>
    <row r="21" spans="1:23" x14ac:dyDescent="0.25">
      <c r="A21" s="2">
        <v>10901</v>
      </c>
      <c r="B21">
        <v>20.98</v>
      </c>
      <c r="C21">
        <v>16.75</v>
      </c>
      <c r="E21" s="9">
        <v>4.59</v>
      </c>
      <c r="F21" s="9">
        <v>7.69</v>
      </c>
      <c r="H21" s="2">
        <v>10901</v>
      </c>
      <c r="I21" s="11">
        <v>6.04</v>
      </c>
      <c r="J21" s="9">
        <v>6.29</v>
      </c>
      <c r="K21" s="4">
        <f>SUM(I21:J21)</f>
        <v>12.33</v>
      </c>
      <c r="L21" s="57">
        <f>(I21-J21)/K21</f>
        <v>-2.02757502027575E-2</v>
      </c>
      <c r="N21" s="27">
        <v>10901</v>
      </c>
      <c r="O21" s="11">
        <v>5.8879999999999999</v>
      </c>
      <c r="P21" s="9">
        <v>5.6680000000000001</v>
      </c>
      <c r="Q21" s="4">
        <f>SUM(O21:P21)</f>
        <v>11.556000000000001</v>
      </c>
      <c r="R21" s="57">
        <f>(O21-P21)/Q21</f>
        <v>1.9037729318103127E-2</v>
      </c>
      <c r="T21" s="27">
        <v>10901</v>
      </c>
      <c r="U21" s="11">
        <v>0</v>
      </c>
      <c r="V21" s="9">
        <v>1</v>
      </c>
    </row>
    <row r="22" spans="1:23" x14ac:dyDescent="0.25">
      <c r="A22" s="2">
        <v>10902</v>
      </c>
      <c r="B22" s="9">
        <v>59.02</v>
      </c>
      <c r="C22" s="9">
        <v>38.82</v>
      </c>
      <c r="E22" s="9">
        <v>28.08</v>
      </c>
      <c r="F22" s="9">
        <v>38.92</v>
      </c>
      <c r="H22" s="2">
        <v>10902</v>
      </c>
      <c r="I22" s="9">
        <v>16.190000000000001</v>
      </c>
      <c r="J22" s="11">
        <v>11.8</v>
      </c>
      <c r="K22" s="4">
        <f>SUM(I22:J22)</f>
        <v>27.990000000000002</v>
      </c>
      <c r="L22" s="18">
        <f t="shared" si="0"/>
        <v>-0.15684172918899608</v>
      </c>
      <c r="N22" s="2">
        <v>10902</v>
      </c>
      <c r="O22" s="9">
        <v>6.9180000000000001</v>
      </c>
      <c r="P22" s="11">
        <v>9.0350000000000001</v>
      </c>
      <c r="Q22" s="4">
        <f>SUM(O22:P22)</f>
        <v>15.952999999999999</v>
      </c>
      <c r="R22" s="18">
        <f t="shared" si="1"/>
        <v>0.13270231304456842</v>
      </c>
      <c r="T22" s="2">
        <v>10902</v>
      </c>
      <c r="U22" s="9">
        <v>0</v>
      </c>
      <c r="V22" s="11">
        <v>1</v>
      </c>
      <c r="W22" t="b">
        <f>IF(V22=1,TRUE,FALSE)</f>
        <v>1</v>
      </c>
    </row>
    <row r="23" spans="1:23" x14ac:dyDescent="0.25">
      <c r="A23" s="34">
        <v>10903</v>
      </c>
      <c r="B23" s="9">
        <v>19.100000000000001</v>
      </c>
      <c r="C23" s="9">
        <v>19.02</v>
      </c>
      <c r="E23" s="9">
        <v>12.24</v>
      </c>
      <c r="F23" s="9">
        <v>18.8</v>
      </c>
      <c r="H23" s="34">
        <v>10903</v>
      </c>
      <c r="I23" s="11">
        <v>7.06</v>
      </c>
      <c r="J23" s="9">
        <v>7.88</v>
      </c>
      <c r="K23" s="4">
        <f>SUM(I23:J23)</f>
        <v>14.94</v>
      </c>
      <c r="L23" s="18">
        <f>(I23-J23)/K23</f>
        <v>-5.488621151271756E-2</v>
      </c>
      <c r="N23" s="34">
        <v>10903</v>
      </c>
      <c r="O23" s="11">
        <v>1.8520000000000001</v>
      </c>
      <c r="P23" s="9">
        <v>5.4950000000000001</v>
      </c>
      <c r="Q23" s="4">
        <f>SUM(O23:P23)</f>
        <v>7.3470000000000004</v>
      </c>
      <c r="R23" s="69">
        <f>(O23-P23)/Q23</f>
        <v>-0.49584864570573017</v>
      </c>
      <c r="T23" s="34">
        <v>10903</v>
      </c>
      <c r="U23" s="11">
        <v>1</v>
      </c>
      <c r="V23" s="9">
        <v>0</v>
      </c>
      <c r="W23" t="b">
        <f>IF(U23=1,TRUE,FALSE)</f>
        <v>1</v>
      </c>
    </row>
    <row r="24" spans="1:23" x14ac:dyDescent="0.25">
      <c r="A24" s="6">
        <v>10909</v>
      </c>
      <c r="B24">
        <v>32.799999999999997</v>
      </c>
      <c r="C24">
        <v>29.3</v>
      </c>
      <c r="E24">
        <v>18.63</v>
      </c>
      <c r="F24">
        <v>15.84</v>
      </c>
      <c r="H24" s="6">
        <v>10909</v>
      </c>
      <c r="I24">
        <v>13.59</v>
      </c>
      <c r="J24" s="17">
        <v>10.45</v>
      </c>
      <c r="K24" s="55">
        <f>SUM(I24:J24)</f>
        <v>24.04</v>
      </c>
      <c r="L24" s="18">
        <f t="shared" si="0"/>
        <v>-0.13061564059900169</v>
      </c>
      <c r="N24" s="6">
        <v>10909</v>
      </c>
      <c r="O24">
        <v>0.88700000000000001</v>
      </c>
      <c r="P24" s="17">
        <v>4.258</v>
      </c>
      <c r="Q24" s="4">
        <f>SUM(O24:P24)</f>
        <v>5.1449999999999996</v>
      </c>
      <c r="R24" s="69">
        <f t="shared" si="1"/>
        <v>0.65519922254616136</v>
      </c>
      <c r="T24" s="6">
        <v>10909</v>
      </c>
      <c r="U24" s="9">
        <v>0</v>
      </c>
      <c r="V24" s="17">
        <v>1</v>
      </c>
      <c r="W24" t="b">
        <f t="shared" ref="W24:W26" si="4">IF(V24=1,TRUE,FALSE)</f>
        <v>1</v>
      </c>
    </row>
    <row r="25" spans="1:23" x14ac:dyDescent="0.25">
      <c r="A25" s="56">
        <v>10910</v>
      </c>
      <c r="B25">
        <v>10.34</v>
      </c>
      <c r="C25">
        <v>13.17</v>
      </c>
      <c r="E25">
        <v>1.47</v>
      </c>
      <c r="F25">
        <v>8.81</v>
      </c>
      <c r="H25" s="56">
        <v>10910</v>
      </c>
      <c r="I25">
        <v>1.3</v>
      </c>
      <c r="J25" s="17">
        <v>4.4800000000000004</v>
      </c>
      <c r="K25" s="19">
        <f>SUM(I25:J25)</f>
        <v>5.78</v>
      </c>
      <c r="L25" s="57">
        <f t="shared" si="0"/>
        <v>0.55017301038062294</v>
      </c>
      <c r="N25" s="27">
        <v>10910</v>
      </c>
      <c r="O25">
        <v>1.3</v>
      </c>
      <c r="P25" s="17">
        <v>4.4800000000000004</v>
      </c>
      <c r="Q25" s="19">
        <f>SUM(O25:P25)</f>
        <v>5.78</v>
      </c>
      <c r="R25" s="57">
        <f t="shared" si="1"/>
        <v>0.55017301038062294</v>
      </c>
      <c r="T25" s="27">
        <v>10910</v>
      </c>
      <c r="U25">
        <v>0</v>
      </c>
      <c r="V25" s="17">
        <v>1</v>
      </c>
    </row>
    <row r="26" spans="1:23" x14ac:dyDescent="0.25">
      <c r="A26">
        <v>10918</v>
      </c>
      <c r="B26">
        <v>17.23</v>
      </c>
      <c r="C26">
        <v>21.11</v>
      </c>
      <c r="E26">
        <v>29.18</v>
      </c>
      <c r="F26">
        <v>27.43</v>
      </c>
      <c r="H26">
        <v>10918</v>
      </c>
      <c r="I26">
        <v>20.67</v>
      </c>
      <c r="J26" s="17">
        <v>32.549999999999997</v>
      </c>
      <c r="K26" s="19">
        <f>SUM(I26:J26)</f>
        <v>53.22</v>
      </c>
      <c r="L26" s="18">
        <f t="shared" si="0"/>
        <v>0.22322435174746327</v>
      </c>
      <c r="N26">
        <v>10918</v>
      </c>
      <c r="O26">
        <v>14.318</v>
      </c>
      <c r="P26" s="17">
        <v>29.716999999999999</v>
      </c>
      <c r="Q26" s="4">
        <f>SUM(O26:P26)</f>
        <v>44.034999999999997</v>
      </c>
      <c r="R26" s="18">
        <f t="shared" si="1"/>
        <v>0.34969910298626095</v>
      </c>
      <c r="T26">
        <v>10918</v>
      </c>
      <c r="U26">
        <v>0</v>
      </c>
      <c r="V26" s="17">
        <v>1</v>
      </c>
      <c r="W26" t="b">
        <f t="shared" si="4"/>
        <v>1</v>
      </c>
    </row>
    <row r="27" spans="1:23" x14ac:dyDescent="0.25">
      <c r="A27">
        <v>10919</v>
      </c>
      <c r="B27">
        <v>49.36</v>
      </c>
      <c r="C27">
        <v>44.12</v>
      </c>
      <c r="E27">
        <v>30.23</v>
      </c>
      <c r="F27">
        <v>41.9</v>
      </c>
      <c r="H27">
        <v>10919</v>
      </c>
      <c r="I27" s="17">
        <v>20.059999999999999</v>
      </c>
      <c r="J27">
        <v>30.06</v>
      </c>
      <c r="K27" s="19">
        <f>SUM(I27:J27)</f>
        <v>50.12</v>
      </c>
      <c r="L27" s="18">
        <f>(I27-J27)/K27</f>
        <v>-0.19952114924181966</v>
      </c>
      <c r="N27">
        <v>10919</v>
      </c>
      <c r="O27" s="17">
        <v>18.251000000000001</v>
      </c>
      <c r="P27">
        <v>18.757000000000001</v>
      </c>
      <c r="Q27" s="4">
        <f>SUM(O27:P27)</f>
        <v>37.008000000000003</v>
      </c>
      <c r="R27" s="18">
        <f>(O27-P27)/Q27</f>
        <v>-1.3672719412019028E-2</v>
      </c>
      <c r="T27">
        <v>10919</v>
      </c>
      <c r="U27" s="17">
        <v>1</v>
      </c>
      <c r="V27">
        <v>0</v>
      </c>
      <c r="W27" t="b">
        <f>IF(U27=1,TRUE,FALSE)</f>
        <v>1</v>
      </c>
    </row>
    <row r="28" spans="1:23" x14ac:dyDescent="0.25">
      <c r="A28">
        <v>10920</v>
      </c>
      <c r="B28">
        <v>37.729999999999997</v>
      </c>
      <c r="C28">
        <v>33.700000000000003</v>
      </c>
      <c r="E28">
        <v>35.6</v>
      </c>
      <c r="F28">
        <v>30.21</v>
      </c>
      <c r="H28">
        <v>10920</v>
      </c>
      <c r="I28">
        <v>20.95</v>
      </c>
      <c r="J28" s="17">
        <v>29.62</v>
      </c>
      <c r="K28" s="19">
        <f>SUM(I28:J28)</f>
        <v>50.57</v>
      </c>
      <c r="L28" s="18">
        <f t="shared" si="0"/>
        <v>0.17144552105991698</v>
      </c>
      <c r="N28">
        <v>10920</v>
      </c>
      <c r="O28">
        <v>20.863</v>
      </c>
      <c r="P28" s="17">
        <v>16.382999999999999</v>
      </c>
      <c r="Q28" s="4">
        <f>SUM(O28:P28)</f>
        <v>37.245999999999995</v>
      </c>
      <c r="R28" s="18">
        <f t="shared" si="1"/>
        <v>-0.12028137249637548</v>
      </c>
      <c r="T28">
        <v>10920</v>
      </c>
      <c r="U28">
        <v>1</v>
      </c>
      <c r="V28" s="17">
        <v>0</v>
      </c>
      <c r="W28" t="b">
        <f>IF(V28=1,TRUE,FALSE)</f>
        <v>0</v>
      </c>
    </row>
    <row r="29" spans="1:23" x14ac:dyDescent="0.25">
      <c r="A29">
        <v>10928</v>
      </c>
      <c r="B29">
        <v>25.11</v>
      </c>
      <c r="C29">
        <v>43.95</v>
      </c>
      <c r="E29">
        <v>21.53</v>
      </c>
      <c r="F29">
        <v>31.73</v>
      </c>
      <c r="H29">
        <v>10928</v>
      </c>
      <c r="I29" s="17">
        <v>7.77</v>
      </c>
      <c r="J29">
        <v>14.06</v>
      </c>
      <c r="K29" s="19">
        <f>SUM(I29:J29)</f>
        <v>21.83</v>
      </c>
      <c r="L29" s="18">
        <f>(I29-J29)/K29</f>
        <v>-0.28813559322033905</v>
      </c>
      <c r="N29">
        <v>10928</v>
      </c>
      <c r="O29" s="17">
        <v>1.4410000000000001</v>
      </c>
      <c r="P29">
        <v>1.496</v>
      </c>
      <c r="Q29" s="4">
        <f>SUM(O29:P29)</f>
        <v>2.9370000000000003</v>
      </c>
      <c r="R29" s="69">
        <f>(O29-P29)/Q29</f>
        <v>-1.8726591760299602E-2</v>
      </c>
      <c r="T29">
        <v>10928</v>
      </c>
      <c r="U29" s="17">
        <v>1</v>
      </c>
      <c r="V29">
        <v>0</v>
      </c>
      <c r="W29" t="b">
        <f>IF(U29=1,TRUE,FALSE)</f>
        <v>1</v>
      </c>
    </row>
    <row r="30" spans="1:23" x14ac:dyDescent="0.25">
      <c r="A30">
        <v>10929</v>
      </c>
      <c r="B30">
        <v>50.15</v>
      </c>
      <c r="C30">
        <v>35.840000000000003</v>
      </c>
      <c r="E30">
        <v>28.23</v>
      </c>
      <c r="F30">
        <v>57.99</v>
      </c>
      <c r="H30">
        <v>10929</v>
      </c>
      <c r="I30">
        <v>39.83</v>
      </c>
      <c r="J30" s="17">
        <v>24.64</v>
      </c>
      <c r="K30" s="19">
        <f>SUM(I30:J30)</f>
        <v>64.47</v>
      </c>
      <c r="L30" s="18">
        <f t="shared" si="0"/>
        <v>-0.23561346362649291</v>
      </c>
      <c r="N30">
        <v>10929</v>
      </c>
      <c r="O30">
        <v>7.64</v>
      </c>
      <c r="P30" s="17">
        <v>16.391999999999999</v>
      </c>
      <c r="Q30" s="4">
        <f>SUM(O30:P30)</f>
        <v>24.032</v>
      </c>
      <c r="R30" s="18">
        <f t="shared" si="1"/>
        <v>0.36418109187749664</v>
      </c>
      <c r="T30">
        <v>10929</v>
      </c>
      <c r="U30">
        <v>0</v>
      </c>
      <c r="V30" s="17">
        <v>1</v>
      </c>
      <c r="W30" t="b">
        <f>IF(V30=1,TRUE,FALSE)</f>
        <v>1</v>
      </c>
    </row>
    <row r="31" spans="1:23" x14ac:dyDescent="0.25">
      <c r="A31">
        <v>10934</v>
      </c>
      <c r="B31">
        <v>21.38</v>
      </c>
      <c r="C31">
        <v>32.619999999999997</v>
      </c>
      <c r="E31">
        <v>23.82</v>
      </c>
      <c r="F31">
        <v>13.77</v>
      </c>
      <c r="H31">
        <v>10934</v>
      </c>
      <c r="I31" s="17">
        <v>6.06</v>
      </c>
      <c r="J31">
        <v>2.41</v>
      </c>
      <c r="K31" s="19">
        <f>SUM(I31:J31)</f>
        <v>8.4699999999999989</v>
      </c>
      <c r="L31" s="57">
        <f>(I31-J31)/K31</f>
        <v>0.43093270365997638</v>
      </c>
      <c r="N31" s="43">
        <v>10934</v>
      </c>
      <c r="O31" s="17">
        <v>6.7939999999999996</v>
      </c>
      <c r="P31">
        <v>1.649</v>
      </c>
      <c r="Q31" s="4">
        <f>SUM(O31:P31)</f>
        <v>8.4429999999999996</v>
      </c>
      <c r="R31" s="57">
        <f>(O31-P31)/Q31</f>
        <v>0.60938055193651541</v>
      </c>
      <c r="T31" s="43">
        <v>10934</v>
      </c>
      <c r="U31" s="17">
        <v>1</v>
      </c>
      <c r="V31">
        <v>0</v>
      </c>
    </row>
    <row r="32" spans="1:23" x14ac:dyDescent="0.25">
      <c r="A32" s="32">
        <v>10935</v>
      </c>
      <c r="B32">
        <v>38.630000000000003</v>
      </c>
      <c r="C32">
        <v>32.46</v>
      </c>
      <c r="E32">
        <v>25.52</v>
      </c>
      <c r="F32">
        <v>69.39</v>
      </c>
      <c r="H32" s="32">
        <v>10935</v>
      </c>
      <c r="I32">
        <v>32.950000000000003</v>
      </c>
      <c r="J32" s="17">
        <v>44.03</v>
      </c>
      <c r="K32" s="19">
        <f>SUM(I32:J32)</f>
        <v>76.98</v>
      </c>
      <c r="L32" s="18">
        <f t="shared" si="0"/>
        <v>0.14393348921797866</v>
      </c>
      <c r="N32">
        <v>10935</v>
      </c>
      <c r="O32">
        <v>9.2690000000000001</v>
      </c>
      <c r="P32" s="17">
        <v>14.984</v>
      </c>
      <c r="Q32" s="4">
        <f>SUM(O32:P32)</f>
        <v>24.253</v>
      </c>
      <c r="R32" s="18">
        <f t="shared" si="1"/>
        <v>0.2356409516348493</v>
      </c>
      <c r="T32">
        <v>10935</v>
      </c>
      <c r="U32">
        <v>0</v>
      </c>
      <c r="V32" s="17">
        <v>1</v>
      </c>
      <c r="W32" t="b">
        <f t="shared" ref="W32:W33" si="5">IF(V32=1,TRUE,FALSE)</f>
        <v>1</v>
      </c>
    </row>
    <row r="33" spans="1:23" x14ac:dyDescent="0.25">
      <c r="A33" s="1">
        <v>10939</v>
      </c>
      <c r="B33">
        <v>9.01</v>
      </c>
      <c r="C33">
        <v>2.94</v>
      </c>
      <c r="E33">
        <v>19.079999999999998</v>
      </c>
      <c r="F33">
        <v>19.68</v>
      </c>
      <c r="H33" s="1">
        <v>10939</v>
      </c>
      <c r="I33">
        <v>2.75</v>
      </c>
      <c r="J33" s="17">
        <v>4.28</v>
      </c>
      <c r="K33" s="19">
        <f>SUM(I33:J33)</f>
        <v>7.03</v>
      </c>
      <c r="L33" s="57">
        <f t="shared" si="0"/>
        <v>0.21763869132290187</v>
      </c>
      <c r="N33" s="58">
        <v>10939</v>
      </c>
      <c r="O33">
        <v>2.3050000000000002</v>
      </c>
      <c r="P33" s="17">
        <v>4.1139999999999999</v>
      </c>
      <c r="Q33" s="4">
        <f>SUM(O33:P33)</f>
        <v>6.4190000000000005</v>
      </c>
      <c r="R33" s="57">
        <f t="shared" si="1"/>
        <v>0.28181959806823487</v>
      </c>
      <c r="T33" s="58">
        <v>10939</v>
      </c>
      <c r="U33">
        <v>1</v>
      </c>
      <c r="V33" s="17">
        <v>0</v>
      </c>
    </row>
    <row r="34" spans="1:23" x14ac:dyDescent="0.25">
      <c r="A34" s="1">
        <v>10940</v>
      </c>
      <c r="B34">
        <v>12.74</v>
      </c>
      <c r="C34">
        <v>5.44</v>
      </c>
      <c r="E34">
        <v>5.1100000000000003</v>
      </c>
      <c r="F34">
        <v>6.95</v>
      </c>
      <c r="H34" s="1">
        <v>10940</v>
      </c>
      <c r="I34" s="17">
        <v>10.77</v>
      </c>
      <c r="J34">
        <v>15.03</v>
      </c>
      <c r="K34" s="19">
        <f>SUM(I34:J34)</f>
        <v>25.799999999999997</v>
      </c>
      <c r="L34" s="18">
        <f>(I34-J34)/K34</f>
        <v>-0.16511627906976745</v>
      </c>
      <c r="N34" s="1">
        <v>10940</v>
      </c>
      <c r="O34" s="17">
        <v>2.7709999999999999</v>
      </c>
      <c r="P34">
        <v>8.282</v>
      </c>
      <c r="Q34" s="4">
        <f>SUM(O34:P34)</f>
        <v>11.053000000000001</v>
      </c>
      <c r="R34" s="18">
        <f>(O34-P34)/Q34</f>
        <v>-0.49859766579209264</v>
      </c>
      <c r="T34" s="1">
        <v>10940</v>
      </c>
      <c r="U34" s="17">
        <v>0</v>
      </c>
      <c r="V34">
        <v>1</v>
      </c>
      <c r="W34" t="b">
        <f>IF(U34=1,TRUE,FALSE)</f>
        <v>0</v>
      </c>
    </row>
    <row r="35" spans="1:23" x14ac:dyDescent="0.25">
      <c r="A35" s="1">
        <v>10941</v>
      </c>
      <c r="B35">
        <v>21.39</v>
      </c>
      <c r="C35">
        <v>14.04</v>
      </c>
      <c r="E35">
        <v>7.84</v>
      </c>
      <c r="F35">
        <v>11.93</v>
      </c>
      <c r="H35" s="1">
        <v>10941</v>
      </c>
      <c r="I35">
        <v>17.87</v>
      </c>
      <c r="J35" s="17">
        <v>8.9700000000000006</v>
      </c>
      <c r="K35" s="19">
        <f>SUM(I35:J35)</f>
        <v>26.840000000000003</v>
      </c>
      <c r="L35" s="18">
        <f t="shared" si="0"/>
        <v>-0.33159463487332336</v>
      </c>
      <c r="N35" s="1">
        <v>10941</v>
      </c>
      <c r="O35">
        <v>0.78400000000000003</v>
      </c>
      <c r="P35" s="17">
        <v>1.3740000000000001</v>
      </c>
      <c r="Q35" s="4">
        <f>SUM(O35:P35)</f>
        <v>2.1580000000000004</v>
      </c>
      <c r="R35" s="69">
        <f t="shared" si="1"/>
        <v>0.27340129749768305</v>
      </c>
      <c r="T35" s="1">
        <v>10941</v>
      </c>
      <c r="U35">
        <v>0</v>
      </c>
      <c r="V35" s="17">
        <v>1</v>
      </c>
      <c r="W35" t="b">
        <f>IF(V35=1,TRUE,FALSE)</f>
        <v>1</v>
      </c>
    </row>
    <row r="36" spans="1:23" x14ac:dyDescent="0.25">
      <c r="A36" s="1">
        <v>10942</v>
      </c>
      <c r="B36">
        <v>6.91</v>
      </c>
      <c r="C36">
        <v>5.04</v>
      </c>
      <c r="E36">
        <v>20.07</v>
      </c>
      <c r="F36">
        <v>30.28</v>
      </c>
      <c r="H36" s="1">
        <v>10942</v>
      </c>
      <c r="I36" s="17">
        <v>2.09</v>
      </c>
      <c r="J36">
        <v>2.89</v>
      </c>
      <c r="K36" s="19">
        <f>SUM(I36:J36)</f>
        <v>4.9800000000000004</v>
      </c>
      <c r="L36" s="57">
        <f>(I36-J36)/K36</f>
        <v>-0.16064257028112452</v>
      </c>
      <c r="N36" s="58">
        <v>10942</v>
      </c>
      <c r="O36" s="17">
        <v>1.48</v>
      </c>
      <c r="P36">
        <v>2.6440000000000001</v>
      </c>
      <c r="Q36" s="4">
        <f>SUM(O36:P36)</f>
        <v>4.1240000000000006</v>
      </c>
      <c r="R36" s="57">
        <f>(O36-P36)/Q36</f>
        <v>-0.28225024248302616</v>
      </c>
      <c r="T36" s="58">
        <v>10942</v>
      </c>
      <c r="U36" s="17">
        <v>1</v>
      </c>
      <c r="V36">
        <v>0</v>
      </c>
    </row>
    <row r="37" spans="1:23" x14ac:dyDescent="0.25">
      <c r="A37" s="1">
        <v>10943</v>
      </c>
      <c r="B37">
        <v>27.55</v>
      </c>
      <c r="C37">
        <v>15.96</v>
      </c>
      <c r="E37">
        <v>6.19</v>
      </c>
      <c r="F37">
        <v>16.82</v>
      </c>
      <c r="H37" s="1">
        <v>10943</v>
      </c>
      <c r="I37">
        <v>13.28</v>
      </c>
      <c r="J37" s="17">
        <v>7.9</v>
      </c>
      <c r="K37" s="19">
        <f>SUM(I37:J37)</f>
        <v>21.18</v>
      </c>
      <c r="L37" s="18">
        <f t="shared" si="0"/>
        <v>-0.25401322001888571</v>
      </c>
      <c r="N37" s="1">
        <v>10943</v>
      </c>
      <c r="O37">
        <v>9.43</v>
      </c>
      <c r="P37" s="17">
        <v>3.8079999999999998</v>
      </c>
      <c r="Q37" s="4">
        <f>SUM(O37:P37)</f>
        <v>13.238</v>
      </c>
      <c r="R37" s="18">
        <f t="shared" si="1"/>
        <v>-0.42468650853603263</v>
      </c>
      <c r="T37" s="1">
        <v>10943</v>
      </c>
      <c r="U37">
        <v>1</v>
      </c>
      <c r="V37" s="17">
        <v>0</v>
      </c>
      <c r="W37" t="b">
        <f>IF(V37=1,TRUE,FALSE)</f>
        <v>0</v>
      </c>
    </row>
    <row r="38" spans="1:23" x14ac:dyDescent="0.25">
      <c r="A38" s="1">
        <v>10944</v>
      </c>
      <c r="B38">
        <v>36.5</v>
      </c>
      <c r="C38">
        <v>41.2</v>
      </c>
      <c r="E38">
        <v>20.02</v>
      </c>
      <c r="F38">
        <v>24.28</v>
      </c>
      <c r="H38" s="1">
        <v>10944</v>
      </c>
      <c r="I38" s="17">
        <v>22.66</v>
      </c>
      <c r="J38">
        <v>16.690000000000001</v>
      </c>
      <c r="K38" s="19">
        <f>SUM(I38:J38)</f>
        <v>39.35</v>
      </c>
      <c r="L38" s="18">
        <f t="shared" ref="L38" si="6">(I38-J38)/K38</f>
        <v>0.15171537484116895</v>
      </c>
      <c r="N38" s="1">
        <v>10944</v>
      </c>
      <c r="O38" s="17">
        <v>6.8369999999999997</v>
      </c>
      <c r="P38">
        <v>9.6110000000000007</v>
      </c>
      <c r="Q38" s="4">
        <f>SUM(O38:P38)</f>
        <v>16.448</v>
      </c>
      <c r="R38" s="18">
        <f t="shared" ref="R38" si="7">(O38-P38)/Q38</f>
        <v>-0.1686527237354086</v>
      </c>
      <c r="T38" s="1">
        <v>10944</v>
      </c>
      <c r="U38" s="17">
        <v>1</v>
      </c>
      <c r="V38">
        <v>0</v>
      </c>
      <c r="W38" t="b">
        <f t="shared" ref="W38:W53" si="8">IF(U38=1,TRUE,FALSE)</f>
        <v>1</v>
      </c>
    </row>
    <row r="39" spans="1:23" x14ac:dyDescent="0.25">
      <c r="A39" s="1">
        <v>10945</v>
      </c>
      <c r="B39">
        <v>39.79</v>
      </c>
      <c r="C39">
        <v>17.7</v>
      </c>
      <c r="E39">
        <v>34.130000000000003</v>
      </c>
      <c r="F39">
        <v>24.49</v>
      </c>
      <c r="H39" s="1">
        <v>10945</v>
      </c>
      <c r="I39">
        <v>17.57</v>
      </c>
      <c r="J39" s="17">
        <v>13.29</v>
      </c>
      <c r="K39" s="19">
        <f>SUM(I39:J39)</f>
        <v>30.86</v>
      </c>
      <c r="L39" s="18">
        <f t="shared" si="0"/>
        <v>-0.13869086195722621</v>
      </c>
      <c r="N39" s="1">
        <v>10945</v>
      </c>
      <c r="O39">
        <v>2.0470000000000002</v>
      </c>
      <c r="P39" s="17">
        <v>11.18</v>
      </c>
      <c r="Q39" s="4">
        <f>SUM(O39:P39)</f>
        <v>13.227</v>
      </c>
      <c r="R39" s="18">
        <f t="shared" si="1"/>
        <v>0.69048159068571857</v>
      </c>
      <c r="T39" s="1">
        <v>10945</v>
      </c>
      <c r="U39">
        <v>1</v>
      </c>
      <c r="V39" s="17">
        <v>0</v>
      </c>
      <c r="W39" t="b">
        <f t="shared" ref="W39" si="9">IF(V39=1,TRUE,FALSE)</f>
        <v>0</v>
      </c>
    </row>
    <row r="40" spans="1:23" x14ac:dyDescent="0.25">
      <c r="A40" s="1">
        <v>10946</v>
      </c>
      <c r="B40">
        <v>31.61</v>
      </c>
      <c r="C40">
        <v>22.84</v>
      </c>
      <c r="E40">
        <v>28.52</v>
      </c>
      <c r="F40">
        <v>20.04</v>
      </c>
      <c r="H40" s="1">
        <v>10946</v>
      </c>
      <c r="I40" s="17">
        <v>12.41</v>
      </c>
      <c r="J40">
        <v>11.05</v>
      </c>
      <c r="K40" s="19">
        <f>SUM(I40:J40)</f>
        <v>23.46</v>
      </c>
      <c r="L40" s="18">
        <f t="shared" ref="L40" si="10">(I40-J40)/K40</f>
        <v>5.7971014492753596E-2</v>
      </c>
      <c r="N40" s="1">
        <v>10946</v>
      </c>
      <c r="O40" s="17">
        <v>8</v>
      </c>
      <c r="P40">
        <v>7.0810000000000004</v>
      </c>
      <c r="Q40" s="4">
        <f>SUM(O40:P40)</f>
        <v>15.081</v>
      </c>
      <c r="R40" s="18">
        <f t="shared" ref="R40" si="11">(O40-P40)/Q40</f>
        <v>6.0937603607187828E-2</v>
      </c>
      <c r="T40" s="1">
        <v>10946</v>
      </c>
      <c r="U40" s="17">
        <v>0</v>
      </c>
      <c r="V40">
        <v>1</v>
      </c>
      <c r="W40" t="b">
        <f t="shared" ref="W40:W53" si="12">IF(U40=1,TRUE,FALSE)</f>
        <v>0</v>
      </c>
    </row>
    <row r="41" spans="1:23" x14ac:dyDescent="0.25">
      <c r="A41" s="1">
        <v>10947</v>
      </c>
      <c r="B41">
        <v>21.5</v>
      </c>
      <c r="C41">
        <v>18.739999999999998</v>
      </c>
      <c r="E41">
        <v>2.09</v>
      </c>
      <c r="F41">
        <v>1.9</v>
      </c>
      <c r="H41" s="1">
        <v>10947</v>
      </c>
      <c r="I41">
        <v>7.09</v>
      </c>
      <c r="J41" s="17">
        <v>6.04</v>
      </c>
      <c r="K41" s="19">
        <f>SUM(I41:J41)</f>
        <v>13.129999999999999</v>
      </c>
      <c r="L41" s="57">
        <f t="shared" si="0"/>
        <v>-7.9969535415079965E-2</v>
      </c>
      <c r="N41" s="58">
        <v>10947</v>
      </c>
      <c r="O41">
        <v>5.8390000000000004</v>
      </c>
      <c r="P41" s="17">
        <v>0.66</v>
      </c>
      <c r="Q41" s="4">
        <f>SUM(O41:P41)</f>
        <v>6.4990000000000006</v>
      </c>
      <c r="R41" s="57">
        <f t="shared" si="1"/>
        <v>-0.79689182951223259</v>
      </c>
      <c r="T41" s="58">
        <v>10947</v>
      </c>
      <c r="U41">
        <v>1</v>
      </c>
      <c r="V41" s="17">
        <v>0</v>
      </c>
    </row>
    <row r="42" spans="1:23" x14ac:dyDescent="0.25">
      <c r="A42" s="60">
        <v>10948</v>
      </c>
      <c r="B42">
        <v>18.579999999999998</v>
      </c>
      <c r="C42">
        <v>26.74</v>
      </c>
      <c r="E42">
        <v>6.78</v>
      </c>
      <c r="F42">
        <v>12.82</v>
      </c>
      <c r="H42" s="60">
        <v>10948</v>
      </c>
      <c r="I42" s="17">
        <v>2.5</v>
      </c>
      <c r="J42">
        <v>0.87</v>
      </c>
      <c r="K42" s="19">
        <f>SUM(I42:J42)</f>
        <v>3.37</v>
      </c>
      <c r="L42" s="57">
        <f t="shared" ref="L42" si="13">(I42-J42)/K42</f>
        <v>0.48367952522255186</v>
      </c>
      <c r="N42" s="58">
        <v>10948</v>
      </c>
      <c r="O42" s="17">
        <v>2.0760000000000001</v>
      </c>
      <c r="P42">
        <v>0.66300000000000003</v>
      </c>
      <c r="Q42" s="4">
        <f>SUM(O42:P42)</f>
        <v>2.7389999999999999</v>
      </c>
      <c r="R42" s="57">
        <f t="shared" ref="R42" si="14">(O42-P42)/Q42</f>
        <v>0.51588170865279304</v>
      </c>
      <c r="T42" s="58">
        <v>10948</v>
      </c>
      <c r="U42" s="17">
        <v>1</v>
      </c>
      <c r="V42">
        <v>0</v>
      </c>
    </row>
    <row r="43" spans="1:23" x14ac:dyDescent="0.25">
      <c r="A43">
        <v>10949</v>
      </c>
      <c r="B43">
        <v>12.5</v>
      </c>
      <c r="C43">
        <v>8.2799999999999994</v>
      </c>
      <c r="E43">
        <v>19.920000000000002</v>
      </c>
      <c r="F43">
        <v>35.54</v>
      </c>
      <c r="H43">
        <v>10949</v>
      </c>
      <c r="I43">
        <v>5.65</v>
      </c>
      <c r="J43" s="17">
        <v>10.76</v>
      </c>
      <c r="K43" s="19">
        <f>SUM(I43:J43)</f>
        <v>16.41</v>
      </c>
      <c r="L43" s="18">
        <f t="shared" si="0"/>
        <v>0.31139549055453986</v>
      </c>
      <c r="N43">
        <v>10949</v>
      </c>
      <c r="O43">
        <v>3.4119999999999999</v>
      </c>
      <c r="P43" s="17">
        <v>10.76</v>
      </c>
      <c r="Q43" s="19">
        <f>SUM(O43:P43)</f>
        <v>14.172000000000001</v>
      </c>
      <c r="R43" s="18">
        <f t="shared" si="1"/>
        <v>0.51848715777589616</v>
      </c>
      <c r="T43">
        <v>10949</v>
      </c>
      <c r="U43">
        <v>1</v>
      </c>
      <c r="V43" s="17">
        <v>0</v>
      </c>
      <c r="W43" t="b">
        <f t="shared" ref="W43" si="15">IF(V43=1,TRUE,FALSE)</f>
        <v>0</v>
      </c>
    </row>
    <row r="44" spans="1:23" x14ac:dyDescent="0.25">
      <c r="A44">
        <v>10950</v>
      </c>
      <c r="B44">
        <v>7.49</v>
      </c>
      <c r="C44">
        <v>6.98</v>
      </c>
      <c r="E44">
        <v>14.34</v>
      </c>
      <c r="F44">
        <v>22.38</v>
      </c>
      <c r="H44">
        <v>10950</v>
      </c>
      <c r="I44" s="17">
        <v>0</v>
      </c>
      <c r="J44">
        <v>15.15</v>
      </c>
      <c r="K44" s="19">
        <f>SUM(I44:J44)</f>
        <v>15.15</v>
      </c>
      <c r="L44" s="18">
        <f t="shared" ref="L44" si="16">(I44-J44)/K44</f>
        <v>-1</v>
      </c>
      <c r="N44">
        <v>10950</v>
      </c>
      <c r="O44" s="17">
        <v>0</v>
      </c>
      <c r="P44">
        <v>15.15</v>
      </c>
      <c r="Q44" s="19">
        <f>SUM(O44:P44)</f>
        <v>15.15</v>
      </c>
      <c r="R44" s="18">
        <f t="shared" ref="R44" si="17">(O44-P44)/Q44</f>
        <v>-1</v>
      </c>
      <c r="T44">
        <v>10950</v>
      </c>
      <c r="U44" s="17">
        <v>0</v>
      </c>
      <c r="V44">
        <v>1</v>
      </c>
      <c r="W44" t="b">
        <f t="shared" ref="W44:W53" si="18">IF(U44=1,TRUE,FALSE)</f>
        <v>0</v>
      </c>
    </row>
    <row r="45" spans="1:23" x14ac:dyDescent="0.25">
      <c r="A45">
        <v>10951</v>
      </c>
      <c r="B45">
        <v>27.16</v>
      </c>
      <c r="C45">
        <v>11</v>
      </c>
      <c r="E45">
        <v>18.05</v>
      </c>
      <c r="F45">
        <v>18.48</v>
      </c>
      <c r="H45">
        <v>10951</v>
      </c>
      <c r="I45">
        <v>7.13</v>
      </c>
      <c r="J45" s="17">
        <v>6.49</v>
      </c>
      <c r="K45" s="19">
        <f>SUM(I45:J45)</f>
        <v>13.620000000000001</v>
      </c>
      <c r="L45" s="18">
        <f t="shared" si="0"/>
        <v>-4.6989720998531541E-2</v>
      </c>
      <c r="N45">
        <v>10951</v>
      </c>
      <c r="O45">
        <v>6.2809999999999997</v>
      </c>
      <c r="P45" s="17">
        <v>6.2069999999999999</v>
      </c>
      <c r="Q45" s="19">
        <f>SUM(O45:P45)</f>
        <v>12.488</v>
      </c>
      <c r="R45" s="18">
        <f t="shared" si="1"/>
        <v>-5.9256886611146579E-3</v>
      </c>
      <c r="T45">
        <v>10951</v>
      </c>
      <c r="U45">
        <v>1</v>
      </c>
      <c r="V45" s="17">
        <v>0</v>
      </c>
      <c r="W45" t="b">
        <f t="shared" ref="W45" si="19">IF(V45=1,TRUE,FALSE)</f>
        <v>0</v>
      </c>
    </row>
    <row r="46" spans="1:23" x14ac:dyDescent="0.25">
      <c r="A46">
        <v>10952</v>
      </c>
      <c r="B46">
        <v>32.75</v>
      </c>
      <c r="C46">
        <v>26.11</v>
      </c>
      <c r="E46">
        <v>11.62</v>
      </c>
      <c r="F46">
        <v>9.16</v>
      </c>
      <c r="H46">
        <v>10952</v>
      </c>
      <c r="I46" s="17">
        <v>13.51</v>
      </c>
      <c r="J46">
        <v>1.91</v>
      </c>
      <c r="K46" s="19">
        <f>SUM(I46:J46)</f>
        <v>15.42</v>
      </c>
      <c r="L46" s="18">
        <f t="shared" ref="L46" si="20">(I46-J46)/K46</f>
        <v>0.75226977950713358</v>
      </c>
      <c r="N46">
        <v>10952</v>
      </c>
      <c r="O46" s="17">
        <v>0</v>
      </c>
      <c r="P46">
        <v>1.58</v>
      </c>
      <c r="Q46" s="19">
        <f>SUM(O46:P46)</f>
        <v>1.58</v>
      </c>
      <c r="R46" s="18">
        <f t="shared" ref="R46" si="21">(O46-P46)/Q46</f>
        <v>-1</v>
      </c>
      <c r="T46">
        <v>10952</v>
      </c>
      <c r="U46" s="17">
        <v>0</v>
      </c>
      <c r="V46">
        <v>1</v>
      </c>
      <c r="W46" t="b">
        <f t="shared" ref="W46:W53" si="22">IF(U46=1,TRUE,FALSE)</f>
        <v>0</v>
      </c>
    </row>
    <row r="47" spans="1:23" x14ac:dyDescent="0.25">
      <c r="A47">
        <v>10953</v>
      </c>
      <c r="B47">
        <v>19.57</v>
      </c>
      <c r="C47">
        <v>6.12</v>
      </c>
      <c r="E47">
        <v>1.65</v>
      </c>
      <c r="F47">
        <v>0</v>
      </c>
      <c r="H47">
        <v>10953</v>
      </c>
      <c r="I47">
        <v>1.84</v>
      </c>
      <c r="J47" s="17">
        <v>4.53</v>
      </c>
      <c r="K47" s="19">
        <f>SUM(I47:J47)</f>
        <v>6.37</v>
      </c>
      <c r="L47" s="57">
        <f t="shared" si="0"/>
        <v>0.4222919937205652</v>
      </c>
      <c r="N47" s="43">
        <v>10953</v>
      </c>
      <c r="O47">
        <v>1.4790000000000001</v>
      </c>
      <c r="P47" s="17">
        <v>5.024</v>
      </c>
      <c r="Q47" s="19">
        <f>SUM(O47:P47)</f>
        <v>6.5030000000000001</v>
      </c>
      <c r="R47" s="57">
        <f t="shared" si="1"/>
        <v>0.54513301553129323</v>
      </c>
      <c r="T47" s="43">
        <v>10953</v>
      </c>
      <c r="U47">
        <v>0</v>
      </c>
      <c r="V47" s="17">
        <v>1</v>
      </c>
    </row>
    <row r="48" spans="1:23" x14ac:dyDescent="0.25">
      <c r="A48">
        <v>10954</v>
      </c>
      <c r="B48">
        <v>4.53</v>
      </c>
      <c r="C48">
        <v>12.41</v>
      </c>
      <c r="E48">
        <v>2.69</v>
      </c>
      <c r="F48">
        <v>7.82</v>
      </c>
      <c r="H48">
        <v>10954</v>
      </c>
      <c r="I48" s="17">
        <v>0</v>
      </c>
      <c r="J48">
        <v>0</v>
      </c>
      <c r="K48" s="19">
        <f>SUM(I48:J48)</f>
        <v>0</v>
      </c>
      <c r="L48" s="57" t="e">
        <f t="shared" ref="L48" si="23">(I48-J48)/K48</f>
        <v>#DIV/0!</v>
      </c>
      <c r="N48" s="43">
        <v>10954</v>
      </c>
      <c r="O48" s="17">
        <v>0</v>
      </c>
      <c r="P48">
        <v>0.77400000000000002</v>
      </c>
      <c r="Q48" s="19">
        <f>SUM(O48:P48)</f>
        <v>0.77400000000000002</v>
      </c>
      <c r="R48" s="57">
        <f t="shared" ref="R48" si="24">(O48-P48)/Q48</f>
        <v>-1</v>
      </c>
      <c r="T48" s="43">
        <v>10954</v>
      </c>
      <c r="U48" s="17">
        <v>0</v>
      </c>
      <c r="V48">
        <v>1</v>
      </c>
    </row>
    <row r="49" spans="1:23" x14ac:dyDescent="0.25">
      <c r="A49">
        <v>10955</v>
      </c>
      <c r="B49">
        <v>21.87</v>
      </c>
      <c r="C49">
        <v>21.41</v>
      </c>
      <c r="E49">
        <v>30.72</v>
      </c>
      <c r="F49">
        <v>18.27</v>
      </c>
      <c r="H49">
        <v>10955</v>
      </c>
      <c r="I49">
        <v>17.489999999999998</v>
      </c>
      <c r="J49" s="17">
        <v>25.86</v>
      </c>
      <c r="K49" s="19">
        <f>SUM(I49:J49)</f>
        <v>43.349999999999994</v>
      </c>
      <c r="L49" s="18">
        <f t="shared" si="0"/>
        <v>0.19307958477508655</v>
      </c>
      <c r="N49">
        <v>10955</v>
      </c>
      <c r="O49">
        <v>3.8639999999999999</v>
      </c>
      <c r="P49" s="17">
        <v>0.64</v>
      </c>
      <c r="Q49" s="19">
        <f>SUM(O49:P49)</f>
        <v>4.5039999999999996</v>
      </c>
      <c r="R49" s="18">
        <f t="shared" si="1"/>
        <v>-0.71580817051509771</v>
      </c>
      <c r="T49">
        <v>10955</v>
      </c>
      <c r="U49">
        <v>1</v>
      </c>
      <c r="V49" s="17">
        <v>0</v>
      </c>
      <c r="W49" t="b">
        <f t="shared" ref="W49" si="25">IF(V49=1,TRUE,FALSE)</f>
        <v>0</v>
      </c>
    </row>
    <row r="50" spans="1:23" x14ac:dyDescent="0.25">
      <c r="A50">
        <v>10956</v>
      </c>
      <c r="B50">
        <v>22</v>
      </c>
      <c r="C50">
        <v>24.48</v>
      </c>
      <c r="E50">
        <v>7.47</v>
      </c>
      <c r="F50">
        <v>31.45</v>
      </c>
      <c r="H50">
        <v>10956</v>
      </c>
      <c r="I50" s="17">
        <v>3.91</v>
      </c>
      <c r="J50">
        <v>10.7</v>
      </c>
      <c r="K50" s="19">
        <f>SUM(I50:J50)</f>
        <v>14.61</v>
      </c>
      <c r="L50" s="18">
        <f t="shared" ref="L50" si="26">(I50-J50)/K50</f>
        <v>-0.46475017111567418</v>
      </c>
      <c r="N50">
        <v>10956</v>
      </c>
      <c r="O50" s="17">
        <v>3.8250000000000002</v>
      </c>
      <c r="P50">
        <v>6.4009999999999998</v>
      </c>
      <c r="Q50" s="19">
        <f>SUM(O50:P50)</f>
        <v>10.225999999999999</v>
      </c>
      <c r="R50" s="18">
        <f t="shared" ref="R50" si="27">(O50-P50)/Q50</f>
        <v>-0.25190690397027182</v>
      </c>
      <c r="T50">
        <v>10956</v>
      </c>
      <c r="U50" s="17">
        <v>0</v>
      </c>
      <c r="V50">
        <v>1</v>
      </c>
      <c r="W50" t="b">
        <f t="shared" ref="W50:W53" si="28">IF(U50=1,TRUE,FALSE)</f>
        <v>0</v>
      </c>
    </row>
    <row r="51" spans="1:23" x14ac:dyDescent="0.25">
      <c r="A51">
        <v>10957</v>
      </c>
      <c r="B51">
        <v>13.7</v>
      </c>
      <c r="C51">
        <v>18.059999999999999</v>
      </c>
      <c r="E51">
        <v>6.44</v>
      </c>
      <c r="F51">
        <v>14.85</v>
      </c>
      <c r="H51">
        <v>10957</v>
      </c>
      <c r="I51">
        <v>1.8</v>
      </c>
      <c r="J51" s="17">
        <v>83.6</v>
      </c>
      <c r="K51" s="19">
        <f>SUM(I51:J51)</f>
        <v>85.399999999999991</v>
      </c>
      <c r="L51" s="18">
        <f t="shared" si="0"/>
        <v>0.95784543325526939</v>
      </c>
      <c r="N51">
        <v>10957</v>
      </c>
      <c r="O51">
        <v>1.272</v>
      </c>
      <c r="P51" s="17">
        <v>12.179</v>
      </c>
      <c r="Q51" s="19">
        <f>SUM(O51:P51)</f>
        <v>13.451000000000001</v>
      </c>
      <c r="R51" s="18">
        <f t="shared" si="1"/>
        <v>0.81086908036577199</v>
      </c>
      <c r="T51">
        <v>10957</v>
      </c>
      <c r="U51">
        <v>1</v>
      </c>
      <c r="V51" s="17">
        <v>0</v>
      </c>
      <c r="W51" t="b">
        <f t="shared" ref="W51" si="29">IF(V51=1,TRUE,FALSE)</f>
        <v>0</v>
      </c>
    </row>
    <row r="52" spans="1:23" x14ac:dyDescent="0.25">
      <c r="A52">
        <v>10958</v>
      </c>
      <c r="B52">
        <v>14.43</v>
      </c>
      <c r="C52">
        <v>21.64</v>
      </c>
      <c r="E52">
        <v>0</v>
      </c>
      <c r="F52">
        <v>0</v>
      </c>
      <c r="H52">
        <v>10958</v>
      </c>
      <c r="I52" s="17">
        <v>8.23</v>
      </c>
      <c r="J52">
        <v>20.54</v>
      </c>
      <c r="K52" s="19">
        <f>SUM(I52:J52)</f>
        <v>28.77</v>
      </c>
      <c r="L52" s="57">
        <f t="shared" ref="L52" si="30">(I52-J52)/K52</f>
        <v>-0.42787625999304829</v>
      </c>
      <c r="N52" s="43">
        <v>10958</v>
      </c>
      <c r="O52" s="17">
        <v>4.5389999999999997</v>
      </c>
      <c r="P52">
        <v>20.373999999999999</v>
      </c>
      <c r="Q52" s="19">
        <f>SUM(O52:P52)</f>
        <v>24.912999999999997</v>
      </c>
      <c r="R52" s="57">
        <f t="shared" ref="R52" si="31">(O52-P52)/Q52</f>
        <v>-0.63561192951471124</v>
      </c>
      <c r="T52" s="43">
        <v>10958</v>
      </c>
      <c r="U52" s="17">
        <v>0</v>
      </c>
      <c r="V52">
        <v>1</v>
      </c>
    </row>
    <row r="53" spans="1:23" x14ac:dyDescent="0.25">
      <c r="A53">
        <v>10959</v>
      </c>
      <c r="B53">
        <v>39.42</v>
      </c>
      <c r="C53">
        <v>35.22</v>
      </c>
      <c r="E53">
        <v>6.1</v>
      </c>
      <c r="F53">
        <v>26.87</v>
      </c>
      <c r="H53">
        <v>10959</v>
      </c>
      <c r="I53">
        <v>13.5</v>
      </c>
      <c r="J53" s="17">
        <v>4.1500000000000004</v>
      </c>
      <c r="K53" s="19">
        <f>SUM(I53:J53)</f>
        <v>17.649999999999999</v>
      </c>
      <c r="L53" s="18">
        <f t="shared" si="0"/>
        <v>-0.52974504249291787</v>
      </c>
      <c r="N53">
        <v>10959</v>
      </c>
      <c r="O53">
        <v>9.657</v>
      </c>
      <c r="P53" s="17">
        <v>3.3490000000000002</v>
      </c>
      <c r="Q53" s="19">
        <f>SUM(O53:P53)</f>
        <v>13.006</v>
      </c>
      <c r="R53" s="18">
        <f t="shared" si="1"/>
        <v>-0.48500691988313083</v>
      </c>
      <c r="T53">
        <v>10959</v>
      </c>
      <c r="U53">
        <v>1</v>
      </c>
      <c r="V53" s="17">
        <v>0</v>
      </c>
      <c r="W53" t="b">
        <f>IF(V53=1,TRUE,FALSE)</f>
        <v>0</v>
      </c>
    </row>
    <row r="54" spans="1:23" x14ac:dyDescent="0.25">
      <c r="A54">
        <v>10960</v>
      </c>
      <c r="B54">
        <v>26.32</v>
      </c>
      <c r="C54">
        <v>36.799999999999997</v>
      </c>
      <c r="E54">
        <v>10.57</v>
      </c>
      <c r="F54">
        <v>10.98</v>
      </c>
      <c r="H54">
        <v>10960</v>
      </c>
      <c r="I54" s="17">
        <v>7.39</v>
      </c>
      <c r="J54">
        <v>9.24</v>
      </c>
      <c r="K54" s="19">
        <f>SUM(I54:J54)</f>
        <v>16.63</v>
      </c>
      <c r="L54" s="18">
        <f t="shared" ref="L54" si="32">(I54-J54)/K54</f>
        <v>-0.11124473842453401</v>
      </c>
      <c r="N54">
        <v>10960</v>
      </c>
      <c r="O54" s="17">
        <v>1.345</v>
      </c>
      <c r="P54">
        <v>6.0519999999999996</v>
      </c>
      <c r="Q54" s="19">
        <f>SUM(O54:P54)</f>
        <v>7.3969999999999994</v>
      </c>
      <c r="R54" s="18">
        <f t="shared" ref="R54" si="33">(O54-P54)/Q54</f>
        <v>-0.63633905637420585</v>
      </c>
      <c r="T54">
        <v>10960</v>
      </c>
      <c r="U54" s="17">
        <v>1</v>
      </c>
      <c r="V54">
        <v>0</v>
      </c>
      <c r="W54" t="b">
        <f>IF(U54=1,TRUE,FALSE)</f>
        <v>1</v>
      </c>
    </row>
  </sheetData>
  <mergeCells count="4">
    <mergeCell ref="U1:V1"/>
    <mergeCell ref="A1:C1"/>
    <mergeCell ref="N1:R1"/>
    <mergeCell ref="H1:L1"/>
  </mergeCells>
  <conditionalFormatting sqref="B3:C54 E3:F54">
    <cfRule type="cellIs" dxfId="6" priority="5" operator="lessThan">
      <formula>5</formula>
    </cfRule>
  </conditionalFormatting>
  <conditionalFormatting sqref="K3:K54">
    <cfRule type="cellIs" dxfId="5" priority="4" operator="lessThan">
      <formula>10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7477-2453-4C62-9EB7-67E8C51CEE1A}">
  <dimension ref="A1:X23"/>
  <sheetViews>
    <sheetView workbookViewId="0">
      <selection activeCell="K29" sqref="K29"/>
    </sheetView>
  </sheetViews>
  <sheetFormatPr defaultRowHeight="15" customHeight="1" x14ac:dyDescent="0.25"/>
  <cols>
    <col min="1" max="1" width="6" bestFit="1" customWidth="1"/>
    <col min="2" max="2" width="6.85546875" bestFit="1" customWidth="1"/>
    <col min="3" max="3" width="11.28515625" bestFit="1" customWidth="1"/>
    <col min="4" max="4" width="3.28515625" customWidth="1"/>
    <col min="5" max="5" width="6.85546875" customWidth="1"/>
    <col min="7" max="7" width="4.7109375" customWidth="1"/>
    <col min="8" max="8" width="6" bestFit="1" customWidth="1"/>
    <col min="9" max="9" width="6.85546875" bestFit="1" customWidth="1"/>
    <col min="10" max="10" width="11.28515625" bestFit="1" customWidth="1"/>
    <col min="11" max="11" width="6" bestFit="1" customWidth="1"/>
    <col min="12" max="12" width="12.7109375" bestFit="1" customWidth="1"/>
    <col min="13" max="13" width="5.28515625" style="1" customWidth="1"/>
    <col min="14" max="14" width="6" bestFit="1" customWidth="1"/>
    <col min="15" max="15" width="7" bestFit="1" customWidth="1"/>
    <col min="16" max="16" width="11.28515625" bestFit="1" customWidth="1"/>
    <col min="17" max="17" width="7" bestFit="1" customWidth="1"/>
    <col min="18" max="18" width="12.7109375" bestFit="1" customWidth="1"/>
    <col min="19" max="19" width="5.28515625" style="1" customWidth="1"/>
    <col min="20" max="20" width="6.28515625" bestFit="1" customWidth="1"/>
    <col min="21" max="21" width="6.85546875" bestFit="1" customWidth="1"/>
    <col min="22" max="22" width="11.28515625" bestFit="1" customWidth="1"/>
    <col min="23" max="24" width="6.140625" bestFit="1" customWidth="1"/>
  </cols>
  <sheetData>
    <row r="1" spans="1:23" ht="15" customHeight="1" x14ac:dyDescent="0.25">
      <c r="A1" s="61" t="s">
        <v>9</v>
      </c>
      <c r="B1" s="61"/>
      <c r="C1" s="61"/>
      <c r="E1" t="s">
        <v>8</v>
      </c>
      <c r="H1" s="61" t="s">
        <v>11</v>
      </c>
      <c r="I1" s="61"/>
      <c r="J1" s="61"/>
      <c r="K1" s="61"/>
      <c r="L1" s="61"/>
      <c r="N1" s="61" t="s">
        <v>12</v>
      </c>
      <c r="O1" s="61"/>
      <c r="P1" s="61"/>
      <c r="Q1" s="61"/>
      <c r="R1" s="61"/>
      <c r="U1" s="61" t="s">
        <v>13</v>
      </c>
      <c r="V1" s="61"/>
    </row>
    <row r="2" spans="1:23" ht="15" customHeight="1" x14ac:dyDescent="0.25">
      <c r="A2" s="1" t="s">
        <v>1</v>
      </c>
      <c r="B2" t="s">
        <v>4</v>
      </c>
      <c r="C2" t="s">
        <v>5</v>
      </c>
      <c r="E2" t="s">
        <v>4</v>
      </c>
      <c r="F2" t="s">
        <v>5</v>
      </c>
      <c r="H2" s="1" t="s">
        <v>1</v>
      </c>
      <c r="I2" t="s">
        <v>4</v>
      </c>
      <c r="J2" t="s">
        <v>5</v>
      </c>
      <c r="K2" t="s">
        <v>6</v>
      </c>
      <c r="L2" t="s">
        <v>7</v>
      </c>
      <c r="N2" s="1" t="s">
        <v>1</v>
      </c>
      <c r="O2" t="s">
        <v>4</v>
      </c>
      <c r="P2" t="s">
        <v>5</v>
      </c>
      <c r="Q2" t="s">
        <v>6</v>
      </c>
      <c r="R2" t="s">
        <v>7</v>
      </c>
      <c r="T2" s="1" t="s">
        <v>1</v>
      </c>
      <c r="U2" t="s">
        <v>4</v>
      </c>
      <c r="V2" t="s">
        <v>5</v>
      </c>
    </row>
    <row r="3" spans="1:23" ht="15" customHeight="1" x14ac:dyDescent="0.25">
      <c r="A3" s="2">
        <v>10861</v>
      </c>
      <c r="B3">
        <v>12.47</v>
      </c>
      <c r="C3">
        <v>12.81</v>
      </c>
      <c r="E3">
        <v>39.450000000000003</v>
      </c>
      <c r="F3">
        <v>43.52</v>
      </c>
      <c r="H3" s="2">
        <v>10861</v>
      </c>
      <c r="I3" s="17">
        <v>24.78</v>
      </c>
      <c r="J3">
        <v>7.83</v>
      </c>
      <c r="K3" s="3">
        <f t="shared" ref="K3:K8" si="0">SUM(I3:J3)</f>
        <v>32.61</v>
      </c>
      <c r="L3" s="5">
        <f t="shared" ref="L3" si="1">(I3-J3)/K3</f>
        <v>0.51977920883164686</v>
      </c>
      <c r="M3" s="6"/>
      <c r="N3" s="2">
        <v>10861</v>
      </c>
      <c r="O3" s="17">
        <v>13.347</v>
      </c>
      <c r="P3">
        <v>6.851</v>
      </c>
      <c r="Q3" s="3">
        <f t="shared" ref="Q3:Q9" si="2">SUM(O3:P3)</f>
        <v>20.198</v>
      </c>
      <c r="R3" s="5">
        <f t="shared" ref="R3" si="3">(O3-P3)/Q3</f>
        <v>0.32161600158431525</v>
      </c>
      <c r="S3" s="6"/>
      <c r="T3" s="1">
        <v>10861</v>
      </c>
      <c r="U3" s="17">
        <v>0</v>
      </c>
      <c r="V3">
        <v>1</v>
      </c>
      <c r="W3" t="b">
        <f>IF(U3=1,TRUE,FALSE)</f>
        <v>0</v>
      </c>
    </row>
    <row r="4" spans="1:23" ht="15" customHeight="1" x14ac:dyDescent="0.25">
      <c r="A4" s="34">
        <v>10862</v>
      </c>
      <c r="B4">
        <v>7.07</v>
      </c>
      <c r="C4">
        <v>10.01</v>
      </c>
      <c r="E4">
        <v>27.56</v>
      </c>
      <c r="F4">
        <v>37.619999999999997</v>
      </c>
      <c r="H4" s="34">
        <v>10862</v>
      </c>
      <c r="I4">
        <v>21.65</v>
      </c>
      <c r="J4" s="17">
        <v>11.22</v>
      </c>
      <c r="K4" s="3">
        <f t="shared" si="0"/>
        <v>32.869999999999997</v>
      </c>
      <c r="L4" s="18">
        <f>(J4-I4)/K4</f>
        <v>-0.31731061758442347</v>
      </c>
      <c r="M4" s="6"/>
      <c r="N4" s="34">
        <v>10862</v>
      </c>
      <c r="O4">
        <v>5.4080000000000004</v>
      </c>
      <c r="P4" s="17">
        <v>0.69299999999999995</v>
      </c>
      <c r="Q4" s="3">
        <f t="shared" si="2"/>
        <v>6.101</v>
      </c>
      <c r="R4" s="18">
        <f>(P4-O4)/Q4</f>
        <v>-0.77282412719226368</v>
      </c>
      <c r="S4" s="6"/>
      <c r="T4" s="1">
        <v>10862</v>
      </c>
      <c r="U4">
        <v>0</v>
      </c>
      <c r="V4" s="17">
        <v>1</v>
      </c>
      <c r="W4" t="b">
        <f>IF(V4=1,TRUE,FALSE)</f>
        <v>1</v>
      </c>
    </row>
    <row r="5" spans="1:23" ht="15" customHeight="1" x14ac:dyDescent="0.25">
      <c r="A5" s="35">
        <v>10867</v>
      </c>
      <c r="B5">
        <v>11.43</v>
      </c>
      <c r="C5">
        <v>7.81</v>
      </c>
      <c r="E5">
        <v>19.82</v>
      </c>
      <c r="F5">
        <v>10.67</v>
      </c>
      <c r="H5" s="35">
        <v>10867</v>
      </c>
      <c r="I5" s="17">
        <v>11.27</v>
      </c>
      <c r="J5">
        <v>32.35</v>
      </c>
      <c r="K5" s="3">
        <f t="shared" si="0"/>
        <v>43.620000000000005</v>
      </c>
      <c r="L5" s="5">
        <f t="shared" ref="L5" si="4">(I5-J5)/K5</f>
        <v>-0.48326455754241171</v>
      </c>
      <c r="M5" s="6"/>
      <c r="N5" s="35">
        <v>10867</v>
      </c>
      <c r="O5" s="17">
        <v>8.4090000000000007</v>
      </c>
      <c r="P5">
        <v>31.728999999999999</v>
      </c>
      <c r="Q5" s="3">
        <f t="shared" si="2"/>
        <v>40.137999999999998</v>
      </c>
      <c r="R5" s="5">
        <f t="shared" ref="R5" si="5">(O5-P5)/Q5</f>
        <v>-0.58099556529971597</v>
      </c>
      <c r="S5" s="6"/>
      <c r="T5" s="1">
        <v>10867</v>
      </c>
      <c r="U5" s="17">
        <v>0</v>
      </c>
      <c r="V5">
        <v>1</v>
      </c>
      <c r="W5" t="b">
        <f>IF(U5=1,TRUE,FALSE)</f>
        <v>0</v>
      </c>
    </row>
    <row r="6" spans="1:23" ht="15" customHeight="1" x14ac:dyDescent="0.25">
      <c r="A6" s="34">
        <v>10868</v>
      </c>
      <c r="B6">
        <v>20.18</v>
      </c>
      <c r="C6">
        <v>9.19</v>
      </c>
      <c r="E6">
        <v>48.07</v>
      </c>
      <c r="F6">
        <v>27.93</v>
      </c>
      <c r="H6" s="34">
        <v>10868</v>
      </c>
      <c r="I6">
        <v>29.96</v>
      </c>
      <c r="J6" s="17">
        <v>7.05</v>
      </c>
      <c r="K6" s="3">
        <f t="shared" si="0"/>
        <v>37.01</v>
      </c>
      <c r="L6" s="18">
        <f>(J6-I6)/K6</f>
        <v>-0.61902188597676311</v>
      </c>
      <c r="M6" s="6"/>
      <c r="N6" s="34">
        <v>10868</v>
      </c>
      <c r="O6">
        <v>23.968</v>
      </c>
      <c r="P6" s="17">
        <v>9.2850000000000001</v>
      </c>
      <c r="Q6" s="3">
        <f t="shared" si="2"/>
        <v>33.253</v>
      </c>
      <c r="R6" s="18">
        <f>(P6-O6)/Q6</f>
        <v>-0.44155414549063243</v>
      </c>
      <c r="S6" s="6"/>
      <c r="T6" s="1">
        <v>10868</v>
      </c>
      <c r="U6">
        <v>1</v>
      </c>
      <c r="V6" s="17">
        <v>0</v>
      </c>
      <c r="W6" t="b">
        <f t="shared" ref="W6:W7" si="6">IF(V6=1,TRUE,FALSE)</f>
        <v>0</v>
      </c>
    </row>
    <row r="7" spans="1:23" ht="15" customHeight="1" x14ac:dyDescent="0.25">
      <c r="A7" s="35">
        <v>10871</v>
      </c>
      <c r="B7">
        <v>9.48</v>
      </c>
      <c r="C7">
        <v>6.8</v>
      </c>
      <c r="E7">
        <v>15.1</v>
      </c>
      <c r="F7">
        <v>25.64</v>
      </c>
      <c r="H7" s="35">
        <v>10871</v>
      </c>
      <c r="I7">
        <v>22.61</v>
      </c>
      <c r="J7" s="17">
        <v>9.83</v>
      </c>
      <c r="K7" s="3">
        <f t="shared" si="0"/>
        <v>32.44</v>
      </c>
      <c r="L7" s="18">
        <f>(J7-I7)/K7</f>
        <v>-0.39395807644882863</v>
      </c>
      <c r="M7" s="6"/>
      <c r="N7" s="35">
        <v>10871</v>
      </c>
      <c r="O7">
        <v>18.710999999999999</v>
      </c>
      <c r="P7" s="17">
        <v>6.4640000000000004</v>
      </c>
      <c r="Q7" s="3">
        <f t="shared" si="2"/>
        <v>25.174999999999997</v>
      </c>
      <c r="R7" s="18">
        <f>(P7-O7)/Q7</f>
        <v>-0.48647467725918569</v>
      </c>
      <c r="S7" s="6"/>
      <c r="T7" s="1">
        <v>10871</v>
      </c>
      <c r="U7">
        <v>0</v>
      </c>
      <c r="V7" s="17">
        <v>1</v>
      </c>
      <c r="W7" t="b">
        <f t="shared" si="6"/>
        <v>1</v>
      </c>
    </row>
    <row r="8" spans="1:23" ht="15" customHeight="1" x14ac:dyDescent="0.25">
      <c r="A8" s="34">
        <v>10873</v>
      </c>
      <c r="B8">
        <v>19.920000000000002</v>
      </c>
      <c r="C8">
        <v>27.16</v>
      </c>
      <c r="E8">
        <v>59.58</v>
      </c>
      <c r="F8">
        <v>28.68</v>
      </c>
      <c r="H8" s="34">
        <v>10873</v>
      </c>
      <c r="I8" s="17">
        <v>20.62</v>
      </c>
      <c r="J8">
        <v>48.43</v>
      </c>
      <c r="K8" s="3">
        <f t="shared" si="0"/>
        <v>69.05</v>
      </c>
      <c r="L8" s="5">
        <f t="shared" ref="L8" si="7">(I8-J8)/K8</f>
        <v>-0.40275162925416363</v>
      </c>
      <c r="M8" s="6"/>
      <c r="N8" s="34">
        <v>10873</v>
      </c>
      <c r="O8" s="17">
        <v>11.16</v>
      </c>
      <c r="P8">
        <v>30.634</v>
      </c>
      <c r="Q8" s="3">
        <f t="shared" si="2"/>
        <v>41.793999999999997</v>
      </c>
      <c r="R8" s="5">
        <f t="shared" ref="R8" si="8">(O8-P8)/Q8</f>
        <v>-0.46595205053356947</v>
      </c>
      <c r="S8" s="6"/>
      <c r="T8" s="1">
        <v>10873</v>
      </c>
      <c r="U8" s="17">
        <v>0</v>
      </c>
      <c r="V8">
        <v>1</v>
      </c>
      <c r="W8" t="b">
        <f t="shared" ref="W8:W9" si="9">IF(U8=1,TRUE,FALSE)</f>
        <v>0</v>
      </c>
    </row>
    <row r="9" spans="1:23" ht="15" customHeight="1" x14ac:dyDescent="0.25">
      <c r="A9" s="35">
        <v>10894</v>
      </c>
      <c r="B9" s="14">
        <v>2.65</v>
      </c>
      <c r="C9">
        <v>55.05</v>
      </c>
      <c r="D9" s="8"/>
      <c r="E9" s="15">
        <v>3.85</v>
      </c>
      <c r="F9" s="9">
        <v>7.89</v>
      </c>
      <c r="G9" s="10"/>
      <c r="H9" s="35">
        <v>10894</v>
      </c>
      <c r="I9" s="11">
        <v>5.59</v>
      </c>
      <c r="J9" s="9">
        <v>28.55</v>
      </c>
      <c r="K9" s="3">
        <f t="shared" ref="K9" si="10">SUM(I9:J9)</f>
        <v>34.14</v>
      </c>
      <c r="L9" s="16">
        <f>(I9-J9)/K9</f>
        <v>-0.67252489748096078</v>
      </c>
      <c r="N9" s="35">
        <v>10894</v>
      </c>
      <c r="O9" s="11">
        <v>5.6769999999999996</v>
      </c>
      <c r="P9" s="9">
        <v>10.057</v>
      </c>
      <c r="Q9" s="3">
        <f t="shared" si="2"/>
        <v>15.734</v>
      </c>
      <c r="R9" s="16">
        <f>(O9-P9)/Q9</f>
        <v>-0.27837803482903273</v>
      </c>
      <c r="T9" s="2">
        <v>10894</v>
      </c>
      <c r="U9" s="11">
        <v>0</v>
      </c>
      <c r="V9" s="9">
        <v>1</v>
      </c>
      <c r="W9" t="b">
        <f t="shared" si="9"/>
        <v>0</v>
      </c>
    </row>
    <row r="10" spans="1:23" ht="15" customHeight="1" x14ac:dyDescent="0.25">
      <c r="A10" s="2">
        <v>10895</v>
      </c>
      <c r="B10" s="14">
        <v>1.19</v>
      </c>
      <c r="C10" s="14">
        <v>3.85</v>
      </c>
      <c r="D10" s="8"/>
      <c r="E10" s="15">
        <v>2.12</v>
      </c>
      <c r="F10" s="15">
        <v>0.97</v>
      </c>
      <c r="G10" s="10"/>
      <c r="H10" s="2">
        <v>10895</v>
      </c>
      <c r="I10" s="9">
        <v>40.22</v>
      </c>
      <c r="J10" s="11">
        <v>34.24</v>
      </c>
      <c r="K10" s="21">
        <f>SUM(I10:J10)</f>
        <v>74.460000000000008</v>
      </c>
      <c r="L10" s="16">
        <f>(J10-I10)/K10</f>
        <v>-8.0311576685468664E-2</v>
      </c>
      <c r="M10" s="1" t="s">
        <v>10</v>
      </c>
      <c r="N10" s="2">
        <v>10895</v>
      </c>
      <c r="O10" s="9"/>
      <c r="P10" s="11"/>
      <c r="Q10" s="3">
        <f>SUM(O10:P10)</f>
        <v>0</v>
      </c>
      <c r="R10" s="13" t="e">
        <f>(P10-O10)/Q10</f>
        <v>#DIV/0!</v>
      </c>
      <c r="S10" s="1" t="s">
        <v>10</v>
      </c>
      <c r="T10" s="27">
        <v>10895</v>
      </c>
      <c r="U10" s="9"/>
      <c r="V10" s="11"/>
    </row>
    <row r="11" spans="1:23" ht="15" customHeight="1" x14ac:dyDescent="0.25">
      <c r="A11" s="2">
        <v>10896</v>
      </c>
      <c r="B11" s="14">
        <v>4.84</v>
      </c>
      <c r="C11">
        <v>6.64</v>
      </c>
      <c r="D11" s="8"/>
      <c r="E11" s="9">
        <v>13.09</v>
      </c>
      <c r="F11" s="9">
        <v>11.79</v>
      </c>
      <c r="G11" s="10"/>
      <c r="H11" s="2">
        <v>10896</v>
      </c>
      <c r="I11" s="11">
        <v>2.97</v>
      </c>
      <c r="J11" s="9">
        <v>4.49</v>
      </c>
      <c r="K11" s="22">
        <f t="shared" ref="K11:K18" si="11">SUM(I11:J11)</f>
        <v>7.4600000000000009</v>
      </c>
      <c r="L11" s="13">
        <f t="shared" ref="L11" si="12">(I11-J11)/K11</f>
        <v>-0.20375335120643429</v>
      </c>
      <c r="N11" s="2">
        <v>10896</v>
      </c>
      <c r="O11" s="11">
        <v>3.1280000000000001</v>
      </c>
      <c r="P11" s="9">
        <v>2.4319999999999999</v>
      </c>
      <c r="Q11" s="3">
        <f t="shared" ref="Q11:Q18" si="13">SUM(O11:P11)</f>
        <v>5.5600000000000005</v>
      </c>
      <c r="R11" s="13">
        <f t="shared" ref="R11" si="14">(O11-P11)/Q11</f>
        <v>0.12517985611510793</v>
      </c>
      <c r="T11" s="2">
        <v>10896</v>
      </c>
      <c r="U11" s="11">
        <v>1</v>
      </c>
      <c r="V11" s="9">
        <v>0</v>
      </c>
    </row>
    <row r="12" spans="1:23" ht="15" customHeight="1" x14ac:dyDescent="0.25">
      <c r="A12" s="34">
        <v>10897</v>
      </c>
      <c r="B12" s="14">
        <v>2.91</v>
      </c>
      <c r="C12">
        <v>5.55</v>
      </c>
      <c r="D12" s="8"/>
      <c r="E12" s="9">
        <v>12.21</v>
      </c>
      <c r="F12" s="9">
        <v>11.3</v>
      </c>
      <c r="G12" s="10"/>
      <c r="H12" s="34">
        <v>10897</v>
      </c>
      <c r="I12" s="9">
        <v>12.56</v>
      </c>
      <c r="J12" s="11">
        <v>12.56</v>
      </c>
      <c r="K12" s="20">
        <f t="shared" si="11"/>
        <v>25.12</v>
      </c>
      <c r="L12" s="16">
        <f t="shared" ref="L12" si="15">(J12-I12)/K12</f>
        <v>0</v>
      </c>
      <c r="N12" s="34">
        <v>10897</v>
      </c>
      <c r="O12" s="9">
        <v>11.471</v>
      </c>
      <c r="P12" s="11">
        <v>6.585</v>
      </c>
      <c r="Q12" s="3">
        <f t="shared" si="13"/>
        <v>18.056000000000001</v>
      </c>
      <c r="R12" s="13">
        <f t="shared" ref="R12" si="16">(P12-O12)/Q12</f>
        <v>-0.27060256978289765</v>
      </c>
      <c r="T12" s="2">
        <v>10897</v>
      </c>
      <c r="U12" s="9">
        <v>1</v>
      </c>
      <c r="V12" s="11">
        <v>0</v>
      </c>
      <c r="W12" t="b">
        <f>IF(V12=1,TRUE,FALSE)</f>
        <v>0</v>
      </c>
    </row>
    <row r="13" spans="1:23" ht="15" customHeight="1" x14ac:dyDescent="0.25">
      <c r="A13" s="2">
        <v>10898</v>
      </c>
      <c r="B13" s="14">
        <v>0.85</v>
      </c>
      <c r="C13" s="14">
        <v>0.62</v>
      </c>
      <c r="D13" s="8"/>
      <c r="E13" s="15">
        <v>3.19</v>
      </c>
      <c r="F13" s="15">
        <v>2.9</v>
      </c>
      <c r="G13" s="10"/>
      <c r="H13" s="2">
        <v>10898</v>
      </c>
      <c r="I13" s="11">
        <v>2.84</v>
      </c>
      <c r="J13" s="9">
        <v>24.87</v>
      </c>
      <c r="K13" s="3">
        <f t="shared" si="11"/>
        <v>27.71</v>
      </c>
      <c r="L13" s="16">
        <f t="shared" ref="L13" si="17">(I13-J13)/K13</f>
        <v>-0.7950198484301696</v>
      </c>
      <c r="M13" s="1" t="s">
        <v>10</v>
      </c>
      <c r="N13" s="2">
        <v>10898</v>
      </c>
      <c r="O13" s="11"/>
      <c r="P13" s="9"/>
      <c r="Q13" s="3">
        <f t="shared" si="13"/>
        <v>0</v>
      </c>
      <c r="R13" s="13" t="e">
        <f t="shared" ref="R13" si="18">(O13-P13)/Q13</f>
        <v>#DIV/0!</v>
      </c>
      <c r="S13" s="1" t="s">
        <v>10</v>
      </c>
      <c r="T13" s="27">
        <v>10898</v>
      </c>
      <c r="U13" s="11"/>
      <c r="V13" s="9"/>
    </row>
    <row r="14" spans="1:23" ht="15" customHeight="1" x14ac:dyDescent="0.25">
      <c r="A14" s="2">
        <v>10899</v>
      </c>
      <c r="B14" s="14">
        <v>4.53</v>
      </c>
      <c r="C14">
        <v>7.91</v>
      </c>
      <c r="D14" s="8"/>
      <c r="E14" s="9">
        <v>14.59</v>
      </c>
      <c r="F14" s="9">
        <v>27.93</v>
      </c>
      <c r="G14" s="10"/>
      <c r="H14" s="2">
        <v>10899</v>
      </c>
      <c r="I14" s="9">
        <v>12.45</v>
      </c>
      <c r="J14" s="11">
        <v>30.75</v>
      </c>
      <c r="K14" s="3">
        <f t="shared" si="11"/>
        <v>43.2</v>
      </c>
      <c r="L14" s="16">
        <f t="shared" ref="L14" si="19">(J14-I14)/K14</f>
        <v>0.4236111111111111</v>
      </c>
      <c r="N14" s="2">
        <v>10899</v>
      </c>
      <c r="O14" s="9">
        <v>4.3819999999999997</v>
      </c>
      <c r="P14" s="11">
        <v>8.2919999999999998</v>
      </c>
      <c r="Q14" s="3">
        <f t="shared" si="13"/>
        <v>12.673999999999999</v>
      </c>
      <c r="R14" s="13">
        <f t="shared" ref="R14" si="20">(P14-O14)/Q14</f>
        <v>0.30850560201988325</v>
      </c>
      <c r="T14" s="2">
        <v>10899</v>
      </c>
      <c r="U14" s="9">
        <v>0</v>
      </c>
      <c r="V14" s="11">
        <v>1</v>
      </c>
      <c r="W14" t="b">
        <f>IF(V14=1,TRUE,FALSE)</f>
        <v>1</v>
      </c>
    </row>
    <row r="15" spans="1:23" ht="15" customHeight="1" x14ac:dyDescent="0.25">
      <c r="A15" s="2">
        <v>10900</v>
      </c>
      <c r="B15" s="14">
        <v>3.04</v>
      </c>
      <c r="C15" s="14">
        <v>1.36</v>
      </c>
      <c r="D15" s="8"/>
      <c r="E15" s="15">
        <v>1.69</v>
      </c>
      <c r="F15" s="15">
        <v>1.4</v>
      </c>
      <c r="G15" s="10"/>
      <c r="H15" s="2">
        <v>10900</v>
      </c>
      <c r="I15" s="11">
        <v>3.34</v>
      </c>
      <c r="J15" s="9">
        <v>17.66</v>
      </c>
      <c r="K15" s="21">
        <f t="shared" si="11"/>
        <v>21</v>
      </c>
      <c r="L15" s="16">
        <f t="shared" ref="L15" si="21">(I15-J15)/K15</f>
        <v>-0.6819047619047619</v>
      </c>
      <c r="M15" s="1" t="s">
        <v>10</v>
      </c>
      <c r="N15" s="2">
        <v>10900</v>
      </c>
      <c r="O15" s="11"/>
      <c r="P15" s="9"/>
      <c r="Q15" s="3">
        <f t="shared" si="13"/>
        <v>0</v>
      </c>
      <c r="R15" s="13" t="e">
        <f t="shared" ref="R15" si="22">(O15-P15)/Q15</f>
        <v>#DIV/0!</v>
      </c>
      <c r="S15" s="1" t="s">
        <v>10</v>
      </c>
      <c r="T15" s="27">
        <v>10900</v>
      </c>
      <c r="U15" s="11"/>
      <c r="V15" s="9"/>
    </row>
    <row r="16" spans="1:23" ht="15" customHeight="1" x14ac:dyDescent="0.25">
      <c r="A16" s="2">
        <v>10901</v>
      </c>
      <c r="B16">
        <v>10.59</v>
      </c>
      <c r="C16" s="14">
        <v>3.23</v>
      </c>
      <c r="D16" s="8"/>
      <c r="E16" s="15">
        <v>0</v>
      </c>
      <c r="F16" s="9">
        <v>11.75</v>
      </c>
      <c r="G16" s="10"/>
      <c r="H16" s="2">
        <v>10901</v>
      </c>
      <c r="I16" s="9">
        <v>3.22</v>
      </c>
      <c r="J16" s="11">
        <v>2.62</v>
      </c>
      <c r="K16" s="22">
        <f t="shared" si="11"/>
        <v>5.84</v>
      </c>
      <c r="L16" s="13">
        <f t="shared" ref="L16" si="23">(J16-I16)/K16</f>
        <v>-0.10273972602739728</v>
      </c>
      <c r="M16" s="1" t="s">
        <v>10</v>
      </c>
      <c r="N16" s="2">
        <v>10901</v>
      </c>
      <c r="O16" s="9"/>
      <c r="P16" s="11"/>
      <c r="Q16" s="3">
        <f t="shared" si="13"/>
        <v>0</v>
      </c>
      <c r="R16" s="13" t="e">
        <f t="shared" ref="R16" si="24">(P16-O16)/Q16</f>
        <v>#DIV/0!</v>
      </c>
      <c r="S16" s="1" t="s">
        <v>10</v>
      </c>
      <c r="T16" s="27">
        <v>10901</v>
      </c>
      <c r="U16" s="9"/>
      <c r="V16" s="11"/>
    </row>
    <row r="17" spans="1:24" ht="15" customHeight="1" x14ac:dyDescent="0.25">
      <c r="A17" s="2">
        <v>10902</v>
      </c>
      <c r="B17" s="9">
        <v>10.29</v>
      </c>
      <c r="C17" s="9">
        <v>20.440000000000001</v>
      </c>
      <c r="D17" s="8"/>
      <c r="E17" s="9">
        <v>24.87</v>
      </c>
      <c r="F17" s="9">
        <v>43.71</v>
      </c>
      <c r="G17" s="10"/>
      <c r="H17" s="2">
        <v>10902</v>
      </c>
      <c r="I17" s="11">
        <v>7.6</v>
      </c>
      <c r="J17" s="9">
        <v>30.24</v>
      </c>
      <c r="K17" s="23">
        <f t="shared" si="11"/>
        <v>37.839999999999996</v>
      </c>
      <c r="L17" s="5">
        <f t="shared" ref="L17" si="25">(I17-J17)/K17</f>
        <v>-0.59830866807611005</v>
      </c>
      <c r="N17" s="2">
        <v>10902</v>
      </c>
      <c r="O17" s="11">
        <v>5.4669999999999996</v>
      </c>
      <c r="P17" s="9">
        <v>13.48</v>
      </c>
      <c r="Q17" s="3">
        <f t="shared" si="13"/>
        <v>18.946999999999999</v>
      </c>
      <c r="R17" s="26">
        <f t="shared" ref="R17" si="26">(O17-P17)/Q17</f>
        <v>-0.42291655671082506</v>
      </c>
      <c r="T17" s="2">
        <v>10902</v>
      </c>
      <c r="U17" s="11">
        <v>1</v>
      </c>
      <c r="V17" s="9">
        <v>0</v>
      </c>
      <c r="W17" t="b">
        <f>IF(U17=1,TRUE,FALSE)</f>
        <v>1</v>
      </c>
    </row>
    <row r="18" spans="1:24" ht="15" customHeight="1" x14ac:dyDescent="0.25">
      <c r="A18" s="34">
        <v>10903</v>
      </c>
      <c r="B18" s="9">
        <v>13.34</v>
      </c>
      <c r="C18" s="9">
        <v>13.21</v>
      </c>
      <c r="D18" s="8"/>
      <c r="E18" s="9">
        <v>10.199999999999999</v>
      </c>
      <c r="F18" s="9">
        <v>17.91</v>
      </c>
      <c r="G18" s="10"/>
      <c r="H18" s="34">
        <v>10903</v>
      </c>
      <c r="I18" s="9">
        <v>3.65</v>
      </c>
      <c r="J18" s="11">
        <v>1.91</v>
      </c>
      <c r="K18" s="22">
        <f t="shared" si="11"/>
        <v>5.56</v>
      </c>
      <c r="L18" s="13">
        <f t="shared" ref="L18" si="27">(J18-I18)/K18</f>
        <v>-0.31294964028776978</v>
      </c>
      <c r="N18" s="34">
        <v>10903</v>
      </c>
      <c r="O18" s="9">
        <v>2.464</v>
      </c>
      <c r="P18" s="11">
        <v>0.46400000000000002</v>
      </c>
      <c r="Q18" s="3">
        <f t="shared" si="13"/>
        <v>2.9279999999999999</v>
      </c>
      <c r="R18" s="13">
        <f t="shared" ref="R18" si="28">(P18-O18)/Q18</f>
        <v>-0.68306010928961747</v>
      </c>
      <c r="T18" s="2">
        <v>10903</v>
      </c>
      <c r="U18" s="9">
        <v>0</v>
      </c>
      <c r="V18" s="11">
        <v>1</v>
      </c>
      <c r="W18" t="b">
        <f>IF(V18=1,TRUE,FALSE)</f>
        <v>1</v>
      </c>
    </row>
    <row r="19" spans="1:24" ht="15" customHeight="1" x14ac:dyDescent="0.25">
      <c r="A19">
        <v>10876</v>
      </c>
      <c r="B19">
        <v>44.88</v>
      </c>
      <c r="C19">
        <v>32.450000000000003</v>
      </c>
      <c r="E19">
        <v>25.32</v>
      </c>
      <c r="F19">
        <v>20.94</v>
      </c>
      <c r="H19">
        <v>10876</v>
      </c>
      <c r="I19" s="17">
        <v>5.09</v>
      </c>
      <c r="J19">
        <v>30.67</v>
      </c>
      <c r="K19" s="3">
        <f t="shared" ref="K19:K21" si="29">SUM(I19:J19)</f>
        <v>35.760000000000005</v>
      </c>
      <c r="L19" s="5">
        <f t="shared" ref="L19:L20" si="30">(I19-J19)/K19</f>
        <v>-0.71532438478747196</v>
      </c>
    </row>
    <row r="20" spans="1:24" ht="15" customHeight="1" x14ac:dyDescent="0.25">
      <c r="A20">
        <v>10877</v>
      </c>
      <c r="B20">
        <v>22.93</v>
      </c>
      <c r="C20">
        <v>15.05</v>
      </c>
      <c r="E20">
        <v>38.630000000000003</v>
      </c>
      <c r="F20">
        <v>46.88</v>
      </c>
      <c r="H20">
        <v>10877</v>
      </c>
      <c r="I20" s="17">
        <v>23.96</v>
      </c>
      <c r="J20">
        <v>23.68</v>
      </c>
      <c r="K20" s="3">
        <f t="shared" si="29"/>
        <v>47.64</v>
      </c>
      <c r="L20" s="5">
        <f t="shared" si="30"/>
        <v>5.8774139378673625E-3</v>
      </c>
      <c r="T20" s="28"/>
      <c r="U20" s="29" t="s">
        <v>4</v>
      </c>
      <c r="V20" s="29" t="s">
        <v>5</v>
      </c>
      <c r="W20" s="29" t="b">
        <v>1</v>
      </c>
      <c r="X20" s="30" t="b">
        <v>0</v>
      </c>
    </row>
    <row r="21" spans="1:24" ht="15" customHeight="1" x14ac:dyDescent="0.25">
      <c r="A21">
        <v>10883</v>
      </c>
      <c r="B21">
        <v>12.12</v>
      </c>
      <c r="C21">
        <v>17.38</v>
      </c>
      <c r="E21">
        <v>15.73</v>
      </c>
      <c r="F21">
        <v>35.369999999999997</v>
      </c>
      <c r="H21">
        <v>10883</v>
      </c>
      <c r="I21">
        <v>22.46</v>
      </c>
      <c r="J21" s="17">
        <v>25.13</v>
      </c>
      <c r="K21" s="3">
        <f t="shared" si="29"/>
        <v>47.59</v>
      </c>
      <c r="L21" s="18">
        <f>(J21-I21)/K21</f>
        <v>5.6104223576381548E-2</v>
      </c>
      <c r="T21" s="31" t="s">
        <v>14</v>
      </c>
      <c r="U21" s="32">
        <f>SUM(U3:U18)</f>
        <v>4</v>
      </c>
      <c r="V21" s="32">
        <f>SUM(V3:V18)</f>
        <v>8</v>
      </c>
      <c r="W21" s="32">
        <f>COUNTIF(W3:W18,TRUE)</f>
        <v>5</v>
      </c>
      <c r="X21" s="33">
        <f>COUNTIF(W3:W18,FALSE)</f>
        <v>6</v>
      </c>
    </row>
    <row r="22" spans="1:24" ht="15" customHeight="1" x14ac:dyDescent="0.25">
      <c r="A22">
        <v>10884</v>
      </c>
      <c r="B22">
        <v>31.66</v>
      </c>
      <c r="C22">
        <v>33.020000000000003</v>
      </c>
      <c r="E22">
        <v>41.11</v>
      </c>
      <c r="F22">
        <v>27.94</v>
      </c>
      <c r="H22">
        <v>10884</v>
      </c>
      <c r="I22" s="17">
        <v>15.38</v>
      </c>
      <c r="J22">
        <v>25.58</v>
      </c>
      <c r="K22" s="3">
        <f t="shared" ref="K22" si="31">SUM(I22:J22)</f>
        <v>40.96</v>
      </c>
      <c r="L22" s="5">
        <f t="shared" ref="L22" si="32">(I22-J22)/K22</f>
        <v>-0.24902343749999994</v>
      </c>
    </row>
    <row r="23" spans="1:24" ht="15" customHeight="1" x14ac:dyDescent="0.25">
      <c r="A23">
        <v>10892</v>
      </c>
      <c r="B23">
        <v>33.229999999999997</v>
      </c>
      <c r="C23">
        <v>12.12</v>
      </c>
      <c r="E23">
        <v>38.14</v>
      </c>
      <c r="F23">
        <v>18.27</v>
      </c>
      <c r="H23">
        <v>10892</v>
      </c>
      <c r="I23" s="17">
        <v>32.78</v>
      </c>
      <c r="J23">
        <v>18.809999999999999</v>
      </c>
      <c r="K23" s="3">
        <f t="shared" ref="K23" si="33">SUM(I23:J23)</f>
        <v>51.59</v>
      </c>
      <c r="L23" s="5">
        <f t="shared" ref="L23" si="34">(I23-J23)/K23</f>
        <v>0.27078891257995741</v>
      </c>
    </row>
  </sheetData>
  <mergeCells count="4">
    <mergeCell ref="A1:C1"/>
    <mergeCell ref="N1:R1"/>
    <mergeCell ref="H1:L1"/>
    <mergeCell ref="U1:V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D69D5-3B1E-4E35-ACB5-E2A5479192E6}">
  <dimension ref="A1:X23"/>
  <sheetViews>
    <sheetView workbookViewId="0">
      <selection activeCell="K29" sqref="K29"/>
    </sheetView>
  </sheetViews>
  <sheetFormatPr defaultRowHeight="15" customHeight="1" x14ac:dyDescent="0.25"/>
  <cols>
    <col min="1" max="1" width="6" bestFit="1" customWidth="1"/>
    <col min="2" max="2" width="6.85546875" bestFit="1" customWidth="1"/>
    <col min="3" max="3" width="11.28515625" bestFit="1" customWidth="1"/>
    <col min="4" max="4" width="3.28515625" customWidth="1"/>
    <col min="5" max="5" width="6.85546875" customWidth="1"/>
    <col min="7" max="7" width="4.7109375" customWidth="1"/>
    <col min="8" max="8" width="6" bestFit="1" customWidth="1"/>
    <col min="9" max="9" width="6.85546875" bestFit="1" customWidth="1"/>
    <col min="10" max="10" width="11.28515625" bestFit="1" customWidth="1"/>
    <col min="11" max="11" width="6" bestFit="1" customWidth="1"/>
    <col min="12" max="12" width="12.7109375" bestFit="1" customWidth="1"/>
    <col min="13" max="13" width="5.28515625" customWidth="1"/>
    <col min="14" max="14" width="6" bestFit="1" customWidth="1"/>
    <col min="15" max="15" width="7" bestFit="1" customWidth="1"/>
    <col min="16" max="16" width="11.28515625" bestFit="1" customWidth="1"/>
    <col min="17" max="17" width="7" bestFit="1" customWidth="1"/>
    <col min="18" max="18" width="12.7109375" bestFit="1" customWidth="1"/>
    <col min="19" max="19" width="5.28515625" customWidth="1"/>
    <col min="20" max="20" width="6.28515625" bestFit="1" customWidth="1"/>
    <col min="21" max="21" width="6.85546875" bestFit="1" customWidth="1"/>
    <col min="22" max="22" width="11.28515625" bestFit="1" customWidth="1"/>
    <col min="23" max="24" width="6.140625" bestFit="1" customWidth="1"/>
  </cols>
  <sheetData>
    <row r="1" spans="1:23" ht="15" customHeight="1" x14ac:dyDescent="0.25">
      <c r="A1" s="61" t="s">
        <v>9</v>
      </c>
      <c r="B1" s="61"/>
      <c r="C1" s="61"/>
      <c r="E1" t="s">
        <v>8</v>
      </c>
      <c r="H1" s="61" t="s">
        <v>11</v>
      </c>
      <c r="I1" s="61"/>
      <c r="J1" s="61"/>
      <c r="K1" s="61"/>
      <c r="L1" s="61"/>
      <c r="N1" s="61" t="s">
        <v>12</v>
      </c>
      <c r="O1" s="61"/>
      <c r="P1" s="61"/>
      <c r="Q1" s="61"/>
      <c r="R1" s="61"/>
      <c r="U1" s="61" t="s">
        <v>13</v>
      </c>
      <c r="V1" s="61"/>
    </row>
    <row r="2" spans="1:23" ht="15" customHeight="1" x14ac:dyDescent="0.25">
      <c r="A2" s="1" t="s">
        <v>1</v>
      </c>
      <c r="B2" t="s">
        <v>4</v>
      </c>
      <c r="C2" t="s">
        <v>5</v>
      </c>
      <c r="E2" t="s">
        <v>4</v>
      </c>
      <c r="F2" t="s">
        <v>5</v>
      </c>
      <c r="H2" s="1" t="s">
        <v>1</v>
      </c>
      <c r="I2" t="s">
        <v>4</v>
      </c>
      <c r="J2" t="s">
        <v>5</v>
      </c>
      <c r="K2" t="s">
        <v>6</v>
      </c>
      <c r="L2" t="s">
        <v>7</v>
      </c>
      <c r="N2" s="1" t="s">
        <v>1</v>
      </c>
      <c r="O2" t="s">
        <v>4</v>
      </c>
      <c r="P2" t="s">
        <v>5</v>
      </c>
      <c r="Q2" t="s">
        <v>6</v>
      </c>
      <c r="R2" t="s">
        <v>7</v>
      </c>
      <c r="T2" s="1" t="s">
        <v>1</v>
      </c>
      <c r="U2" t="s">
        <v>4</v>
      </c>
      <c r="V2" t="s">
        <v>5</v>
      </c>
    </row>
    <row r="3" spans="1:23" ht="15" customHeight="1" x14ac:dyDescent="0.25">
      <c r="A3">
        <v>10861</v>
      </c>
      <c r="B3">
        <v>56.86</v>
      </c>
      <c r="C3">
        <v>19.64</v>
      </c>
      <c r="E3">
        <v>36.17</v>
      </c>
      <c r="F3">
        <v>31.83</v>
      </c>
      <c r="H3" s="2">
        <v>10861</v>
      </c>
      <c r="I3">
        <v>13.19</v>
      </c>
      <c r="J3" s="17">
        <v>23.4</v>
      </c>
      <c r="K3" s="19">
        <f t="shared" ref="K3:K8" si="0">SUM(I3:J3)</f>
        <v>36.589999999999996</v>
      </c>
      <c r="L3" s="18">
        <f>(J3-I3)/K3</f>
        <v>0.27903798852145395</v>
      </c>
      <c r="N3" s="2">
        <v>10861</v>
      </c>
      <c r="O3">
        <v>6.93</v>
      </c>
      <c r="P3" s="17">
        <v>11.635</v>
      </c>
      <c r="Q3" s="19">
        <f t="shared" ref="Q3:Q8" si="1">SUM(O3:P3)</f>
        <v>18.564999999999998</v>
      </c>
      <c r="R3" s="18">
        <f>(P3-O3)/Q3</f>
        <v>0.25343388095879349</v>
      </c>
      <c r="T3" s="1">
        <v>10861</v>
      </c>
      <c r="U3">
        <v>0</v>
      </c>
      <c r="V3" s="17">
        <v>1</v>
      </c>
      <c r="W3" t="b">
        <f>IF(V3=1,TRUE,FALSE)</f>
        <v>1</v>
      </c>
    </row>
    <row r="4" spans="1:23" ht="15" customHeight="1" x14ac:dyDescent="0.25">
      <c r="A4">
        <v>10862</v>
      </c>
      <c r="B4">
        <v>28</v>
      </c>
      <c r="C4">
        <v>23.46</v>
      </c>
      <c r="E4">
        <v>40.85</v>
      </c>
      <c r="F4">
        <v>20.36</v>
      </c>
      <c r="H4" s="34">
        <v>10862</v>
      </c>
      <c r="I4" s="17">
        <v>11.19</v>
      </c>
      <c r="J4">
        <v>22.67</v>
      </c>
      <c r="K4" s="19">
        <f t="shared" si="0"/>
        <v>33.86</v>
      </c>
      <c r="L4" s="18">
        <f>(I4-J4)/K4</f>
        <v>-0.33904311872415838</v>
      </c>
      <c r="N4" s="34">
        <v>10862</v>
      </c>
      <c r="O4" s="17">
        <v>11.507</v>
      </c>
      <c r="P4">
        <v>12.061999999999999</v>
      </c>
      <c r="Q4" s="19">
        <f t="shared" si="1"/>
        <v>23.568999999999999</v>
      </c>
      <c r="R4" s="18">
        <f>(O4-P4)/Q4</f>
        <v>-2.3547880690737821E-2</v>
      </c>
      <c r="T4" s="1">
        <v>10862</v>
      </c>
      <c r="U4" s="17">
        <v>0</v>
      </c>
      <c r="V4">
        <v>1</v>
      </c>
      <c r="W4" t="b">
        <f>IF(U4=1,TRUE,FALSE)</f>
        <v>0</v>
      </c>
    </row>
    <row r="5" spans="1:23" ht="15" customHeight="1" x14ac:dyDescent="0.25">
      <c r="A5">
        <v>10867</v>
      </c>
      <c r="B5">
        <v>11.91</v>
      </c>
      <c r="C5">
        <v>14.56</v>
      </c>
      <c r="E5">
        <v>25.88</v>
      </c>
      <c r="F5">
        <v>30.05</v>
      </c>
      <c r="H5" s="35">
        <v>10867</v>
      </c>
      <c r="I5">
        <v>20.399999999999999</v>
      </c>
      <c r="J5" s="17">
        <v>10.83</v>
      </c>
      <c r="K5" s="19">
        <f t="shared" si="0"/>
        <v>31.229999999999997</v>
      </c>
      <c r="L5" s="18">
        <f>(J5-I5)/K5</f>
        <v>-0.30643611911623436</v>
      </c>
      <c r="N5" s="35">
        <v>10867</v>
      </c>
      <c r="O5">
        <v>15.95</v>
      </c>
      <c r="P5" s="17">
        <v>10.788</v>
      </c>
      <c r="Q5" s="19">
        <f t="shared" si="1"/>
        <v>26.738</v>
      </c>
      <c r="R5" s="18">
        <f>(P5-O5)/Q5</f>
        <v>-0.19305856832971796</v>
      </c>
      <c r="T5" s="1">
        <v>10867</v>
      </c>
      <c r="U5">
        <v>1</v>
      </c>
      <c r="V5" s="17">
        <v>0</v>
      </c>
      <c r="W5" t="b">
        <f>IF(V5=1,TRUE,FALSE)</f>
        <v>0</v>
      </c>
    </row>
    <row r="6" spans="1:23" ht="15" customHeight="1" x14ac:dyDescent="0.25">
      <c r="A6">
        <v>10868</v>
      </c>
      <c r="B6">
        <v>50.85</v>
      </c>
      <c r="C6">
        <v>45.96</v>
      </c>
      <c r="E6">
        <v>48.04</v>
      </c>
      <c r="F6">
        <v>29.48</v>
      </c>
      <c r="H6" s="34">
        <v>10868</v>
      </c>
      <c r="I6" s="17">
        <v>32.090000000000003</v>
      </c>
      <c r="J6">
        <v>28.62</v>
      </c>
      <c r="K6" s="19">
        <f t="shared" si="0"/>
        <v>60.710000000000008</v>
      </c>
      <c r="L6" s="18">
        <f>(I6-J6)/K6</f>
        <v>5.7156975786526142E-2</v>
      </c>
      <c r="N6" s="34">
        <v>10868</v>
      </c>
      <c r="O6" s="17">
        <v>17.367999999999999</v>
      </c>
      <c r="P6">
        <v>25.135000000000002</v>
      </c>
      <c r="Q6" s="19">
        <f t="shared" si="1"/>
        <v>42.503</v>
      </c>
      <c r="R6" s="18">
        <f>(O6-P6)/Q6</f>
        <v>-0.18274004187939683</v>
      </c>
      <c r="T6" s="1">
        <v>10868</v>
      </c>
      <c r="U6" s="17">
        <v>0</v>
      </c>
      <c r="V6">
        <v>1</v>
      </c>
      <c r="W6" t="b">
        <f t="shared" ref="W6:W7" si="2">IF(U6=1,TRUE,FALSE)</f>
        <v>0</v>
      </c>
    </row>
    <row r="7" spans="1:23" ht="15" customHeight="1" x14ac:dyDescent="0.25">
      <c r="A7">
        <v>10871</v>
      </c>
      <c r="B7">
        <v>17.13</v>
      </c>
      <c r="C7">
        <v>21.13</v>
      </c>
      <c r="E7">
        <v>12.88</v>
      </c>
      <c r="F7">
        <v>24.36</v>
      </c>
      <c r="H7" s="35">
        <v>10871</v>
      </c>
      <c r="I7" s="17">
        <v>20.8</v>
      </c>
      <c r="J7">
        <v>13.67</v>
      </c>
      <c r="K7" s="19">
        <f t="shared" si="0"/>
        <v>34.47</v>
      </c>
      <c r="L7" s="18">
        <f>(I7-J7)/K7</f>
        <v>0.20684653321729043</v>
      </c>
      <c r="N7" s="35">
        <v>10871</v>
      </c>
      <c r="O7" s="17">
        <v>13.856999999999999</v>
      </c>
      <c r="P7">
        <v>11.276999999999999</v>
      </c>
      <c r="Q7" s="19">
        <f t="shared" si="1"/>
        <v>25.134</v>
      </c>
      <c r="R7" s="18">
        <f>(O7-P7)/Q7</f>
        <v>0.10264979708761041</v>
      </c>
      <c r="T7" s="1">
        <v>10871</v>
      </c>
      <c r="U7" s="17">
        <v>1</v>
      </c>
      <c r="V7">
        <v>0</v>
      </c>
      <c r="W7" t="b">
        <f t="shared" si="2"/>
        <v>1</v>
      </c>
    </row>
    <row r="8" spans="1:23" ht="15" customHeight="1" x14ac:dyDescent="0.25">
      <c r="A8">
        <v>10873</v>
      </c>
      <c r="B8">
        <v>37.47</v>
      </c>
      <c r="C8">
        <v>31.03</v>
      </c>
      <c r="E8">
        <v>41.46</v>
      </c>
      <c r="F8">
        <v>27.52</v>
      </c>
      <c r="H8" s="34">
        <v>10873</v>
      </c>
      <c r="I8">
        <v>29.29</v>
      </c>
      <c r="J8" s="17">
        <v>22.43</v>
      </c>
      <c r="K8" s="19">
        <f t="shared" si="0"/>
        <v>51.72</v>
      </c>
      <c r="L8" s="18">
        <f>(J8-I8)/K8</f>
        <v>-0.13263727764887856</v>
      </c>
      <c r="N8" s="34">
        <v>10873</v>
      </c>
      <c r="O8">
        <v>22.024000000000001</v>
      </c>
      <c r="P8" s="17">
        <v>14.813000000000001</v>
      </c>
      <c r="Q8" s="19">
        <f t="shared" si="1"/>
        <v>36.837000000000003</v>
      </c>
      <c r="R8" s="18">
        <f>(P8-O8)/Q8</f>
        <v>-0.19575426880582023</v>
      </c>
      <c r="T8" s="1">
        <v>10873</v>
      </c>
      <c r="U8">
        <v>0</v>
      </c>
      <c r="V8" s="17">
        <v>1</v>
      </c>
      <c r="W8" t="b">
        <f t="shared" ref="W8:W9" si="3">IF(V8=1,TRUE,FALSE)</f>
        <v>1</v>
      </c>
    </row>
    <row r="9" spans="1:23" ht="15" customHeight="1" x14ac:dyDescent="0.25">
      <c r="A9" s="2">
        <v>10894</v>
      </c>
      <c r="B9">
        <v>10.94</v>
      </c>
      <c r="C9">
        <v>23.19</v>
      </c>
      <c r="D9" s="10"/>
      <c r="E9" s="9">
        <v>7.41</v>
      </c>
      <c r="F9" s="9">
        <v>27.68</v>
      </c>
      <c r="G9" s="10"/>
      <c r="H9" s="35">
        <v>10894</v>
      </c>
      <c r="I9" s="9">
        <v>12.03</v>
      </c>
      <c r="J9" s="11">
        <v>24.24</v>
      </c>
      <c r="K9" s="3">
        <f>SUM(I9:J9)</f>
        <v>36.269999999999996</v>
      </c>
      <c r="L9" s="5">
        <f>(J9-I9)/K9</f>
        <v>0.33664185277088504</v>
      </c>
      <c r="N9" s="35">
        <v>10894</v>
      </c>
      <c r="O9" s="9">
        <v>10.102</v>
      </c>
      <c r="P9" s="11">
        <v>5.2640000000000002</v>
      </c>
      <c r="Q9" s="3">
        <f>SUM(O9:P9)</f>
        <v>15.366</v>
      </c>
      <c r="R9" s="5">
        <f>(P9-O9)/Q9</f>
        <v>-0.31485096967330473</v>
      </c>
      <c r="T9" s="2">
        <v>10894</v>
      </c>
      <c r="U9" s="9">
        <v>1</v>
      </c>
      <c r="V9" s="11">
        <v>0</v>
      </c>
      <c r="W9" t="b">
        <f t="shared" si="3"/>
        <v>0</v>
      </c>
    </row>
    <row r="10" spans="1:23" ht="15" customHeight="1" x14ac:dyDescent="0.25">
      <c r="A10" s="2">
        <v>10895</v>
      </c>
      <c r="B10" s="14">
        <v>3.44</v>
      </c>
      <c r="C10">
        <v>26.43</v>
      </c>
      <c r="D10" s="10"/>
      <c r="E10" s="9">
        <v>12.97</v>
      </c>
      <c r="F10" s="9">
        <v>13.04</v>
      </c>
      <c r="G10" s="10"/>
      <c r="H10" s="2">
        <v>10895</v>
      </c>
      <c r="I10" s="11">
        <v>3.94</v>
      </c>
      <c r="J10" s="9">
        <v>9.4600000000000009</v>
      </c>
      <c r="K10" s="3">
        <f t="shared" ref="K10:K18" si="4">SUM(I10:J10)</f>
        <v>13.4</v>
      </c>
      <c r="L10" s="16">
        <f>(I10-J10)/K10</f>
        <v>-0.41194029850746278</v>
      </c>
      <c r="N10" s="2">
        <v>10895</v>
      </c>
      <c r="O10" s="11">
        <v>3.17</v>
      </c>
      <c r="P10" s="9">
        <v>10.327</v>
      </c>
      <c r="Q10" s="3">
        <f t="shared" ref="Q10:Q18" si="5">SUM(O10:P10)</f>
        <v>13.497</v>
      </c>
      <c r="R10" s="16">
        <f>(O10-P10)/Q10</f>
        <v>-0.53026598503371125</v>
      </c>
      <c r="T10" s="2">
        <v>10895</v>
      </c>
      <c r="U10" s="11">
        <v>1</v>
      </c>
      <c r="V10" s="9">
        <v>0</v>
      </c>
      <c r="W10" t="b">
        <f>IF(U10=1,TRUE,FALSE)</f>
        <v>1</v>
      </c>
    </row>
    <row r="11" spans="1:23" ht="15" customHeight="1" x14ac:dyDescent="0.25">
      <c r="A11" s="2">
        <v>10896</v>
      </c>
      <c r="B11">
        <v>58.09</v>
      </c>
      <c r="C11">
        <v>51.91</v>
      </c>
      <c r="D11" s="10"/>
      <c r="E11" s="9">
        <v>11.79</v>
      </c>
      <c r="F11" s="9">
        <v>13.31</v>
      </c>
      <c r="G11" s="10"/>
      <c r="H11" s="2">
        <v>10896</v>
      </c>
      <c r="I11" s="9">
        <v>10.69</v>
      </c>
      <c r="J11" s="11">
        <v>11.21</v>
      </c>
      <c r="K11" s="3">
        <f t="shared" si="4"/>
        <v>21.9</v>
      </c>
      <c r="L11" s="5">
        <f t="shared" ref="L11" si="6">(J11-I11)/K11</f>
        <v>2.3744292237442986E-2</v>
      </c>
      <c r="N11" s="2">
        <v>10896</v>
      </c>
      <c r="O11" s="9">
        <v>1.881</v>
      </c>
      <c r="P11" s="11">
        <v>1.157</v>
      </c>
      <c r="Q11" s="3">
        <f t="shared" si="5"/>
        <v>3.0380000000000003</v>
      </c>
      <c r="R11" s="5">
        <f t="shared" ref="R11" si="7">(P11-O11)/Q11</f>
        <v>-0.23831468071099404</v>
      </c>
      <c r="T11" s="2">
        <v>10896</v>
      </c>
      <c r="U11" s="9">
        <v>0</v>
      </c>
      <c r="V11" s="11">
        <v>1</v>
      </c>
      <c r="W11" t="b">
        <f>IF(V11=1,TRUE,FALSE)</f>
        <v>1</v>
      </c>
    </row>
    <row r="12" spans="1:23" ht="15" customHeight="1" x14ac:dyDescent="0.25">
      <c r="A12" s="2">
        <v>10897</v>
      </c>
      <c r="B12">
        <v>9.6199999999999992</v>
      </c>
      <c r="C12" s="14">
        <v>2.85</v>
      </c>
      <c r="D12" s="10"/>
      <c r="E12" s="9">
        <v>14.09</v>
      </c>
      <c r="F12" s="9">
        <v>30.51</v>
      </c>
      <c r="G12" s="10"/>
      <c r="H12" s="34">
        <v>10897</v>
      </c>
      <c r="I12" s="11">
        <v>23.02</v>
      </c>
      <c r="J12" s="9">
        <v>17.98</v>
      </c>
      <c r="K12" s="21">
        <f t="shared" si="4"/>
        <v>41</v>
      </c>
      <c r="L12" s="16">
        <f t="shared" ref="L12" si="8">(I12-J12)/K12</f>
        <v>0.12292682926829267</v>
      </c>
      <c r="N12" s="34">
        <v>10897</v>
      </c>
      <c r="O12" s="11">
        <v>18.452000000000002</v>
      </c>
      <c r="P12" s="9">
        <v>13.99</v>
      </c>
      <c r="Q12" s="21">
        <f t="shared" si="5"/>
        <v>32.442</v>
      </c>
      <c r="R12" s="16">
        <f t="shared" ref="R12" si="9">(O12-P12)/Q12</f>
        <v>0.13753775969422358</v>
      </c>
      <c r="T12" s="2">
        <v>10897</v>
      </c>
      <c r="U12" s="11">
        <v>0</v>
      </c>
      <c r="V12" s="9">
        <v>1</v>
      </c>
      <c r="W12" t="b">
        <f>IF(U12=1,TRUE,FALSE)</f>
        <v>0</v>
      </c>
    </row>
    <row r="13" spans="1:23" ht="15" customHeight="1" x14ac:dyDescent="0.25">
      <c r="A13" s="2">
        <v>10898</v>
      </c>
      <c r="B13">
        <v>6.47</v>
      </c>
      <c r="C13" s="14">
        <v>3.94</v>
      </c>
      <c r="D13" s="10"/>
      <c r="E13" s="15">
        <v>3.63</v>
      </c>
      <c r="F13" s="9">
        <v>5.18</v>
      </c>
      <c r="G13" s="10"/>
      <c r="H13" s="2">
        <v>10898</v>
      </c>
      <c r="I13" s="9">
        <v>1.79</v>
      </c>
      <c r="J13" s="11">
        <v>0.69</v>
      </c>
      <c r="K13" s="24">
        <f t="shared" si="4"/>
        <v>2.48</v>
      </c>
      <c r="L13" s="13">
        <f t="shared" ref="L13" si="10">(J13-I13)/K13</f>
        <v>-0.44354838709677424</v>
      </c>
      <c r="N13" s="2">
        <v>10898</v>
      </c>
      <c r="O13" s="9">
        <v>1.216</v>
      </c>
      <c r="P13" s="11">
        <v>0.46400000000000002</v>
      </c>
      <c r="Q13" s="25">
        <f t="shared" si="5"/>
        <v>1.68</v>
      </c>
      <c r="R13" s="13">
        <f t="shared" ref="R13" si="11">(P13-O13)/Q13</f>
        <v>-0.44761904761904764</v>
      </c>
      <c r="T13" s="2">
        <v>10898</v>
      </c>
      <c r="U13" s="9">
        <v>0</v>
      </c>
      <c r="V13" s="11">
        <v>1</v>
      </c>
      <c r="W13" t="b">
        <f>IF(V13=1,TRUE,FALSE)</f>
        <v>1</v>
      </c>
    </row>
    <row r="14" spans="1:23" ht="15" customHeight="1" x14ac:dyDescent="0.25">
      <c r="A14" s="2">
        <v>10899</v>
      </c>
      <c r="B14" s="14">
        <v>2.16</v>
      </c>
      <c r="C14" s="14">
        <v>2.2200000000000002</v>
      </c>
      <c r="D14" s="10"/>
      <c r="E14" s="15">
        <v>4.93</v>
      </c>
      <c r="F14" s="9">
        <v>11.03</v>
      </c>
      <c r="G14" s="10"/>
      <c r="H14" s="2">
        <v>10899</v>
      </c>
      <c r="I14" s="11">
        <v>33.880000000000003</v>
      </c>
      <c r="J14" s="9">
        <v>12.42</v>
      </c>
      <c r="K14" s="23">
        <f t="shared" si="4"/>
        <v>46.300000000000004</v>
      </c>
      <c r="L14" s="16">
        <f t="shared" ref="L14" si="12">(I14-J14)/K14</f>
        <v>0.46349892008639304</v>
      </c>
      <c r="N14" s="2">
        <v>10899</v>
      </c>
      <c r="O14" s="11">
        <v>10.39</v>
      </c>
      <c r="P14" s="9">
        <v>8.8079999999999998</v>
      </c>
      <c r="Q14" s="3">
        <f t="shared" si="5"/>
        <v>19.198</v>
      </c>
      <c r="R14" s="13">
        <f t="shared" ref="R14" si="13">(O14-P14)/Q14</f>
        <v>8.2404417126784077E-2</v>
      </c>
      <c r="T14" s="2">
        <v>10899</v>
      </c>
      <c r="U14" s="11">
        <v>0</v>
      </c>
      <c r="V14" s="9">
        <v>1</v>
      </c>
      <c r="W14" t="b">
        <f>IF(U14=1,TRUE,FALSE)</f>
        <v>0</v>
      </c>
    </row>
    <row r="15" spans="1:23" ht="15" customHeight="1" x14ac:dyDescent="0.25">
      <c r="A15" s="2">
        <v>10900</v>
      </c>
      <c r="B15" s="14">
        <v>4.66</v>
      </c>
      <c r="C15">
        <v>8.0399999999999991</v>
      </c>
      <c r="D15" s="10"/>
      <c r="E15" s="15">
        <v>3.57</v>
      </c>
      <c r="F15" s="9">
        <v>11.47</v>
      </c>
      <c r="G15" s="10"/>
      <c r="H15" s="2">
        <v>10900</v>
      </c>
      <c r="I15" s="9">
        <v>5.0999999999999996</v>
      </c>
      <c r="J15" s="11">
        <v>2.09</v>
      </c>
      <c r="K15" s="24">
        <f t="shared" si="4"/>
        <v>7.1899999999999995</v>
      </c>
      <c r="L15" s="13">
        <f t="shared" ref="L15" si="14">(J15-I15)/K15</f>
        <v>-0.41863699582753827</v>
      </c>
      <c r="N15" s="2">
        <v>10900</v>
      </c>
      <c r="O15" s="9">
        <v>4.2930000000000001</v>
      </c>
      <c r="P15" s="11">
        <v>2.0379999999999998</v>
      </c>
      <c r="Q15" s="25">
        <f t="shared" si="5"/>
        <v>6.3309999999999995</v>
      </c>
      <c r="R15" s="13">
        <f t="shared" ref="R15" si="15">(P15-O15)/Q15</f>
        <v>-0.35618385721055135</v>
      </c>
      <c r="T15" s="2">
        <v>10900</v>
      </c>
      <c r="U15" s="9">
        <v>0</v>
      </c>
      <c r="V15" s="11">
        <v>1</v>
      </c>
      <c r="W15" t="b">
        <f>IF(V15=1,TRUE,FALSE)</f>
        <v>1</v>
      </c>
    </row>
    <row r="16" spans="1:23" ht="15" customHeight="1" x14ac:dyDescent="0.25">
      <c r="A16" s="2">
        <v>10901</v>
      </c>
      <c r="B16">
        <v>8.75</v>
      </c>
      <c r="C16">
        <v>6.87</v>
      </c>
      <c r="D16" s="10"/>
      <c r="E16" s="9">
        <v>9.7799999999999994</v>
      </c>
      <c r="F16" s="9">
        <v>13.66</v>
      </c>
      <c r="G16" s="10"/>
      <c r="H16" s="2">
        <v>10901</v>
      </c>
      <c r="I16" s="11">
        <v>10.02</v>
      </c>
      <c r="J16" s="9">
        <v>9.35</v>
      </c>
      <c r="K16" s="20">
        <f t="shared" si="4"/>
        <v>19.369999999999997</v>
      </c>
      <c r="L16" s="5">
        <f t="shared" ref="L16" si="16">(I16-J16)/K16</f>
        <v>3.4589571502323183E-2</v>
      </c>
      <c r="N16" s="2">
        <v>10901</v>
      </c>
      <c r="O16" s="11">
        <v>12.45</v>
      </c>
      <c r="P16" s="9">
        <v>11.125</v>
      </c>
      <c r="Q16" s="20">
        <f t="shared" si="5"/>
        <v>23.574999999999999</v>
      </c>
      <c r="R16" s="5">
        <f t="shared" ref="R16" si="17">(O16-P16)/Q16</f>
        <v>5.6203605514315982E-2</v>
      </c>
      <c r="T16" s="2">
        <v>10901</v>
      </c>
      <c r="U16" s="11">
        <v>1</v>
      </c>
      <c r="V16" s="9">
        <v>0</v>
      </c>
      <c r="W16" t="b">
        <f>IF(U16=1,TRUE,FALSE)</f>
        <v>1</v>
      </c>
    </row>
    <row r="17" spans="1:24" ht="15" customHeight="1" x14ac:dyDescent="0.25">
      <c r="A17" s="2">
        <v>10902</v>
      </c>
      <c r="B17" s="9">
        <v>5.24</v>
      </c>
      <c r="C17" s="15">
        <v>4.5599999999999996</v>
      </c>
      <c r="D17" s="10"/>
      <c r="E17" s="9">
        <v>21.58</v>
      </c>
      <c r="F17" s="9">
        <v>20.99</v>
      </c>
      <c r="G17" s="10"/>
      <c r="H17" s="2">
        <v>10902</v>
      </c>
      <c r="I17" s="9">
        <v>15.72</v>
      </c>
      <c r="J17" s="11">
        <v>29.94</v>
      </c>
      <c r="K17" s="3">
        <f t="shared" si="4"/>
        <v>45.660000000000004</v>
      </c>
      <c r="L17" s="16">
        <f t="shared" ref="L17" si="18">(J17-I17)/K17</f>
        <v>0.31143232588699077</v>
      </c>
      <c r="N17" s="2">
        <v>10902</v>
      </c>
      <c r="O17" s="9">
        <v>5.742</v>
      </c>
      <c r="P17" s="11">
        <v>23.073</v>
      </c>
      <c r="Q17" s="3">
        <f t="shared" si="5"/>
        <v>28.815000000000001</v>
      </c>
      <c r="R17" s="16">
        <f t="shared" ref="R17" si="19">(P17-O17)/Q17</f>
        <v>0.60145757418011447</v>
      </c>
      <c r="T17" s="2">
        <v>10902</v>
      </c>
      <c r="U17" s="9">
        <v>1</v>
      </c>
      <c r="V17" s="11">
        <v>0</v>
      </c>
      <c r="W17" t="b">
        <f>IF(V17=1,TRUE,FALSE)</f>
        <v>0</v>
      </c>
    </row>
    <row r="18" spans="1:24" ht="15" customHeight="1" x14ac:dyDescent="0.25">
      <c r="A18" s="34">
        <v>10903</v>
      </c>
      <c r="B18" s="9">
        <v>8.26</v>
      </c>
      <c r="C18" s="9">
        <v>35.24</v>
      </c>
      <c r="D18" s="10"/>
      <c r="E18" s="9">
        <v>17.72</v>
      </c>
      <c r="F18" s="9">
        <v>8.2899999999999991</v>
      </c>
      <c r="G18" s="10"/>
      <c r="H18" s="34">
        <v>10903</v>
      </c>
      <c r="I18" s="11">
        <v>10.039999999999999</v>
      </c>
      <c r="J18" s="9">
        <v>9.35</v>
      </c>
      <c r="K18" s="3">
        <f t="shared" si="4"/>
        <v>19.39</v>
      </c>
      <c r="L18" s="5">
        <f t="shared" ref="L18" si="20">(I18-J18)/K18</f>
        <v>3.5585353274883935E-2</v>
      </c>
      <c r="N18" s="34">
        <v>10903</v>
      </c>
      <c r="O18" s="11">
        <v>7.2089999999999996</v>
      </c>
      <c r="P18" s="9">
        <v>11.672000000000001</v>
      </c>
      <c r="Q18" s="3">
        <f t="shared" si="5"/>
        <v>18.881</v>
      </c>
      <c r="R18" s="5">
        <f t="shared" ref="R18" si="21">(O18-P18)/Q18</f>
        <v>-0.23637519199194962</v>
      </c>
      <c r="T18" s="2">
        <v>10903</v>
      </c>
      <c r="U18" s="11">
        <v>0</v>
      </c>
      <c r="V18" s="9">
        <v>1</v>
      </c>
      <c r="W18" t="b">
        <f>IF(U18=1,TRUE,FALSE)</f>
        <v>0</v>
      </c>
    </row>
    <row r="19" spans="1:24" ht="15" customHeight="1" x14ac:dyDescent="0.25">
      <c r="A19">
        <v>10876</v>
      </c>
      <c r="B19">
        <v>19.649999999999999</v>
      </c>
      <c r="C19">
        <v>29.05</v>
      </c>
      <c r="E19">
        <v>19.78</v>
      </c>
      <c r="F19">
        <v>28.68</v>
      </c>
      <c r="H19">
        <v>10876</v>
      </c>
      <c r="I19">
        <v>14.24</v>
      </c>
      <c r="J19" s="17">
        <v>9.89</v>
      </c>
      <c r="K19" s="19">
        <f t="shared" ref="K19:K20" si="22">SUM(I19:J19)</f>
        <v>24.130000000000003</v>
      </c>
      <c r="L19" s="18">
        <f>(J19-I19)/K19</f>
        <v>-0.18027351844177369</v>
      </c>
    </row>
    <row r="20" spans="1:24" ht="15" customHeight="1" x14ac:dyDescent="0.25">
      <c r="A20">
        <v>10877</v>
      </c>
      <c r="B20">
        <v>33.01</v>
      </c>
      <c r="C20">
        <v>29.53</v>
      </c>
      <c r="E20">
        <v>26.56</v>
      </c>
      <c r="F20">
        <v>19.170000000000002</v>
      </c>
      <c r="H20">
        <v>10877</v>
      </c>
      <c r="I20">
        <v>25.15</v>
      </c>
      <c r="J20" s="17">
        <v>10.19</v>
      </c>
      <c r="K20" s="19">
        <f t="shared" si="22"/>
        <v>35.339999999999996</v>
      </c>
      <c r="L20" s="18">
        <f>(J20-I20)/K20</f>
        <v>-0.42331635540464063</v>
      </c>
      <c r="T20" s="28"/>
      <c r="U20" s="29" t="s">
        <v>4</v>
      </c>
      <c r="V20" s="29" t="s">
        <v>5</v>
      </c>
      <c r="W20" s="29" t="b">
        <v>1</v>
      </c>
      <c r="X20" s="30" t="b">
        <v>0</v>
      </c>
    </row>
    <row r="21" spans="1:24" ht="15" customHeight="1" x14ac:dyDescent="0.25">
      <c r="A21">
        <v>10883</v>
      </c>
      <c r="B21">
        <v>35.06</v>
      </c>
      <c r="C21">
        <v>23.05</v>
      </c>
      <c r="E21">
        <v>21.92</v>
      </c>
      <c r="F21">
        <v>14.23</v>
      </c>
      <c r="H21">
        <v>10883</v>
      </c>
      <c r="I21" s="17">
        <v>26.04</v>
      </c>
      <c r="J21">
        <v>13.85</v>
      </c>
      <c r="K21" s="3">
        <f t="shared" ref="K21" si="23">SUM(I21:J21)</f>
        <v>39.89</v>
      </c>
      <c r="L21" s="5">
        <f t="shared" ref="L21" si="24">(I21-J21)/K21</f>
        <v>0.30559037352719981</v>
      </c>
      <c r="T21" s="31" t="s">
        <v>14</v>
      </c>
      <c r="U21" s="32">
        <f>SUM(U3:U18)</f>
        <v>6</v>
      </c>
      <c r="V21" s="32">
        <f>SUM(V3:V18)</f>
        <v>10</v>
      </c>
      <c r="W21" s="32">
        <f>COUNTIF(W3:W18,TRUE)</f>
        <v>8</v>
      </c>
      <c r="X21" s="33">
        <f>COUNTIF(W3:W18,FALSE)</f>
        <v>8</v>
      </c>
    </row>
    <row r="22" spans="1:24" ht="15" customHeight="1" x14ac:dyDescent="0.25">
      <c r="A22">
        <v>10884</v>
      </c>
      <c r="B22">
        <v>47.64</v>
      </c>
      <c r="C22">
        <v>62.34</v>
      </c>
      <c r="E22">
        <v>45.02</v>
      </c>
      <c r="F22">
        <v>24.1</v>
      </c>
      <c r="H22">
        <v>10884</v>
      </c>
      <c r="I22">
        <v>10.43</v>
      </c>
      <c r="J22" s="17">
        <v>13.34</v>
      </c>
      <c r="K22" s="19">
        <f t="shared" ref="K22" si="25">SUM(I22:J22)</f>
        <v>23.77</v>
      </c>
      <c r="L22" s="18">
        <f>(J22-I22)/K22</f>
        <v>0.12242322254943207</v>
      </c>
    </row>
    <row r="23" spans="1:24" ht="15" customHeight="1" x14ac:dyDescent="0.25">
      <c r="A23">
        <v>10892</v>
      </c>
      <c r="B23">
        <v>40.020000000000003</v>
      </c>
      <c r="C23">
        <v>39.549999999999997</v>
      </c>
      <c r="E23">
        <v>37.76</v>
      </c>
      <c r="F23">
        <v>58.16</v>
      </c>
      <c r="H23">
        <v>10892</v>
      </c>
      <c r="I23">
        <v>16.079999999999998</v>
      </c>
      <c r="J23" s="17">
        <v>33.200000000000003</v>
      </c>
      <c r="K23" s="19">
        <f t="shared" ref="K23" si="26">SUM(I23:J23)</f>
        <v>49.28</v>
      </c>
      <c r="L23" s="18">
        <f>(J23-I23)/K23</f>
        <v>0.34740259740259749</v>
      </c>
    </row>
  </sheetData>
  <mergeCells count="4">
    <mergeCell ref="A1:C1"/>
    <mergeCell ref="H1:L1"/>
    <mergeCell ref="N1:R1"/>
    <mergeCell ref="U1:V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3CC7-5AE7-4CA1-8297-845A0976112F}">
  <dimension ref="A1:AI54"/>
  <sheetViews>
    <sheetView topLeftCell="H1" workbookViewId="0">
      <selection activeCell="O13" sqref="O13:AA13"/>
    </sheetView>
  </sheetViews>
  <sheetFormatPr defaultRowHeight="15" x14ac:dyDescent="0.25"/>
  <cols>
    <col min="1" max="1" width="6" hidden="1" customWidth="1"/>
    <col min="2" max="2" width="6.85546875" hidden="1" customWidth="1"/>
    <col min="3" max="3" width="11.28515625" hidden="1" customWidth="1"/>
    <col min="4" max="4" width="3.28515625" hidden="1" customWidth="1"/>
    <col min="5" max="5" width="6.85546875" hidden="1" customWidth="1"/>
    <col min="6" max="6" width="0" hidden="1" customWidth="1"/>
    <col min="7" max="7" width="4.7109375" hidden="1" customWidth="1"/>
    <col min="8" max="8" width="6" bestFit="1" customWidth="1"/>
    <col min="9" max="9" width="6.85546875" bestFit="1" customWidth="1"/>
    <col min="10" max="10" width="11.28515625" bestFit="1" customWidth="1"/>
    <col min="11" max="11" width="6" bestFit="1" customWidth="1"/>
    <col min="12" max="12" width="12.7109375" bestFit="1" customWidth="1"/>
    <col min="13" max="13" width="5.28515625" customWidth="1"/>
    <col min="14" max="14" width="16.28515625" bestFit="1" customWidth="1"/>
    <col min="15" max="15" width="9.5703125" bestFit="1" customWidth="1"/>
    <col min="23" max="23" width="9.140625" customWidth="1"/>
  </cols>
  <sheetData>
    <row r="1" spans="1:35" x14ac:dyDescent="0.25">
      <c r="A1" s="61" t="s">
        <v>9</v>
      </c>
      <c r="B1" s="61"/>
      <c r="C1" s="61"/>
      <c r="E1" t="s">
        <v>8</v>
      </c>
      <c r="H1" s="61" t="s">
        <v>11</v>
      </c>
      <c r="I1" s="61"/>
      <c r="J1" s="61"/>
      <c r="K1" s="61"/>
      <c r="L1" s="61"/>
      <c r="N1" s="42" t="s">
        <v>24</v>
      </c>
      <c r="O1" s="40" t="s">
        <v>1</v>
      </c>
      <c r="P1" s="2">
        <v>10861</v>
      </c>
      <c r="Q1" s="2">
        <v>10862</v>
      </c>
      <c r="R1" s="2">
        <v>10867</v>
      </c>
      <c r="S1" s="2">
        <v>10868</v>
      </c>
      <c r="T1" s="2">
        <v>10871</v>
      </c>
      <c r="U1" s="2">
        <v>10873</v>
      </c>
      <c r="V1" s="2">
        <v>10894</v>
      </c>
      <c r="W1" s="2">
        <v>10895</v>
      </c>
      <c r="X1" s="1">
        <v>10896</v>
      </c>
      <c r="Y1" s="41">
        <v>10897</v>
      </c>
      <c r="Z1" s="2">
        <v>10909</v>
      </c>
      <c r="AA1" s="58">
        <v>10910</v>
      </c>
      <c r="AB1" s="1"/>
      <c r="AC1" s="1"/>
      <c r="AD1" s="1"/>
      <c r="AE1" s="1"/>
      <c r="AF1" s="1"/>
    </row>
    <row r="2" spans="1:35" ht="18" x14ac:dyDescent="0.35">
      <c r="A2" s="1" t="s">
        <v>1</v>
      </c>
      <c r="B2" t="s">
        <v>4</v>
      </c>
      <c r="C2" t="s">
        <v>5</v>
      </c>
      <c r="E2" t="s">
        <v>4</v>
      </c>
      <c r="F2" t="s">
        <v>5</v>
      </c>
      <c r="H2" s="1" t="s">
        <v>1</v>
      </c>
      <c r="I2" t="s">
        <v>4</v>
      </c>
      <c r="J2" t="s">
        <v>5</v>
      </c>
      <c r="K2" t="s">
        <v>6</v>
      </c>
      <c r="L2" t="s">
        <v>7</v>
      </c>
      <c r="N2" s="40"/>
      <c r="O2" s="40" t="s">
        <v>31</v>
      </c>
      <c r="P2">
        <v>65.899999999999991</v>
      </c>
      <c r="Q2">
        <v>58.510000000000005</v>
      </c>
      <c r="R2">
        <v>25.27</v>
      </c>
      <c r="S2">
        <v>60.849999999999994</v>
      </c>
      <c r="T2">
        <v>74.97</v>
      </c>
      <c r="U2">
        <v>58.379999999999995</v>
      </c>
      <c r="V2">
        <v>31.009999999999998</v>
      </c>
      <c r="W2">
        <v>22.07</v>
      </c>
      <c r="X2">
        <v>46.480000000000004</v>
      </c>
      <c r="Y2" s="43">
        <v>8.2899999999999991</v>
      </c>
      <c r="Z2">
        <v>24.04</v>
      </c>
      <c r="AA2" s="43">
        <v>5.78</v>
      </c>
      <c r="AB2" s="1"/>
      <c r="AC2" s="1"/>
      <c r="AD2" s="1"/>
      <c r="AE2" s="1"/>
      <c r="AF2" s="1"/>
    </row>
    <row r="3" spans="1:35" x14ac:dyDescent="0.25">
      <c r="A3" s="2">
        <v>10861</v>
      </c>
      <c r="B3">
        <v>50.7</v>
      </c>
      <c r="C3">
        <v>63.39</v>
      </c>
      <c r="E3">
        <v>49.71</v>
      </c>
      <c r="F3">
        <v>48.96</v>
      </c>
      <c r="H3" s="63">
        <v>10861</v>
      </c>
      <c r="I3">
        <v>34.159999999999997</v>
      </c>
      <c r="J3" s="17">
        <v>31.74</v>
      </c>
      <c r="K3" s="19">
        <f>SUM(I3:J3)</f>
        <v>65.899999999999991</v>
      </c>
      <c r="L3" s="18">
        <f>(J3-I3)/K3</f>
        <v>-3.6722306525037912E-2</v>
      </c>
      <c r="N3" s="40"/>
      <c r="O3" s="40" t="s">
        <v>7</v>
      </c>
      <c r="P3" s="64">
        <v>-3.6722306525037912E-2</v>
      </c>
      <c r="Q3" s="64">
        <v>-0.28901042556827888</v>
      </c>
      <c r="R3" s="64">
        <v>0.10407597942223977</v>
      </c>
      <c r="S3" s="64">
        <v>0.28940016433853732</v>
      </c>
      <c r="T3" s="64">
        <v>-0.15486194477791115</v>
      </c>
      <c r="U3" s="64">
        <v>-5.8239122987324404E-3</v>
      </c>
      <c r="V3" s="64">
        <v>2.2895840051596231E-2</v>
      </c>
      <c r="W3" s="64">
        <v>-0.4227458087902129</v>
      </c>
      <c r="X3" s="64">
        <v>0.40576592082616175</v>
      </c>
      <c r="Y3" s="59">
        <v>-0.53920386007237642</v>
      </c>
      <c r="Z3" s="64">
        <v>-0.13061564059900169</v>
      </c>
      <c r="AA3" s="59">
        <v>0.55017301038062294</v>
      </c>
      <c r="AB3" s="1"/>
      <c r="AC3" s="1"/>
      <c r="AD3" s="1"/>
      <c r="AE3" s="1"/>
      <c r="AF3" s="1"/>
    </row>
    <row r="4" spans="1:35" x14ac:dyDescent="0.25">
      <c r="A4" s="34">
        <v>10862</v>
      </c>
      <c r="B4">
        <v>43.76</v>
      </c>
      <c r="C4">
        <v>33.159999999999997</v>
      </c>
      <c r="E4">
        <v>8.94</v>
      </c>
      <c r="F4">
        <v>12.37</v>
      </c>
      <c r="H4" s="63">
        <v>10862</v>
      </c>
      <c r="I4" s="17">
        <v>20.8</v>
      </c>
      <c r="J4">
        <v>37.71</v>
      </c>
      <c r="K4" s="19">
        <f>SUM(I4:J4)</f>
        <v>58.510000000000005</v>
      </c>
      <c r="L4" s="18">
        <f>(I4-J4)/K4</f>
        <v>-0.28901042556827888</v>
      </c>
      <c r="N4" s="40"/>
      <c r="O4" s="40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"/>
      <c r="AC4" s="1"/>
      <c r="AD4" s="1"/>
      <c r="AE4" s="1"/>
      <c r="AF4" s="1"/>
    </row>
    <row r="5" spans="1:35" x14ac:dyDescent="0.25">
      <c r="A5" s="35">
        <v>10867</v>
      </c>
      <c r="B5">
        <v>30.75</v>
      </c>
      <c r="C5">
        <v>37.130000000000003</v>
      </c>
      <c r="E5">
        <v>33.07</v>
      </c>
      <c r="F5">
        <v>46.07</v>
      </c>
      <c r="H5" s="63">
        <v>10867</v>
      </c>
      <c r="I5">
        <v>11.32</v>
      </c>
      <c r="J5" s="17">
        <v>13.95</v>
      </c>
      <c r="K5" s="19">
        <f>SUM(I5:J5)</f>
        <v>25.27</v>
      </c>
      <c r="L5" s="18">
        <f>(J5-I5)/K5</f>
        <v>0.10407597942223977</v>
      </c>
      <c r="N5" s="42" t="s">
        <v>25</v>
      </c>
      <c r="O5" s="40" t="s">
        <v>1</v>
      </c>
      <c r="P5" s="41">
        <v>10898</v>
      </c>
      <c r="Q5" s="2">
        <v>10899</v>
      </c>
      <c r="R5" s="41">
        <v>10900</v>
      </c>
      <c r="S5" s="41">
        <v>10901</v>
      </c>
      <c r="T5" s="2">
        <v>10902</v>
      </c>
      <c r="U5" s="1">
        <v>10903</v>
      </c>
      <c r="V5" s="58">
        <v>10939</v>
      </c>
      <c r="W5" s="1">
        <v>10940</v>
      </c>
      <c r="X5" s="1">
        <v>10941</v>
      </c>
      <c r="Y5" s="58">
        <v>10942</v>
      </c>
      <c r="Z5" s="1">
        <v>10943</v>
      </c>
      <c r="AA5" s="1">
        <v>10944</v>
      </c>
      <c r="AB5" s="1">
        <v>10945</v>
      </c>
      <c r="AC5" s="1">
        <v>10946</v>
      </c>
      <c r="AD5" s="58">
        <v>10947</v>
      </c>
      <c r="AE5" s="58">
        <v>10948</v>
      </c>
      <c r="AF5" s="1"/>
    </row>
    <row r="6" spans="1:35" ht="18" x14ac:dyDescent="0.35">
      <c r="A6" s="34">
        <v>10868</v>
      </c>
      <c r="B6">
        <v>57.58</v>
      </c>
      <c r="C6">
        <v>71.55</v>
      </c>
      <c r="E6">
        <v>46.07</v>
      </c>
      <c r="F6">
        <v>53.49</v>
      </c>
      <c r="H6" s="63">
        <v>10868</v>
      </c>
      <c r="I6" s="17">
        <v>39.229999999999997</v>
      </c>
      <c r="J6">
        <v>21.62</v>
      </c>
      <c r="K6" s="19">
        <f>SUM(I6:J6)</f>
        <v>60.849999999999994</v>
      </c>
      <c r="L6" s="18">
        <f>(I6-J6)/K6</f>
        <v>0.28940016433853732</v>
      </c>
      <c r="N6" s="40"/>
      <c r="O6" s="40" t="s">
        <v>31</v>
      </c>
      <c r="P6" s="43">
        <v>14.18</v>
      </c>
      <c r="Q6">
        <v>19.05</v>
      </c>
      <c r="R6" s="43">
        <v>9.35</v>
      </c>
      <c r="S6" s="43">
        <v>12.33</v>
      </c>
      <c r="T6">
        <v>27.990000000000002</v>
      </c>
      <c r="U6">
        <v>14.94</v>
      </c>
      <c r="V6" s="43">
        <v>7.03</v>
      </c>
      <c r="W6">
        <v>25.799999999999997</v>
      </c>
      <c r="X6">
        <v>26.840000000000003</v>
      </c>
      <c r="Y6" s="43">
        <v>4.9800000000000004</v>
      </c>
      <c r="Z6">
        <v>21.18</v>
      </c>
      <c r="AA6">
        <v>39.35</v>
      </c>
      <c r="AB6">
        <v>30.86</v>
      </c>
      <c r="AC6">
        <v>23.46</v>
      </c>
      <c r="AD6" s="43">
        <v>13.129999999999999</v>
      </c>
      <c r="AE6" s="43">
        <v>3.37</v>
      </c>
      <c r="AF6" s="1"/>
    </row>
    <row r="7" spans="1:35" x14ac:dyDescent="0.25">
      <c r="A7" s="35">
        <v>10871</v>
      </c>
      <c r="B7">
        <v>23.32</v>
      </c>
      <c r="C7">
        <v>47.05</v>
      </c>
      <c r="E7">
        <v>18.579999999999998</v>
      </c>
      <c r="F7">
        <v>28.08</v>
      </c>
      <c r="H7" s="63">
        <v>10871</v>
      </c>
      <c r="I7" s="17">
        <v>31.68</v>
      </c>
      <c r="J7">
        <v>43.29</v>
      </c>
      <c r="K7" s="19">
        <f>SUM(I7:J7)</f>
        <v>74.97</v>
      </c>
      <c r="L7" s="18">
        <f>(I7-J7)/K7</f>
        <v>-0.15486194477791115</v>
      </c>
      <c r="N7" s="40"/>
      <c r="O7" s="40" t="s">
        <v>7</v>
      </c>
      <c r="P7" s="59">
        <v>-0.10578279266572638</v>
      </c>
      <c r="Q7" s="64">
        <v>-0.65984251968503937</v>
      </c>
      <c r="R7" s="59">
        <v>0.43743315508021391</v>
      </c>
      <c r="S7" s="59">
        <v>-2.02757502027575E-2</v>
      </c>
      <c r="T7" s="64">
        <v>-0.15684172918899608</v>
      </c>
      <c r="U7" s="64">
        <v>-5.488621151271756E-2</v>
      </c>
      <c r="V7" s="59">
        <v>0.21763869132290187</v>
      </c>
      <c r="W7" s="64">
        <v>-0.16511627906976745</v>
      </c>
      <c r="X7" s="64">
        <v>-0.33159463487332336</v>
      </c>
      <c r="Y7" s="59">
        <v>-0.16064257028112452</v>
      </c>
      <c r="Z7" s="64">
        <v>-0.25401322001888571</v>
      </c>
      <c r="AA7" s="64">
        <v>0.15171537484116895</v>
      </c>
      <c r="AB7" s="64">
        <v>-0.13869086195722621</v>
      </c>
      <c r="AC7" s="64">
        <v>5.7971014492753596E-2</v>
      </c>
      <c r="AD7" s="59">
        <v>-7.9969535415079965E-2</v>
      </c>
      <c r="AE7" s="59">
        <v>0.48367952522255186</v>
      </c>
      <c r="AF7" s="1"/>
    </row>
    <row r="8" spans="1:35" x14ac:dyDescent="0.25">
      <c r="A8" s="34">
        <v>10873</v>
      </c>
      <c r="B8">
        <v>58.35</v>
      </c>
      <c r="C8">
        <v>52.93</v>
      </c>
      <c r="E8">
        <v>45.49</v>
      </c>
      <c r="F8">
        <v>21.59</v>
      </c>
      <c r="H8" s="63">
        <v>10873</v>
      </c>
      <c r="I8">
        <v>29.36</v>
      </c>
      <c r="J8" s="17">
        <v>29.02</v>
      </c>
      <c r="K8" s="19">
        <f>SUM(I8:J8)</f>
        <v>58.379999999999995</v>
      </c>
      <c r="L8" s="18">
        <f t="shared" ref="L8:L53" si="0">(J8-I8)/K8</f>
        <v>-5.8239122987324404E-3</v>
      </c>
      <c r="N8" s="40"/>
      <c r="O8" s="40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"/>
      <c r="AC8" s="1"/>
      <c r="AD8" s="1"/>
      <c r="AE8" s="1"/>
      <c r="AF8" s="1"/>
    </row>
    <row r="9" spans="1:35" x14ac:dyDescent="0.25">
      <c r="A9" s="35">
        <v>10894</v>
      </c>
      <c r="B9">
        <v>28.85</v>
      </c>
      <c r="C9">
        <v>33.03</v>
      </c>
      <c r="D9" s="8"/>
      <c r="E9" s="9">
        <v>21.83</v>
      </c>
      <c r="F9" s="9">
        <v>29.28</v>
      </c>
      <c r="G9" s="10"/>
      <c r="H9" s="64">
        <v>10876</v>
      </c>
      <c r="I9">
        <v>29.7</v>
      </c>
      <c r="J9" s="17">
        <v>40.64</v>
      </c>
      <c r="K9" s="4">
        <f>SUM(I9:J9)</f>
        <v>70.34</v>
      </c>
      <c r="L9" s="18">
        <f t="shared" si="0"/>
        <v>0.15553028148990619</v>
      </c>
      <c r="N9" s="42" t="s">
        <v>26</v>
      </c>
      <c r="O9" s="40" t="s">
        <v>1</v>
      </c>
      <c r="P9" s="2">
        <v>10876</v>
      </c>
      <c r="Q9" s="2">
        <v>10877</v>
      </c>
      <c r="R9" s="2">
        <v>10883</v>
      </c>
      <c r="S9" s="2">
        <v>10884</v>
      </c>
      <c r="T9" s="2">
        <v>10892</v>
      </c>
      <c r="U9" s="2">
        <v>10918</v>
      </c>
      <c r="V9" s="2">
        <v>10919</v>
      </c>
      <c r="W9" s="2">
        <v>10920</v>
      </c>
      <c r="X9" s="2">
        <v>10928</v>
      </c>
      <c r="Y9" s="2">
        <v>10929</v>
      </c>
      <c r="Z9" s="58">
        <v>10934</v>
      </c>
      <c r="AA9" s="2">
        <v>10935</v>
      </c>
      <c r="AB9" s="1"/>
      <c r="AC9" s="1"/>
      <c r="AD9" s="1"/>
      <c r="AE9" s="1"/>
      <c r="AF9" s="1"/>
    </row>
    <row r="10" spans="1:35" ht="18" x14ac:dyDescent="0.35">
      <c r="A10" s="2">
        <v>10895</v>
      </c>
      <c r="B10">
        <v>21.37</v>
      </c>
      <c r="C10">
        <v>23.37</v>
      </c>
      <c r="D10" s="8"/>
      <c r="E10" s="9">
        <v>15.24</v>
      </c>
      <c r="F10" s="9">
        <v>6.63</v>
      </c>
      <c r="G10" s="10"/>
      <c r="H10" s="64">
        <v>10877</v>
      </c>
      <c r="I10">
        <v>32.5</v>
      </c>
      <c r="J10" s="17">
        <v>28.02</v>
      </c>
      <c r="K10" s="4">
        <f>SUM(I10:J10)</f>
        <v>60.519999999999996</v>
      </c>
      <c r="L10" s="18">
        <f t="shared" si="0"/>
        <v>-7.4025115664243232E-2</v>
      </c>
      <c r="N10" s="40"/>
      <c r="O10" s="40" t="s">
        <v>31</v>
      </c>
      <c r="P10">
        <v>70.34</v>
      </c>
      <c r="Q10">
        <v>60.519999999999996</v>
      </c>
      <c r="R10">
        <v>74.58</v>
      </c>
      <c r="S10">
        <v>55.76</v>
      </c>
      <c r="T10">
        <v>53.43</v>
      </c>
      <c r="U10">
        <v>53.22</v>
      </c>
      <c r="V10">
        <v>50.12</v>
      </c>
      <c r="W10">
        <v>50.57</v>
      </c>
      <c r="X10">
        <v>21.83</v>
      </c>
      <c r="Y10">
        <v>64.47</v>
      </c>
      <c r="Z10" s="43">
        <v>8.4699999999999989</v>
      </c>
      <c r="AA10">
        <v>76.98</v>
      </c>
      <c r="AB10" s="1"/>
      <c r="AC10" s="1"/>
      <c r="AD10" s="1"/>
      <c r="AE10" s="1"/>
      <c r="AF10" s="1"/>
    </row>
    <row r="11" spans="1:35" x14ac:dyDescent="0.25">
      <c r="A11" s="2">
        <v>10896</v>
      </c>
      <c r="B11">
        <v>48.82</v>
      </c>
      <c r="C11">
        <v>22.52</v>
      </c>
      <c r="D11" s="8"/>
      <c r="E11" s="9">
        <v>34.49</v>
      </c>
      <c r="F11" s="9">
        <v>45.69</v>
      </c>
      <c r="G11" s="10"/>
      <c r="H11" s="64">
        <v>10883</v>
      </c>
      <c r="I11" s="17">
        <v>46.57</v>
      </c>
      <c r="J11">
        <v>28.01</v>
      </c>
      <c r="K11" s="12">
        <f>SUM(I11:J11)</f>
        <v>74.58</v>
      </c>
      <c r="L11" s="18">
        <f>(I11-J11)/K11</f>
        <v>0.24886028425851434</v>
      </c>
      <c r="N11" s="40"/>
      <c r="O11" s="40" t="s">
        <v>7</v>
      </c>
      <c r="P11" s="64">
        <v>0.15553028148990619</v>
      </c>
      <c r="Q11" s="64">
        <v>-7.4025115664243232E-2</v>
      </c>
      <c r="R11" s="64">
        <v>0.24886028425851434</v>
      </c>
      <c r="S11" s="64">
        <v>4.1606886657101869E-2</v>
      </c>
      <c r="T11" s="64">
        <v>4.9223282799925182E-2</v>
      </c>
      <c r="U11" s="64">
        <v>0.22322435174746327</v>
      </c>
      <c r="V11" s="64">
        <v>-0.19952114924181966</v>
      </c>
      <c r="W11" s="64">
        <v>0.17144552105991698</v>
      </c>
      <c r="X11" s="64">
        <v>-0.28813559322033905</v>
      </c>
      <c r="Y11" s="64">
        <v>-0.23561346362649291</v>
      </c>
      <c r="Z11" s="59">
        <v>0.43093270365997638</v>
      </c>
      <c r="AA11" s="64">
        <v>0.14393348921797866</v>
      </c>
      <c r="AB11" s="1"/>
      <c r="AC11" s="1"/>
      <c r="AD11" s="1"/>
      <c r="AE11" s="1"/>
      <c r="AF11" s="1"/>
    </row>
    <row r="12" spans="1:35" x14ac:dyDescent="0.25">
      <c r="A12" s="34">
        <v>10897</v>
      </c>
      <c r="B12">
        <v>24.16</v>
      </c>
      <c r="C12">
        <v>22.65</v>
      </c>
      <c r="D12" s="8"/>
      <c r="E12" s="9">
        <v>34.74</v>
      </c>
      <c r="F12" s="9">
        <v>48.69</v>
      </c>
      <c r="G12" s="10"/>
      <c r="H12" s="64">
        <v>10884</v>
      </c>
      <c r="I12">
        <v>26.72</v>
      </c>
      <c r="J12" s="17">
        <v>29.04</v>
      </c>
      <c r="K12" s="4">
        <f>SUM(I12:J12)</f>
        <v>55.76</v>
      </c>
      <c r="L12" s="18">
        <f t="shared" si="0"/>
        <v>4.1606886657101869E-2</v>
      </c>
      <c r="N12" s="40"/>
      <c r="O12" s="40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"/>
      <c r="AC12" s="1"/>
      <c r="AD12" s="1"/>
      <c r="AE12" s="1"/>
      <c r="AF12" s="1"/>
    </row>
    <row r="13" spans="1:35" x14ac:dyDescent="0.25">
      <c r="A13" s="2">
        <v>10898</v>
      </c>
      <c r="B13" s="14">
        <v>3.21</v>
      </c>
      <c r="C13">
        <v>10.19</v>
      </c>
      <c r="D13" s="8"/>
      <c r="E13" s="15">
        <v>2.12</v>
      </c>
      <c r="F13" s="15">
        <v>4.0999999999999996</v>
      </c>
      <c r="G13" s="10"/>
      <c r="H13" s="64">
        <v>10892</v>
      </c>
      <c r="I13">
        <v>25.4</v>
      </c>
      <c r="J13" s="17">
        <v>28.03</v>
      </c>
      <c r="K13" s="7">
        <f>SUM(I13:J13)</f>
        <v>53.43</v>
      </c>
      <c r="L13" s="18">
        <f t="shared" si="0"/>
        <v>4.9223282799925182E-2</v>
      </c>
      <c r="N13" s="42" t="s">
        <v>27</v>
      </c>
      <c r="O13" s="40" t="s">
        <v>1</v>
      </c>
      <c r="P13" s="2">
        <v>10949</v>
      </c>
      <c r="Q13" s="2">
        <v>10950</v>
      </c>
      <c r="R13" s="2">
        <v>10951</v>
      </c>
      <c r="S13" s="2">
        <v>10952</v>
      </c>
      <c r="T13" s="58">
        <v>10953</v>
      </c>
      <c r="U13" s="58">
        <v>10954</v>
      </c>
      <c r="V13" s="1">
        <v>10955</v>
      </c>
      <c r="W13" s="1">
        <v>10956</v>
      </c>
      <c r="X13" s="1">
        <v>10957</v>
      </c>
      <c r="Y13" s="58">
        <v>10958</v>
      </c>
      <c r="Z13" s="2">
        <v>10959</v>
      </c>
      <c r="AA13" s="2">
        <v>10960</v>
      </c>
      <c r="AB13" s="1"/>
      <c r="AC13" s="1"/>
      <c r="AD13" s="1"/>
      <c r="AE13" s="1"/>
      <c r="AF13" s="1"/>
    </row>
    <row r="14" spans="1:35" ht="18" x14ac:dyDescent="0.35">
      <c r="A14" s="2">
        <v>10899</v>
      </c>
      <c r="B14">
        <v>10.62</v>
      </c>
      <c r="C14">
        <v>19.84</v>
      </c>
      <c r="D14" s="8"/>
      <c r="E14" s="9">
        <v>13.35</v>
      </c>
      <c r="F14" s="9">
        <v>14.79</v>
      </c>
      <c r="G14" s="10"/>
      <c r="H14" s="63">
        <v>10894</v>
      </c>
      <c r="I14" s="9">
        <v>15.15</v>
      </c>
      <c r="J14" s="11">
        <v>15.86</v>
      </c>
      <c r="K14" s="12">
        <f>SUM(I14:J14)</f>
        <v>31.009999999999998</v>
      </c>
      <c r="L14" s="18">
        <f t="shared" si="0"/>
        <v>2.2895840051596231E-2</v>
      </c>
      <c r="N14" s="40"/>
      <c r="O14" s="40" t="s">
        <v>31</v>
      </c>
      <c r="P14">
        <v>16.41</v>
      </c>
      <c r="Q14">
        <v>15.15</v>
      </c>
      <c r="R14">
        <v>13.620000000000001</v>
      </c>
      <c r="S14">
        <v>15.42</v>
      </c>
      <c r="T14" s="43">
        <v>6.37</v>
      </c>
      <c r="U14" s="43">
        <v>0</v>
      </c>
      <c r="V14">
        <v>43.349999999999994</v>
      </c>
      <c r="W14">
        <v>14.61</v>
      </c>
      <c r="X14">
        <v>85.399999999999991</v>
      </c>
      <c r="Y14" s="43">
        <v>28.77</v>
      </c>
      <c r="Z14">
        <v>17.649999999999999</v>
      </c>
      <c r="AA14">
        <v>16.63</v>
      </c>
      <c r="AB14" s="1"/>
      <c r="AC14" s="1"/>
      <c r="AD14" s="1"/>
      <c r="AE14" s="1"/>
      <c r="AF14" s="1"/>
    </row>
    <row r="15" spans="1:35" x14ac:dyDescent="0.25">
      <c r="A15" s="2">
        <v>10900</v>
      </c>
      <c r="B15">
        <v>5.85</v>
      </c>
      <c r="C15">
        <v>9.8800000000000008</v>
      </c>
      <c r="D15" s="8"/>
      <c r="E15" s="15">
        <v>3.66</v>
      </c>
      <c r="F15" s="9">
        <v>5.44</v>
      </c>
      <c r="G15" s="10"/>
      <c r="H15" s="63">
        <v>10895</v>
      </c>
      <c r="I15" s="11">
        <v>6.37</v>
      </c>
      <c r="J15" s="9">
        <v>15.7</v>
      </c>
      <c r="K15" s="4">
        <f>SUM(I15:J15)</f>
        <v>22.07</v>
      </c>
      <c r="L15" s="18">
        <f>(I15-J15)/K15</f>
        <v>-0.4227458087902129</v>
      </c>
      <c r="N15" s="40"/>
      <c r="O15" s="40" t="s">
        <v>7</v>
      </c>
      <c r="P15" s="64">
        <v>0.31139549055453986</v>
      </c>
      <c r="Q15" s="64">
        <v>-1</v>
      </c>
      <c r="R15" s="64">
        <v>-4.6989720998531541E-2</v>
      </c>
      <c r="S15" s="64">
        <v>0.75226977950713358</v>
      </c>
      <c r="T15" s="59">
        <v>0.4222919937205652</v>
      </c>
      <c r="U15" s="59" t="e">
        <v>#DIV/0!</v>
      </c>
      <c r="V15" s="64">
        <v>0.19307958477508655</v>
      </c>
      <c r="W15" s="64">
        <v>-0.46475017111567418</v>
      </c>
      <c r="X15" s="64">
        <v>0.95784543325526939</v>
      </c>
      <c r="Y15" s="59">
        <v>-0.42787625999304829</v>
      </c>
      <c r="Z15" s="64">
        <v>-0.52974504249291787</v>
      </c>
      <c r="AA15" s="64">
        <v>-0.11124473842453401</v>
      </c>
      <c r="AB15" s="1"/>
      <c r="AC15" s="1"/>
      <c r="AD15" s="1"/>
      <c r="AE15" s="1"/>
      <c r="AF15" s="1"/>
    </row>
    <row r="16" spans="1:35" x14ac:dyDescent="0.25">
      <c r="A16" s="2">
        <v>10901</v>
      </c>
      <c r="B16">
        <v>20.98</v>
      </c>
      <c r="C16">
        <v>16.75</v>
      </c>
      <c r="D16" s="8"/>
      <c r="E16" s="15">
        <v>4.59</v>
      </c>
      <c r="F16" s="9">
        <v>7.69</v>
      </c>
      <c r="G16" s="10"/>
      <c r="H16" s="63">
        <v>10896</v>
      </c>
      <c r="I16" s="9">
        <v>13.81</v>
      </c>
      <c r="J16" s="11">
        <v>32.67</v>
      </c>
      <c r="K16" s="7">
        <f>SUM(I16:J16)</f>
        <v>46.480000000000004</v>
      </c>
      <c r="L16" s="18">
        <f t="shared" si="0"/>
        <v>0.40576592082616175</v>
      </c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</row>
    <row r="17" spans="1:12" x14ac:dyDescent="0.25">
      <c r="A17" s="2">
        <v>10902</v>
      </c>
      <c r="B17" s="9">
        <v>59.02</v>
      </c>
      <c r="C17" s="9">
        <v>38.82</v>
      </c>
      <c r="D17" s="8"/>
      <c r="E17" s="9">
        <v>28.08</v>
      </c>
      <c r="F17" s="9">
        <v>38.92</v>
      </c>
      <c r="G17" s="10"/>
      <c r="H17" s="63">
        <v>10897</v>
      </c>
      <c r="I17" s="11">
        <v>1.91</v>
      </c>
      <c r="J17" s="9">
        <v>6.38</v>
      </c>
      <c r="K17" s="19">
        <f>SUM(I17:J17)</f>
        <v>8.2899999999999991</v>
      </c>
      <c r="L17" s="57">
        <f>(I17-J17)/K17</f>
        <v>-0.53920386007237642</v>
      </c>
    </row>
    <row r="18" spans="1:12" x14ac:dyDescent="0.25">
      <c r="A18" s="34">
        <v>10903</v>
      </c>
      <c r="B18" s="9">
        <v>19.100000000000001</v>
      </c>
      <c r="C18" s="9">
        <v>19.02</v>
      </c>
      <c r="D18" s="8"/>
      <c r="E18" s="9">
        <v>12.24</v>
      </c>
      <c r="F18" s="9">
        <v>18.8</v>
      </c>
      <c r="G18" s="10"/>
      <c r="H18" s="63">
        <v>10898</v>
      </c>
      <c r="I18" s="9">
        <v>7.84</v>
      </c>
      <c r="J18" s="11">
        <v>6.34</v>
      </c>
      <c r="K18" s="4">
        <f>SUM(I18:J18)</f>
        <v>14.18</v>
      </c>
      <c r="L18" s="57">
        <f t="shared" si="0"/>
        <v>-0.10578279266572638</v>
      </c>
    </row>
    <row r="19" spans="1:12" x14ac:dyDescent="0.25">
      <c r="A19">
        <v>10876</v>
      </c>
      <c r="B19">
        <v>77.95</v>
      </c>
      <c r="C19">
        <v>58.81</v>
      </c>
      <c r="E19">
        <v>28.82</v>
      </c>
      <c r="F19">
        <v>22.56</v>
      </c>
      <c r="H19" s="63">
        <v>10899</v>
      </c>
      <c r="I19" s="11">
        <v>3.24</v>
      </c>
      <c r="J19" s="9">
        <v>15.81</v>
      </c>
      <c r="K19" s="4">
        <f>SUM(I19:J19)</f>
        <v>19.05</v>
      </c>
      <c r="L19" s="18">
        <f>(I19-J19)/K19</f>
        <v>-0.65984251968503937</v>
      </c>
    </row>
    <row r="20" spans="1:12" x14ac:dyDescent="0.25">
      <c r="A20">
        <v>10877</v>
      </c>
      <c r="B20">
        <v>35.44</v>
      </c>
      <c r="C20">
        <v>61.01</v>
      </c>
      <c r="E20">
        <v>68.930000000000007</v>
      </c>
      <c r="F20">
        <v>50.31</v>
      </c>
      <c r="H20" s="63">
        <v>10900</v>
      </c>
      <c r="I20" s="9">
        <v>2.63</v>
      </c>
      <c r="J20" s="11">
        <v>6.72</v>
      </c>
      <c r="K20" s="19">
        <f>SUM(I20:J20)</f>
        <v>9.35</v>
      </c>
      <c r="L20" s="57">
        <f t="shared" si="0"/>
        <v>0.43743315508021391</v>
      </c>
    </row>
    <row r="21" spans="1:12" x14ac:dyDescent="0.25">
      <c r="A21">
        <v>10883</v>
      </c>
      <c r="B21">
        <v>42.16</v>
      </c>
      <c r="C21">
        <v>56.6</v>
      </c>
      <c r="E21">
        <v>36.96</v>
      </c>
      <c r="F21">
        <v>48.36</v>
      </c>
      <c r="H21" s="63">
        <v>10901</v>
      </c>
      <c r="I21" s="11">
        <v>6.04</v>
      </c>
      <c r="J21" s="9">
        <v>6.29</v>
      </c>
      <c r="K21" s="4">
        <f>SUM(I21:J21)</f>
        <v>12.33</v>
      </c>
      <c r="L21" s="57">
        <f>(I21-J21)/K21</f>
        <v>-2.02757502027575E-2</v>
      </c>
    </row>
    <row r="22" spans="1:12" x14ac:dyDescent="0.25">
      <c r="A22">
        <v>10884</v>
      </c>
      <c r="B22">
        <v>80.989999999999995</v>
      </c>
      <c r="C22">
        <v>48.63</v>
      </c>
      <c r="E22">
        <v>52.22</v>
      </c>
      <c r="F22">
        <v>59.17</v>
      </c>
      <c r="H22" s="63">
        <v>10902</v>
      </c>
      <c r="I22" s="9">
        <v>16.190000000000001</v>
      </c>
      <c r="J22" s="11">
        <v>11.8</v>
      </c>
      <c r="K22" s="4">
        <f>SUM(I22:J22)</f>
        <v>27.990000000000002</v>
      </c>
      <c r="L22" s="18">
        <f t="shared" si="0"/>
        <v>-0.15684172918899608</v>
      </c>
    </row>
    <row r="23" spans="1:12" x14ac:dyDescent="0.25">
      <c r="A23">
        <v>10892</v>
      </c>
      <c r="B23">
        <v>52.73</v>
      </c>
      <c r="C23">
        <v>36.200000000000003</v>
      </c>
      <c r="E23">
        <v>40.479999999999997</v>
      </c>
      <c r="F23">
        <v>46.52</v>
      </c>
      <c r="H23" s="63">
        <v>10903</v>
      </c>
      <c r="I23" s="11">
        <v>7.06</v>
      </c>
      <c r="J23" s="9">
        <v>7.88</v>
      </c>
      <c r="K23" s="4">
        <f>SUM(I23:J23)</f>
        <v>14.94</v>
      </c>
      <c r="L23" s="18">
        <f>(I23-J23)/K23</f>
        <v>-5.488621151271756E-2</v>
      </c>
    </row>
    <row r="24" spans="1:12" x14ac:dyDescent="0.25">
      <c r="H24" s="66">
        <v>10909</v>
      </c>
      <c r="I24">
        <v>13.59</v>
      </c>
      <c r="J24" s="17">
        <v>10.45</v>
      </c>
      <c r="K24" s="55">
        <f>SUM(I24:J24)</f>
        <v>24.04</v>
      </c>
      <c r="L24" s="18">
        <f t="shared" si="0"/>
        <v>-0.13061564059900169</v>
      </c>
    </row>
    <row r="25" spans="1:12" x14ac:dyDescent="0.25">
      <c r="H25" s="66">
        <v>10910</v>
      </c>
      <c r="I25">
        <v>1.3</v>
      </c>
      <c r="J25" s="17">
        <v>4.4800000000000004</v>
      </c>
      <c r="K25" s="19">
        <f>SUM(I25:J25)</f>
        <v>5.78</v>
      </c>
      <c r="L25" s="57">
        <f t="shared" si="0"/>
        <v>0.55017301038062294</v>
      </c>
    </row>
    <row r="26" spans="1:12" x14ac:dyDescent="0.25">
      <c r="H26" s="64">
        <v>10918</v>
      </c>
      <c r="I26">
        <v>20.67</v>
      </c>
      <c r="J26" s="17">
        <v>32.549999999999997</v>
      </c>
      <c r="K26" s="19">
        <f>SUM(I26:J26)</f>
        <v>53.22</v>
      </c>
      <c r="L26" s="18">
        <f t="shared" si="0"/>
        <v>0.22322435174746327</v>
      </c>
    </row>
    <row r="27" spans="1:12" x14ac:dyDescent="0.25">
      <c r="H27" s="64">
        <v>10919</v>
      </c>
      <c r="I27" s="17">
        <v>20.059999999999999</v>
      </c>
      <c r="J27">
        <v>30.06</v>
      </c>
      <c r="K27" s="19">
        <f>SUM(I27:J27)</f>
        <v>50.12</v>
      </c>
      <c r="L27" s="18">
        <f>(I27-J27)/K27</f>
        <v>-0.19952114924181966</v>
      </c>
    </row>
    <row r="28" spans="1:12" x14ac:dyDescent="0.25">
      <c r="H28" s="64">
        <v>10920</v>
      </c>
      <c r="I28">
        <v>20.95</v>
      </c>
      <c r="J28" s="17">
        <v>29.62</v>
      </c>
      <c r="K28" s="19">
        <f>SUM(I28:J28)</f>
        <v>50.57</v>
      </c>
      <c r="L28" s="18">
        <f t="shared" si="0"/>
        <v>0.17144552105991698</v>
      </c>
    </row>
    <row r="29" spans="1:12" x14ac:dyDescent="0.25">
      <c r="H29" s="64">
        <v>10928</v>
      </c>
      <c r="I29" s="17">
        <v>7.77</v>
      </c>
      <c r="J29">
        <v>14.06</v>
      </c>
      <c r="K29" s="19">
        <f>SUM(I29:J29)</f>
        <v>21.83</v>
      </c>
      <c r="L29" s="18">
        <f>(I29-J29)/K29</f>
        <v>-0.28813559322033905</v>
      </c>
    </row>
    <row r="30" spans="1:12" x14ac:dyDescent="0.25">
      <c r="H30" s="64">
        <v>10929</v>
      </c>
      <c r="I30">
        <v>39.83</v>
      </c>
      <c r="J30" s="17">
        <v>24.64</v>
      </c>
      <c r="K30" s="19">
        <f>SUM(I30:J30)</f>
        <v>64.47</v>
      </c>
      <c r="L30" s="18">
        <f t="shared" si="0"/>
        <v>-0.23561346362649291</v>
      </c>
    </row>
    <row r="31" spans="1:12" x14ac:dyDescent="0.25">
      <c r="H31" s="64">
        <v>10934</v>
      </c>
      <c r="I31" s="17">
        <v>6.06</v>
      </c>
      <c r="J31">
        <v>2.41</v>
      </c>
      <c r="K31" s="19">
        <f>SUM(I31:J31)</f>
        <v>8.4699999999999989</v>
      </c>
      <c r="L31" s="57">
        <f>(I31-J31)/K31</f>
        <v>0.43093270365997638</v>
      </c>
    </row>
    <row r="32" spans="1:12" x14ac:dyDescent="0.25">
      <c r="H32" s="64">
        <v>10935</v>
      </c>
      <c r="I32">
        <v>32.950000000000003</v>
      </c>
      <c r="J32" s="17">
        <v>44.03</v>
      </c>
      <c r="K32" s="19">
        <f>SUM(I32:J32)</f>
        <v>76.98</v>
      </c>
      <c r="L32" s="18">
        <f t="shared" si="0"/>
        <v>0.14393348921797866</v>
      </c>
    </row>
    <row r="33" spans="8:12" x14ac:dyDescent="0.25">
      <c r="H33" s="65">
        <v>10939</v>
      </c>
      <c r="I33">
        <v>2.75</v>
      </c>
      <c r="J33" s="17">
        <v>4.28</v>
      </c>
      <c r="K33" s="19">
        <f>SUM(I33:J33)</f>
        <v>7.03</v>
      </c>
      <c r="L33" s="57">
        <f t="shared" si="0"/>
        <v>0.21763869132290187</v>
      </c>
    </row>
    <row r="34" spans="8:12" x14ac:dyDescent="0.25">
      <c r="H34" s="65">
        <v>10940</v>
      </c>
      <c r="I34" s="17">
        <v>10.77</v>
      </c>
      <c r="J34">
        <v>15.03</v>
      </c>
      <c r="K34" s="19">
        <f>SUM(I34:J34)</f>
        <v>25.799999999999997</v>
      </c>
      <c r="L34" s="18">
        <f>(I34-J34)/K34</f>
        <v>-0.16511627906976745</v>
      </c>
    </row>
    <row r="35" spans="8:12" x14ac:dyDescent="0.25">
      <c r="H35" s="65">
        <v>10941</v>
      </c>
      <c r="I35">
        <v>17.87</v>
      </c>
      <c r="J35" s="17">
        <v>8.9700000000000006</v>
      </c>
      <c r="K35" s="19">
        <f>SUM(I35:J35)</f>
        <v>26.840000000000003</v>
      </c>
      <c r="L35" s="18">
        <f t="shared" si="0"/>
        <v>-0.33159463487332336</v>
      </c>
    </row>
    <row r="36" spans="8:12" x14ac:dyDescent="0.25">
      <c r="H36" s="65">
        <v>10942</v>
      </c>
      <c r="I36" s="17">
        <v>2.09</v>
      </c>
      <c r="J36">
        <v>2.89</v>
      </c>
      <c r="K36" s="19">
        <f>SUM(I36:J36)</f>
        <v>4.9800000000000004</v>
      </c>
      <c r="L36" s="57">
        <f>(I36-J36)/K36</f>
        <v>-0.16064257028112452</v>
      </c>
    </row>
    <row r="37" spans="8:12" x14ac:dyDescent="0.25">
      <c r="H37" s="65">
        <v>10943</v>
      </c>
      <c r="I37">
        <v>13.28</v>
      </c>
      <c r="J37" s="17">
        <v>7.9</v>
      </c>
      <c r="K37" s="19">
        <f>SUM(I37:J37)</f>
        <v>21.18</v>
      </c>
      <c r="L37" s="18">
        <f t="shared" si="0"/>
        <v>-0.25401322001888571</v>
      </c>
    </row>
    <row r="38" spans="8:12" x14ac:dyDescent="0.25">
      <c r="H38" s="65">
        <v>10944</v>
      </c>
      <c r="I38" s="17">
        <v>22.66</v>
      </c>
      <c r="J38">
        <v>16.690000000000001</v>
      </c>
      <c r="K38" s="19">
        <f>SUM(I38:J38)</f>
        <v>39.35</v>
      </c>
      <c r="L38" s="18">
        <f t="shared" ref="L38" si="1">(I38-J38)/K38</f>
        <v>0.15171537484116895</v>
      </c>
    </row>
    <row r="39" spans="8:12" x14ac:dyDescent="0.25">
      <c r="H39" s="65">
        <v>10945</v>
      </c>
      <c r="I39">
        <v>17.57</v>
      </c>
      <c r="J39" s="17">
        <v>13.29</v>
      </c>
      <c r="K39" s="19">
        <f>SUM(I39:J39)</f>
        <v>30.86</v>
      </c>
      <c r="L39" s="18">
        <f t="shared" si="0"/>
        <v>-0.13869086195722621</v>
      </c>
    </row>
    <row r="40" spans="8:12" x14ac:dyDescent="0.25">
      <c r="H40" s="65">
        <v>10946</v>
      </c>
      <c r="I40" s="17">
        <v>12.41</v>
      </c>
      <c r="J40">
        <v>11.05</v>
      </c>
      <c r="K40" s="19">
        <f>SUM(I40:J40)</f>
        <v>23.46</v>
      </c>
      <c r="L40" s="18">
        <f t="shared" ref="L40" si="2">(I40-J40)/K40</f>
        <v>5.7971014492753596E-2</v>
      </c>
    </row>
    <row r="41" spans="8:12" x14ac:dyDescent="0.25">
      <c r="H41" s="65">
        <v>10947</v>
      </c>
      <c r="I41">
        <v>7.09</v>
      </c>
      <c r="J41" s="17">
        <v>6.04</v>
      </c>
      <c r="K41" s="19">
        <f>SUM(I41:J41)</f>
        <v>13.129999999999999</v>
      </c>
      <c r="L41" s="57">
        <f t="shared" si="0"/>
        <v>-7.9969535415079965E-2</v>
      </c>
    </row>
    <row r="42" spans="8:12" x14ac:dyDescent="0.25">
      <c r="H42" s="65">
        <v>10948</v>
      </c>
      <c r="I42" s="17">
        <v>2.5</v>
      </c>
      <c r="J42">
        <v>0.87</v>
      </c>
      <c r="K42" s="19">
        <f>SUM(I42:J42)</f>
        <v>3.37</v>
      </c>
      <c r="L42" s="57">
        <f t="shared" ref="L42" si="3">(I42-J42)/K42</f>
        <v>0.48367952522255186</v>
      </c>
    </row>
    <row r="43" spans="8:12" x14ac:dyDescent="0.25">
      <c r="H43" s="64">
        <v>10949</v>
      </c>
      <c r="I43">
        <v>5.65</v>
      </c>
      <c r="J43" s="17">
        <v>10.76</v>
      </c>
      <c r="K43" s="19">
        <f>SUM(I43:J43)</f>
        <v>16.41</v>
      </c>
      <c r="L43" s="18">
        <f t="shared" si="0"/>
        <v>0.31139549055453986</v>
      </c>
    </row>
    <row r="44" spans="8:12" x14ac:dyDescent="0.25">
      <c r="H44" s="64">
        <v>10950</v>
      </c>
      <c r="I44" s="17">
        <v>0</v>
      </c>
      <c r="J44">
        <v>15.15</v>
      </c>
      <c r="K44" s="19">
        <f>SUM(I44:J44)</f>
        <v>15.15</v>
      </c>
      <c r="L44" s="18">
        <f t="shared" ref="L44" si="4">(I44-J44)/K44</f>
        <v>-1</v>
      </c>
    </row>
    <row r="45" spans="8:12" x14ac:dyDescent="0.25">
      <c r="H45" s="64">
        <v>10951</v>
      </c>
      <c r="I45">
        <v>7.13</v>
      </c>
      <c r="J45" s="17">
        <v>6.49</v>
      </c>
      <c r="K45" s="19">
        <f>SUM(I45:J45)</f>
        <v>13.620000000000001</v>
      </c>
      <c r="L45" s="18">
        <f t="shared" si="0"/>
        <v>-4.6989720998531541E-2</v>
      </c>
    </row>
    <row r="46" spans="8:12" x14ac:dyDescent="0.25">
      <c r="H46" s="64">
        <v>10952</v>
      </c>
      <c r="I46" s="17">
        <v>13.51</v>
      </c>
      <c r="J46">
        <v>1.91</v>
      </c>
      <c r="K46" s="19">
        <f>SUM(I46:J46)</f>
        <v>15.42</v>
      </c>
      <c r="L46" s="18">
        <f t="shared" ref="L46" si="5">(I46-J46)/K46</f>
        <v>0.75226977950713358</v>
      </c>
    </row>
    <row r="47" spans="8:12" x14ac:dyDescent="0.25">
      <c r="H47" s="64">
        <v>10953</v>
      </c>
      <c r="I47">
        <v>1.84</v>
      </c>
      <c r="J47" s="17">
        <v>4.53</v>
      </c>
      <c r="K47" s="19">
        <f>SUM(I47:J47)</f>
        <v>6.37</v>
      </c>
      <c r="L47" s="57">
        <f t="shared" si="0"/>
        <v>0.4222919937205652</v>
      </c>
    </row>
    <row r="48" spans="8:12" x14ac:dyDescent="0.25">
      <c r="H48" s="64">
        <v>10954</v>
      </c>
      <c r="I48" s="17">
        <v>0</v>
      </c>
      <c r="J48">
        <v>0</v>
      </c>
      <c r="K48" s="19">
        <f>SUM(I48:J48)</f>
        <v>0</v>
      </c>
      <c r="L48" s="57" t="e">
        <f t="shared" ref="L48" si="6">(I48-J48)/K48</f>
        <v>#DIV/0!</v>
      </c>
    </row>
    <row r="49" spans="8:12" x14ac:dyDescent="0.25">
      <c r="H49" s="64">
        <v>10955</v>
      </c>
      <c r="I49">
        <v>17.489999999999998</v>
      </c>
      <c r="J49" s="17">
        <v>25.86</v>
      </c>
      <c r="K49" s="19">
        <f>SUM(I49:J49)</f>
        <v>43.349999999999994</v>
      </c>
      <c r="L49" s="18">
        <f t="shared" si="0"/>
        <v>0.19307958477508655</v>
      </c>
    </row>
    <row r="50" spans="8:12" x14ac:dyDescent="0.25">
      <c r="H50" s="64">
        <v>10956</v>
      </c>
      <c r="I50" s="17">
        <v>3.91</v>
      </c>
      <c r="J50">
        <v>10.7</v>
      </c>
      <c r="K50" s="19">
        <f>SUM(I50:J50)</f>
        <v>14.61</v>
      </c>
      <c r="L50" s="18">
        <f t="shared" ref="L50" si="7">(I50-J50)/K50</f>
        <v>-0.46475017111567418</v>
      </c>
    </row>
    <row r="51" spans="8:12" x14ac:dyDescent="0.25">
      <c r="H51" s="64">
        <v>10957</v>
      </c>
      <c r="I51">
        <v>1.8</v>
      </c>
      <c r="J51" s="17">
        <v>83.6</v>
      </c>
      <c r="K51" s="19">
        <f>SUM(I51:J51)</f>
        <v>85.399999999999991</v>
      </c>
      <c r="L51" s="18">
        <f t="shared" si="0"/>
        <v>0.95784543325526939</v>
      </c>
    </row>
    <row r="52" spans="8:12" x14ac:dyDescent="0.25">
      <c r="H52" s="64">
        <v>10958</v>
      </c>
      <c r="I52" s="17">
        <v>8.23</v>
      </c>
      <c r="J52">
        <v>20.54</v>
      </c>
      <c r="K52" s="19">
        <f>SUM(I52:J52)</f>
        <v>28.77</v>
      </c>
      <c r="L52" s="57">
        <f t="shared" ref="L52" si="8">(I52-J52)/K52</f>
        <v>-0.42787625999304829</v>
      </c>
    </row>
    <row r="53" spans="8:12" x14ac:dyDescent="0.25">
      <c r="H53" s="64">
        <v>10959</v>
      </c>
      <c r="I53">
        <v>13.5</v>
      </c>
      <c r="J53" s="17">
        <v>4.1500000000000004</v>
      </c>
      <c r="K53" s="19">
        <f>SUM(I53:J53)</f>
        <v>17.649999999999999</v>
      </c>
      <c r="L53" s="18">
        <f t="shared" si="0"/>
        <v>-0.52974504249291787</v>
      </c>
    </row>
    <row r="54" spans="8:12" x14ac:dyDescent="0.25">
      <c r="H54" s="64">
        <v>10960</v>
      </c>
      <c r="I54" s="17">
        <v>7.39</v>
      </c>
      <c r="J54">
        <v>9.24</v>
      </c>
      <c r="K54" s="19">
        <f>SUM(I54:J54)</f>
        <v>16.63</v>
      </c>
      <c r="L54" s="18">
        <f t="shared" ref="L54" si="9">(I54-J54)/K54</f>
        <v>-0.11124473842453401</v>
      </c>
    </row>
  </sheetData>
  <sortState xmlns:xlrd2="http://schemas.microsoft.com/office/spreadsheetml/2017/richdata2" ref="P28:P41">
    <sortCondition ref="P28:P41"/>
  </sortState>
  <mergeCells count="2">
    <mergeCell ref="A1:C1"/>
    <mergeCell ref="H1:L1"/>
  </mergeCells>
  <conditionalFormatting sqref="K3:K54">
    <cfRule type="cellIs" dxfId="10" priority="1" operator="lessThan">
      <formula>10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E3A8-B2FB-430A-86D3-567B4A4D79E3}">
  <dimension ref="A1:X54"/>
  <sheetViews>
    <sheetView workbookViewId="0">
      <selection activeCell="W20" sqref="W20"/>
    </sheetView>
  </sheetViews>
  <sheetFormatPr defaultRowHeight="15" customHeight="1" x14ac:dyDescent="0.25"/>
  <cols>
    <col min="1" max="1" width="6" bestFit="1" customWidth="1"/>
    <col min="2" max="2" width="6.85546875" bestFit="1" customWidth="1"/>
    <col min="3" max="3" width="11.28515625" bestFit="1" customWidth="1"/>
    <col min="4" max="4" width="4.85546875" bestFit="1" customWidth="1"/>
    <col min="5" max="5" width="12.7109375" bestFit="1" customWidth="1"/>
    <col min="6" max="6" width="5.28515625" customWidth="1"/>
    <col min="7" max="7" width="16.28515625" bestFit="1" customWidth="1"/>
  </cols>
  <sheetData>
    <row r="1" spans="1:24" ht="15" customHeight="1" x14ac:dyDescent="0.25">
      <c r="A1" s="61" t="s">
        <v>12</v>
      </c>
      <c r="B1" s="61"/>
      <c r="C1" s="61"/>
      <c r="D1" s="61"/>
      <c r="E1" s="61"/>
      <c r="G1" s="42" t="s">
        <v>24</v>
      </c>
      <c r="H1" s="40" t="s">
        <v>1</v>
      </c>
      <c r="I1" s="2">
        <v>10861</v>
      </c>
      <c r="J1" s="2">
        <v>10862</v>
      </c>
      <c r="K1" s="2">
        <v>10867</v>
      </c>
      <c r="L1" s="2">
        <v>10868</v>
      </c>
      <c r="M1" s="2">
        <v>10871</v>
      </c>
      <c r="N1" s="2">
        <v>10873</v>
      </c>
      <c r="O1" s="2">
        <v>10894</v>
      </c>
      <c r="P1" s="2">
        <v>10895</v>
      </c>
      <c r="Q1" s="74">
        <v>10896</v>
      </c>
      <c r="R1" s="41">
        <v>10897</v>
      </c>
      <c r="S1" s="73">
        <v>10909</v>
      </c>
      <c r="T1" s="58">
        <v>10910</v>
      </c>
      <c r="U1" s="1"/>
      <c r="V1" s="1"/>
      <c r="W1" s="1"/>
      <c r="X1" s="1"/>
    </row>
    <row r="2" spans="1:24" ht="15" customHeight="1" x14ac:dyDescent="0.35">
      <c r="A2" s="1" t="s">
        <v>1</v>
      </c>
      <c r="B2" t="s">
        <v>4</v>
      </c>
      <c r="C2" t="s">
        <v>5</v>
      </c>
      <c r="D2" t="s">
        <v>6</v>
      </c>
      <c r="E2" t="s">
        <v>7</v>
      </c>
      <c r="G2" s="40"/>
      <c r="H2" s="40" t="s">
        <v>31</v>
      </c>
      <c r="I2">
        <v>40.71</v>
      </c>
      <c r="J2">
        <v>22.442</v>
      </c>
      <c r="K2">
        <v>23.289000000000001</v>
      </c>
      <c r="L2">
        <v>31.34</v>
      </c>
      <c r="M2">
        <v>21.018999999999998</v>
      </c>
      <c r="N2">
        <v>27.850999999999999</v>
      </c>
      <c r="O2">
        <v>27.544</v>
      </c>
      <c r="P2">
        <v>25.635999999999999</v>
      </c>
      <c r="Q2" s="70">
        <v>7.3140000000000001</v>
      </c>
      <c r="R2" s="43">
        <v>8.2899999999999991</v>
      </c>
      <c r="S2" s="70">
        <v>5.1449999999999996</v>
      </c>
      <c r="T2" s="43">
        <v>5.78</v>
      </c>
      <c r="U2" s="1"/>
      <c r="V2" s="1"/>
      <c r="W2" s="1"/>
      <c r="X2" s="1"/>
    </row>
    <row r="3" spans="1:24" ht="15" customHeight="1" x14ac:dyDescent="0.25">
      <c r="A3" s="65">
        <v>10861</v>
      </c>
      <c r="B3">
        <v>20.154</v>
      </c>
      <c r="C3" s="17">
        <v>20.556000000000001</v>
      </c>
      <c r="D3" s="19">
        <f>SUM(B3:C3)</f>
        <v>40.71</v>
      </c>
      <c r="E3" s="18">
        <f>(C3-B3)/D3</f>
        <v>9.8747236551216169E-3</v>
      </c>
      <c r="G3" s="40"/>
      <c r="H3" s="40" t="s">
        <v>7</v>
      </c>
      <c r="I3" s="64">
        <v>9.8747236551216169E-3</v>
      </c>
      <c r="J3" s="64">
        <v>-0.43293824079850285</v>
      </c>
      <c r="K3" s="64">
        <v>0.10489930868650434</v>
      </c>
      <c r="L3" s="64">
        <v>0.5047223994894704</v>
      </c>
      <c r="M3" s="64">
        <v>-5.3618155002616713E-2</v>
      </c>
      <c r="N3" s="64">
        <v>0.12110875731571576</v>
      </c>
      <c r="O3" s="64">
        <v>-0.12017136218414169</v>
      </c>
      <c r="P3" s="64">
        <v>-0.48658136994850992</v>
      </c>
      <c r="Q3" s="71">
        <v>0.61525840853158331</v>
      </c>
      <c r="R3" s="59">
        <v>-0.53920386007237642</v>
      </c>
      <c r="S3" s="71">
        <v>0.65519922254616136</v>
      </c>
      <c r="T3" s="43">
        <v>0.55017301038062294</v>
      </c>
      <c r="U3" s="1"/>
      <c r="V3" s="1"/>
      <c r="W3" s="1"/>
      <c r="X3" s="1"/>
    </row>
    <row r="4" spans="1:24" ht="15" customHeight="1" x14ac:dyDescent="0.25">
      <c r="A4" s="65">
        <v>10862</v>
      </c>
      <c r="B4" s="17">
        <v>6.3630000000000004</v>
      </c>
      <c r="C4">
        <v>16.079000000000001</v>
      </c>
      <c r="D4" s="19">
        <f>SUM(B4:C4)</f>
        <v>22.442</v>
      </c>
      <c r="E4" s="18">
        <f>(B4-C4)/D4</f>
        <v>-0.43293824079850285</v>
      </c>
      <c r="G4" s="40"/>
      <c r="H4" s="4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1"/>
      <c r="V4" s="1"/>
      <c r="W4" s="1"/>
      <c r="X4" s="1"/>
    </row>
    <row r="5" spans="1:24" ht="15" customHeight="1" x14ac:dyDescent="0.25">
      <c r="A5" s="65">
        <v>10867</v>
      </c>
      <c r="B5">
        <v>10.423</v>
      </c>
      <c r="C5" s="17">
        <v>12.866</v>
      </c>
      <c r="D5" s="19">
        <f>SUM(B5:C5)</f>
        <v>23.289000000000001</v>
      </c>
      <c r="E5" s="18">
        <f>(C5-B5)/D5</f>
        <v>0.10489930868650434</v>
      </c>
      <c r="G5" s="42" t="s">
        <v>25</v>
      </c>
      <c r="H5" s="40" t="s">
        <v>1</v>
      </c>
      <c r="I5" s="41">
        <v>10898</v>
      </c>
      <c r="J5" s="2">
        <v>10899</v>
      </c>
      <c r="K5" s="41">
        <v>10900</v>
      </c>
      <c r="L5" s="41">
        <v>10901</v>
      </c>
      <c r="M5" s="2">
        <v>10902</v>
      </c>
      <c r="N5" s="74">
        <v>10903</v>
      </c>
      <c r="O5" s="58">
        <v>10939</v>
      </c>
      <c r="P5" s="1">
        <v>10940</v>
      </c>
      <c r="Q5" s="74">
        <v>10941</v>
      </c>
      <c r="R5" s="58">
        <v>10942</v>
      </c>
      <c r="S5" s="1">
        <v>10943</v>
      </c>
      <c r="T5" s="1">
        <v>10944</v>
      </c>
      <c r="U5" s="1">
        <v>10945</v>
      </c>
      <c r="V5" s="1">
        <v>10946</v>
      </c>
      <c r="W5" s="58">
        <v>10947</v>
      </c>
      <c r="X5" s="58">
        <v>10948</v>
      </c>
    </row>
    <row r="6" spans="1:24" ht="15" customHeight="1" x14ac:dyDescent="0.35">
      <c r="A6" s="65">
        <v>10868</v>
      </c>
      <c r="B6" s="17">
        <v>23.579000000000001</v>
      </c>
      <c r="C6">
        <v>7.7610000000000001</v>
      </c>
      <c r="D6" s="19">
        <f>SUM(B6:C6)</f>
        <v>31.34</v>
      </c>
      <c r="E6" s="18">
        <f>(B6-C6)/D6</f>
        <v>0.5047223994894704</v>
      </c>
      <c r="G6" s="40"/>
      <c r="H6" s="40" t="s">
        <v>31</v>
      </c>
      <c r="I6" s="43">
        <v>14.18</v>
      </c>
      <c r="J6">
        <v>19.05</v>
      </c>
      <c r="K6" s="43">
        <v>4.0150000000000006</v>
      </c>
      <c r="L6" s="43">
        <v>11.556000000000001</v>
      </c>
      <c r="M6">
        <v>15.952999999999999</v>
      </c>
      <c r="N6" s="70">
        <v>7.3470000000000004</v>
      </c>
      <c r="O6" s="43">
        <v>6.4190000000000005</v>
      </c>
      <c r="P6">
        <v>11.053000000000001</v>
      </c>
      <c r="Q6" s="70">
        <v>2.1580000000000004</v>
      </c>
      <c r="R6" s="43">
        <v>4.1240000000000006</v>
      </c>
      <c r="S6">
        <v>13.238</v>
      </c>
      <c r="T6">
        <v>16.448</v>
      </c>
      <c r="U6">
        <v>13.227</v>
      </c>
      <c r="V6">
        <v>15.081</v>
      </c>
      <c r="W6" s="43">
        <v>6.4990000000000006</v>
      </c>
      <c r="X6" s="43">
        <v>2.7389999999999999</v>
      </c>
    </row>
    <row r="7" spans="1:24" ht="15" customHeight="1" x14ac:dyDescent="0.25">
      <c r="A7" s="65">
        <v>10871</v>
      </c>
      <c r="B7" s="17">
        <v>9.9459999999999997</v>
      </c>
      <c r="C7">
        <v>11.073</v>
      </c>
      <c r="D7" s="19">
        <f>SUM(B7:C7)</f>
        <v>21.018999999999998</v>
      </c>
      <c r="E7" s="18">
        <f>(B7-C7)/D7</f>
        <v>-5.3618155002616713E-2</v>
      </c>
      <c r="G7" s="40"/>
      <c r="H7" s="40" t="s">
        <v>7</v>
      </c>
      <c r="I7" s="59">
        <v>-0.10578279266572638</v>
      </c>
      <c r="J7" s="64">
        <v>-0.65984251968503937</v>
      </c>
      <c r="K7" s="59">
        <v>-0.17658779576587796</v>
      </c>
      <c r="L7" s="59">
        <v>1.9037729318103127E-2</v>
      </c>
      <c r="M7" s="64">
        <v>0.13270231304456842</v>
      </c>
      <c r="N7" s="71">
        <v>-0.49584864570573017</v>
      </c>
      <c r="O7" s="59">
        <v>0.28181959806823487</v>
      </c>
      <c r="P7" s="64">
        <v>-0.49859766579209264</v>
      </c>
      <c r="Q7" s="71">
        <v>0.27340129749768305</v>
      </c>
      <c r="R7" s="59">
        <v>-0.28225024248302616</v>
      </c>
      <c r="S7" s="64">
        <v>-0.42468650853603263</v>
      </c>
      <c r="T7" s="64">
        <v>-0.1686527237354086</v>
      </c>
      <c r="U7" s="64">
        <v>0.69048159068571857</v>
      </c>
      <c r="V7" s="64">
        <v>6.0937603607187828E-2</v>
      </c>
      <c r="W7" s="59">
        <v>-0.79689182951223259</v>
      </c>
      <c r="X7" s="59">
        <v>0.51588170865279304</v>
      </c>
    </row>
    <row r="8" spans="1:24" ht="15" customHeight="1" x14ac:dyDescent="0.25">
      <c r="A8" s="65">
        <v>10873</v>
      </c>
      <c r="B8">
        <v>12.239000000000001</v>
      </c>
      <c r="C8" s="17">
        <v>15.612</v>
      </c>
      <c r="D8" s="19">
        <f>SUM(B8:C8)</f>
        <v>27.850999999999999</v>
      </c>
      <c r="E8" s="18">
        <f t="shared" ref="E8:E53" si="0">(C8-B8)/D8</f>
        <v>0.12110875731571576</v>
      </c>
      <c r="G8" s="40"/>
      <c r="H8" s="40"/>
      <c r="I8" s="2"/>
      <c r="J8" s="2"/>
      <c r="K8" s="2"/>
      <c r="L8" s="2"/>
      <c r="M8" s="2"/>
      <c r="N8" s="2"/>
      <c r="O8" s="2"/>
      <c r="P8" s="2"/>
      <c r="Q8" s="73"/>
      <c r="R8" s="2"/>
      <c r="S8" s="2"/>
      <c r="T8" s="2"/>
      <c r="U8" s="1"/>
      <c r="V8" s="1"/>
      <c r="W8" s="1"/>
      <c r="X8" s="1"/>
    </row>
    <row r="9" spans="1:24" ht="15" customHeight="1" x14ac:dyDescent="0.25">
      <c r="A9" s="64">
        <v>10876</v>
      </c>
      <c r="B9">
        <v>17.646999999999998</v>
      </c>
      <c r="C9" s="17">
        <v>18.600000000000001</v>
      </c>
      <c r="D9" s="4">
        <f>SUM(B9:C9)</f>
        <v>36.247</v>
      </c>
      <c r="E9" s="18">
        <f t="shared" si="0"/>
        <v>2.6291831048086821E-2</v>
      </c>
      <c r="G9" s="42" t="s">
        <v>26</v>
      </c>
      <c r="H9" s="40" t="s">
        <v>1</v>
      </c>
      <c r="I9" s="2">
        <v>10876</v>
      </c>
      <c r="J9" s="2">
        <v>10877</v>
      </c>
      <c r="K9" s="2">
        <v>10883</v>
      </c>
      <c r="L9" s="2">
        <v>10884</v>
      </c>
      <c r="M9" s="2">
        <v>10892</v>
      </c>
      <c r="N9" s="2">
        <v>10918</v>
      </c>
      <c r="O9" s="2">
        <v>10919</v>
      </c>
      <c r="P9" s="2">
        <v>10920</v>
      </c>
      <c r="Q9" s="73">
        <v>10928</v>
      </c>
      <c r="R9" s="2">
        <v>10929</v>
      </c>
      <c r="S9" s="58">
        <v>10934</v>
      </c>
      <c r="T9" s="2">
        <v>10935</v>
      </c>
      <c r="U9" s="1"/>
      <c r="V9" s="1"/>
      <c r="W9" s="1"/>
      <c r="X9" s="1"/>
    </row>
    <row r="10" spans="1:24" ht="15" customHeight="1" x14ac:dyDescent="0.35">
      <c r="A10" s="64">
        <v>10877</v>
      </c>
      <c r="B10">
        <v>23.25</v>
      </c>
      <c r="C10" s="17">
        <v>10.663</v>
      </c>
      <c r="D10" s="4">
        <f>SUM(B10:C10)</f>
        <v>33.912999999999997</v>
      </c>
      <c r="E10" s="18">
        <f t="shared" si="0"/>
        <v>-0.37115560404564624</v>
      </c>
      <c r="G10" s="40"/>
      <c r="H10" s="40" t="s">
        <v>31</v>
      </c>
      <c r="I10">
        <v>36.247</v>
      </c>
      <c r="J10">
        <v>33.912999999999997</v>
      </c>
      <c r="K10">
        <v>22.913</v>
      </c>
      <c r="L10">
        <v>35.448999999999998</v>
      </c>
      <c r="M10">
        <v>34.835999999999999</v>
      </c>
      <c r="N10">
        <v>44.034999999999997</v>
      </c>
      <c r="O10">
        <v>37.008000000000003</v>
      </c>
      <c r="P10">
        <v>37.245999999999995</v>
      </c>
      <c r="Q10" s="70">
        <v>2.9370000000000003</v>
      </c>
      <c r="R10">
        <v>24.032</v>
      </c>
      <c r="S10" s="43">
        <v>8.4429999999999996</v>
      </c>
      <c r="T10">
        <v>24.253</v>
      </c>
      <c r="U10" s="1"/>
      <c r="V10" s="1"/>
      <c r="W10" s="1"/>
      <c r="X10" s="1"/>
    </row>
    <row r="11" spans="1:24" ht="15" customHeight="1" x14ac:dyDescent="0.25">
      <c r="A11" s="64">
        <v>10883</v>
      </c>
      <c r="B11" s="17">
        <v>18.599</v>
      </c>
      <c r="C11">
        <v>4.3140000000000001</v>
      </c>
      <c r="D11" s="12">
        <f>SUM(B11:C11)</f>
        <v>22.913</v>
      </c>
      <c r="E11" s="18">
        <f>(B11-C11)/D11</f>
        <v>0.62344520577837903</v>
      </c>
      <c r="G11" s="40"/>
      <c r="H11" s="40" t="s">
        <v>7</v>
      </c>
      <c r="I11" s="64">
        <v>2.6291831048086821E-2</v>
      </c>
      <c r="J11" s="64">
        <v>-0.37115560404564624</v>
      </c>
      <c r="K11" s="64">
        <v>0.62344520577837903</v>
      </c>
      <c r="L11" s="64">
        <v>0.52354086151936596</v>
      </c>
      <c r="M11" s="64">
        <v>2.0783097944654962E-2</v>
      </c>
      <c r="N11" s="64">
        <v>0.34969910298626095</v>
      </c>
      <c r="O11" s="64">
        <v>-1.3672719412019028E-2</v>
      </c>
      <c r="P11" s="64">
        <v>-0.12028137249637548</v>
      </c>
      <c r="Q11" s="71">
        <v>-1.8726591760299602E-2</v>
      </c>
      <c r="R11" s="64">
        <v>0.36418109187749664</v>
      </c>
      <c r="S11" s="59">
        <v>0.60938055193651541</v>
      </c>
      <c r="T11" s="64">
        <v>0.2356409516348493</v>
      </c>
      <c r="U11" s="1"/>
      <c r="V11" s="1"/>
      <c r="W11" s="1"/>
      <c r="X11" s="1"/>
    </row>
    <row r="12" spans="1:24" ht="15" customHeight="1" x14ac:dyDescent="0.25">
      <c r="A12" s="64">
        <v>10884</v>
      </c>
      <c r="B12">
        <v>8.4450000000000003</v>
      </c>
      <c r="C12" s="17">
        <v>27.004000000000001</v>
      </c>
      <c r="D12" s="4">
        <f>SUM(B12:C12)</f>
        <v>35.448999999999998</v>
      </c>
      <c r="E12" s="18">
        <f t="shared" si="0"/>
        <v>0.52354086151936596</v>
      </c>
      <c r="G12" s="40"/>
      <c r="H12" s="40"/>
      <c r="I12" s="2"/>
      <c r="J12" s="2"/>
      <c r="K12" s="2"/>
      <c r="L12" s="2"/>
      <c r="M12" s="2"/>
      <c r="N12" s="2"/>
      <c r="O12" s="73"/>
      <c r="P12" s="2"/>
      <c r="Q12" s="2"/>
      <c r="R12" s="2"/>
      <c r="S12" s="2"/>
      <c r="T12" s="2"/>
      <c r="U12" s="1"/>
      <c r="V12" s="1"/>
      <c r="W12" s="1"/>
      <c r="X12" s="1"/>
    </row>
    <row r="13" spans="1:24" ht="15" customHeight="1" x14ac:dyDescent="0.25">
      <c r="A13" s="64">
        <v>10892</v>
      </c>
      <c r="B13">
        <v>17.056000000000001</v>
      </c>
      <c r="C13" s="17">
        <v>17.78</v>
      </c>
      <c r="D13" s="4">
        <f>SUM(B13:C13)</f>
        <v>34.835999999999999</v>
      </c>
      <c r="E13" s="18">
        <f t="shared" si="0"/>
        <v>2.0783097944654962E-2</v>
      </c>
      <c r="G13" s="42" t="s">
        <v>27</v>
      </c>
      <c r="H13" s="40" t="s">
        <v>1</v>
      </c>
      <c r="I13" s="2">
        <v>10949</v>
      </c>
      <c r="J13" s="2">
        <v>10950</v>
      </c>
      <c r="K13" s="2">
        <v>10951</v>
      </c>
      <c r="L13" s="2">
        <v>10952</v>
      </c>
      <c r="M13" s="58">
        <v>10953</v>
      </c>
      <c r="N13" s="58">
        <v>10954</v>
      </c>
      <c r="O13" s="74">
        <v>10955</v>
      </c>
      <c r="P13" s="1">
        <v>10956</v>
      </c>
      <c r="Q13" s="1">
        <v>10957</v>
      </c>
      <c r="R13" s="58">
        <v>10958</v>
      </c>
      <c r="S13" s="2">
        <v>10959</v>
      </c>
      <c r="T13" s="73">
        <v>10960</v>
      </c>
      <c r="U13" s="1"/>
      <c r="V13" s="1"/>
      <c r="W13" s="1"/>
      <c r="X13" s="1"/>
    </row>
    <row r="14" spans="1:24" ht="15" customHeight="1" x14ac:dyDescent="0.35">
      <c r="A14" s="63">
        <v>10894</v>
      </c>
      <c r="B14" s="9">
        <v>15.427</v>
      </c>
      <c r="C14" s="11">
        <v>12.117000000000001</v>
      </c>
      <c r="D14" s="4">
        <f>SUM(B14:C14)</f>
        <v>27.544</v>
      </c>
      <c r="E14" s="18">
        <f t="shared" si="0"/>
        <v>-0.12017136218414169</v>
      </c>
      <c r="G14" s="40"/>
      <c r="H14" s="40" t="s">
        <v>31</v>
      </c>
      <c r="I14">
        <v>14.172000000000001</v>
      </c>
      <c r="J14">
        <v>15.15</v>
      </c>
      <c r="K14">
        <v>12.488</v>
      </c>
      <c r="L14" s="70">
        <v>1.58</v>
      </c>
      <c r="M14" s="43">
        <v>6.5030000000000001</v>
      </c>
      <c r="N14" s="43">
        <v>0.77400000000000002</v>
      </c>
      <c r="O14" s="70">
        <v>4.5039999999999996</v>
      </c>
      <c r="P14">
        <v>10.225999999999999</v>
      </c>
      <c r="Q14">
        <v>13.451000000000001</v>
      </c>
      <c r="R14" s="43">
        <v>24.912999999999997</v>
      </c>
      <c r="S14">
        <v>13.006</v>
      </c>
      <c r="T14" s="70">
        <v>7.3969999999999994</v>
      </c>
      <c r="U14" s="1"/>
      <c r="V14" s="1"/>
      <c r="W14" s="1"/>
      <c r="X14" s="1"/>
    </row>
    <row r="15" spans="1:24" ht="15" customHeight="1" x14ac:dyDescent="0.25">
      <c r="A15" s="63">
        <v>10895</v>
      </c>
      <c r="B15" s="11">
        <v>6.5810000000000004</v>
      </c>
      <c r="C15" s="9">
        <v>19.055</v>
      </c>
      <c r="D15" s="4">
        <f>SUM(B15:C15)</f>
        <v>25.635999999999999</v>
      </c>
      <c r="E15" s="18">
        <f>(B15-C15)/D15</f>
        <v>-0.48658136994850992</v>
      </c>
      <c r="G15" s="40"/>
      <c r="H15" s="40" t="s">
        <v>7</v>
      </c>
      <c r="I15" s="64">
        <v>0.51848715777589616</v>
      </c>
      <c r="J15" s="64">
        <v>-1</v>
      </c>
      <c r="K15" s="64">
        <v>-5.9256886611146579E-3</v>
      </c>
      <c r="L15" s="71">
        <v>-1</v>
      </c>
      <c r="M15" s="59">
        <v>0.54513301553129323</v>
      </c>
      <c r="N15" s="59">
        <v>-1</v>
      </c>
      <c r="O15" s="71">
        <v>-0.71580817051509771</v>
      </c>
      <c r="P15" s="64">
        <v>-0.25190690397027182</v>
      </c>
      <c r="Q15" s="64">
        <v>0.81086908036577199</v>
      </c>
      <c r="R15" s="59">
        <v>-0.63561192951471124</v>
      </c>
      <c r="S15" s="64">
        <v>-0.48500691988313083</v>
      </c>
      <c r="T15" s="71">
        <v>-0.63633905637420585</v>
      </c>
      <c r="U15" s="1"/>
      <c r="V15" s="1"/>
      <c r="W15" s="1"/>
      <c r="X15" s="1"/>
    </row>
    <row r="16" spans="1:24" ht="15" customHeight="1" x14ac:dyDescent="0.25">
      <c r="A16" s="63">
        <v>10896</v>
      </c>
      <c r="B16" s="9">
        <v>1.407</v>
      </c>
      <c r="C16" s="11">
        <v>5.907</v>
      </c>
      <c r="D16" s="4">
        <f>SUM(B16:C16)</f>
        <v>7.3140000000000001</v>
      </c>
      <c r="E16" s="57">
        <f t="shared" si="0"/>
        <v>0.61525840853158331</v>
      </c>
      <c r="L16" s="72"/>
      <c r="O16" s="72"/>
      <c r="T16" s="72"/>
    </row>
    <row r="17" spans="1:5" ht="15" customHeight="1" x14ac:dyDescent="0.25">
      <c r="A17" s="41">
        <v>10897</v>
      </c>
      <c r="B17" s="11">
        <v>1.91</v>
      </c>
      <c r="C17" s="9">
        <v>6.38</v>
      </c>
      <c r="D17" s="4">
        <f>SUM(B17:C17)</f>
        <v>8.2899999999999991</v>
      </c>
      <c r="E17" s="57">
        <f>(B17-C17)/D17</f>
        <v>-0.53920386007237642</v>
      </c>
    </row>
    <row r="18" spans="1:5" ht="15" customHeight="1" x14ac:dyDescent="0.25">
      <c r="A18" s="41">
        <v>10898</v>
      </c>
      <c r="B18" s="9">
        <v>7.84</v>
      </c>
      <c r="C18" s="11">
        <v>6.34</v>
      </c>
      <c r="D18" s="4">
        <f>SUM(B18:C18)</f>
        <v>14.18</v>
      </c>
      <c r="E18" s="57">
        <f t="shared" si="0"/>
        <v>-0.10578279266572638</v>
      </c>
    </row>
    <row r="19" spans="1:5" ht="15" customHeight="1" x14ac:dyDescent="0.25">
      <c r="A19" s="63">
        <v>10899</v>
      </c>
      <c r="B19" s="11">
        <v>3.24</v>
      </c>
      <c r="C19" s="9">
        <v>15.81</v>
      </c>
      <c r="D19" s="4">
        <f>SUM(B19:C19)</f>
        <v>19.05</v>
      </c>
      <c r="E19" s="18">
        <f>(B19-C19)/D19</f>
        <v>-0.65984251968503937</v>
      </c>
    </row>
    <row r="20" spans="1:5" ht="15" customHeight="1" x14ac:dyDescent="0.25">
      <c r="A20" s="41">
        <v>10900</v>
      </c>
      <c r="B20" s="9">
        <v>2.3620000000000001</v>
      </c>
      <c r="C20" s="11">
        <v>1.653</v>
      </c>
      <c r="D20" s="4">
        <f>SUM(B20:C20)</f>
        <v>4.0150000000000006</v>
      </c>
      <c r="E20" s="57">
        <f t="shared" si="0"/>
        <v>-0.17658779576587796</v>
      </c>
    </row>
    <row r="21" spans="1:5" ht="15" customHeight="1" x14ac:dyDescent="0.25">
      <c r="A21" s="41">
        <v>10901</v>
      </c>
      <c r="B21" s="11">
        <v>5.8879999999999999</v>
      </c>
      <c r="C21" s="9">
        <v>5.6680000000000001</v>
      </c>
      <c r="D21" s="4">
        <f>SUM(B21:C21)</f>
        <v>11.556000000000001</v>
      </c>
      <c r="E21" s="57">
        <f>(B21-C21)/D21</f>
        <v>1.9037729318103127E-2</v>
      </c>
    </row>
    <row r="22" spans="1:5" ht="15" customHeight="1" x14ac:dyDescent="0.25">
      <c r="A22" s="63">
        <v>10902</v>
      </c>
      <c r="B22" s="9">
        <v>6.9180000000000001</v>
      </c>
      <c r="C22" s="11">
        <v>9.0350000000000001</v>
      </c>
      <c r="D22" s="4">
        <f>SUM(B22:C22)</f>
        <v>15.952999999999999</v>
      </c>
      <c r="E22" s="18">
        <f t="shared" si="0"/>
        <v>0.13270231304456842</v>
      </c>
    </row>
    <row r="23" spans="1:5" ht="15" customHeight="1" x14ac:dyDescent="0.25">
      <c r="A23" s="63">
        <v>10903</v>
      </c>
      <c r="B23" s="11">
        <v>1.8520000000000001</v>
      </c>
      <c r="C23" s="9">
        <v>5.4950000000000001</v>
      </c>
      <c r="D23" s="4">
        <f>SUM(B23:C23)</f>
        <v>7.3470000000000004</v>
      </c>
      <c r="E23" s="57">
        <f>(B23-C23)/D23</f>
        <v>-0.49584864570573017</v>
      </c>
    </row>
    <row r="24" spans="1:5" ht="15" customHeight="1" x14ac:dyDescent="0.25">
      <c r="A24" s="66">
        <v>10909</v>
      </c>
      <c r="B24">
        <v>0.88700000000000001</v>
      </c>
      <c r="C24" s="17">
        <v>4.258</v>
      </c>
      <c r="D24" s="4">
        <f>SUM(B24:C24)</f>
        <v>5.1449999999999996</v>
      </c>
      <c r="E24" s="57">
        <f t="shared" si="0"/>
        <v>0.65519922254616136</v>
      </c>
    </row>
    <row r="25" spans="1:5" ht="15" customHeight="1" x14ac:dyDescent="0.25">
      <c r="A25" s="41">
        <v>10910</v>
      </c>
      <c r="B25">
        <v>1.3</v>
      </c>
      <c r="C25" s="17">
        <v>4.4800000000000004</v>
      </c>
      <c r="D25" s="19">
        <f>SUM(B25:C25)</f>
        <v>5.78</v>
      </c>
      <c r="E25" s="57">
        <f t="shared" si="0"/>
        <v>0.55017301038062294</v>
      </c>
    </row>
    <row r="26" spans="1:5" ht="15" customHeight="1" x14ac:dyDescent="0.25">
      <c r="A26" s="64">
        <v>10918</v>
      </c>
      <c r="B26">
        <v>14.318</v>
      </c>
      <c r="C26" s="17">
        <v>29.716999999999999</v>
      </c>
      <c r="D26" s="4">
        <f>SUM(B26:C26)</f>
        <v>44.034999999999997</v>
      </c>
      <c r="E26" s="18">
        <f t="shared" si="0"/>
        <v>0.34969910298626095</v>
      </c>
    </row>
    <row r="27" spans="1:5" ht="15" customHeight="1" x14ac:dyDescent="0.25">
      <c r="A27" s="64">
        <v>10919</v>
      </c>
      <c r="B27" s="17">
        <v>18.251000000000001</v>
      </c>
      <c r="C27">
        <v>18.757000000000001</v>
      </c>
      <c r="D27" s="4">
        <f>SUM(B27:C27)</f>
        <v>37.008000000000003</v>
      </c>
      <c r="E27" s="18">
        <f>(B27-C27)/D27</f>
        <v>-1.3672719412019028E-2</v>
      </c>
    </row>
    <row r="28" spans="1:5" ht="15" customHeight="1" x14ac:dyDescent="0.25">
      <c r="A28" s="64">
        <v>10920</v>
      </c>
      <c r="B28">
        <v>20.863</v>
      </c>
      <c r="C28" s="17">
        <v>16.382999999999999</v>
      </c>
      <c r="D28" s="4">
        <f>SUM(B28:C28)</f>
        <v>37.245999999999995</v>
      </c>
      <c r="E28" s="18">
        <f t="shared" si="0"/>
        <v>-0.12028137249637548</v>
      </c>
    </row>
    <row r="29" spans="1:5" ht="15" customHeight="1" x14ac:dyDescent="0.25">
      <c r="A29" s="64">
        <v>10928</v>
      </c>
      <c r="B29" s="17">
        <v>1.4410000000000001</v>
      </c>
      <c r="C29">
        <v>1.496</v>
      </c>
      <c r="D29" s="4">
        <f>SUM(B29:C29)</f>
        <v>2.9370000000000003</v>
      </c>
      <c r="E29" s="57">
        <f>(B29-C29)/D29</f>
        <v>-1.8726591760299602E-2</v>
      </c>
    </row>
    <row r="30" spans="1:5" ht="15" customHeight="1" x14ac:dyDescent="0.25">
      <c r="A30" s="64">
        <v>10929</v>
      </c>
      <c r="B30">
        <v>7.64</v>
      </c>
      <c r="C30" s="17">
        <v>16.391999999999999</v>
      </c>
      <c r="D30" s="4">
        <f>SUM(B30:C30)</f>
        <v>24.032</v>
      </c>
      <c r="E30" s="18">
        <f t="shared" si="0"/>
        <v>0.36418109187749664</v>
      </c>
    </row>
    <row r="31" spans="1:5" ht="15" customHeight="1" x14ac:dyDescent="0.25">
      <c r="A31" s="59">
        <v>10934</v>
      </c>
      <c r="B31" s="17">
        <v>6.7939999999999996</v>
      </c>
      <c r="C31">
        <v>1.649</v>
      </c>
      <c r="D31" s="4">
        <f>SUM(B31:C31)</f>
        <v>8.4429999999999996</v>
      </c>
      <c r="E31" s="57">
        <f>(B31-C31)/D31</f>
        <v>0.60938055193651541</v>
      </c>
    </row>
    <row r="32" spans="1:5" ht="15" customHeight="1" x14ac:dyDescent="0.25">
      <c r="A32" s="64">
        <v>10935</v>
      </c>
      <c r="B32">
        <v>9.2690000000000001</v>
      </c>
      <c r="C32" s="17">
        <v>14.984</v>
      </c>
      <c r="D32" s="4">
        <f>SUM(B32:C32)</f>
        <v>24.253</v>
      </c>
      <c r="E32" s="18">
        <f t="shared" si="0"/>
        <v>0.2356409516348493</v>
      </c>
    </row>
    <row r="33" spans="1:5" ht="15" customHeight="1" x14ac:dyDescent="0.25">
      <c r="A33" s="67">
        <v>10939</v>
      </c>
      <c r="B33">
        <v>2.3050000000000002</v>
      </c>
      <c r="C33" s="17">
        <v>4.1139999999999999</v>
      </c>
      <c r="D33" s="4">
        <f>SUM(B33:C33)</f>
        <v>6.4190000000000005</v>
      </c>
      <c r="E33" s="57">
        <f t="shared" si="0"/>
        <v>0.28181959806823487</v>
      </c>
    </row>
    <row r="34" spans="1:5" ht="15" customHeight="1" x14ac:dyDescent="0.25">
      <c r="A34" s="65">
        <v>10940</v>
      </c>
      <c r="B34" s="17">
        <v>2.7709999999999999</v>
      </c>
      <c r="C34">
        <v>8.282</v>
      </c>
      <c r="D34" s="4">
        <f>SUM(B34:C34)</f>
        <v>11.053000000000001</v>
      </c>
      <c r="E34" s="18">
        <f>(B34-C34)/D34</f>
        <v>-0.49859766579209264</v>
      </c>
    </row>
    <row r="35" spans="1:5" ht="15" customHeight="1" x14ac:dyDescent="0.25">
      <c r="A35" s="65">
        <v>10941</v>
      </c>
      <c r="B35">
        <v>0.78400000000000003</v>
      </c>
      <c r="C35" s="17">
        <v>1.3740000000000001</v>
      </c>
      <c r="D35" s="4">
        <f>SUM(B35:C35)</f>
        <v>2.1580000000000004</v>
      </c>
      <c r="E35" s="57">
        <f t="shared" si="0"/>
        <v>0.27340129749768305</v>
      </c>
    </row>
    <row r="36" spans="1:5" ht="15" customHeight="1" x14ac:dyDescent="0.25">
      <c r="A36" s="67">
        <v>10942</v>
      </c>
      <c r="B36" s="17">
        <v>1.48</v>
      </c>
      <c r="C36">
        <v>2.6440000000000001</v>
      </c>
      <c r="D36" s="4">
        <f>SUM(B36:C36)</f>
        <v>4.1240000000000006</v>
      </c>
      <c r="E36" s="57">
        <f>(B36-C36)/D36</f>
        <v>-0.28225024248302616</v>
      </c>
    </row>
    <row r="37" spans="1:5" ht="15" customHeight="1" x14ac:dyDescent="0.25">
      <c r="A37" s="65">
        <v>10943</v>
      </c>
      <c r="B37">
        <v>9.43</v>
      </c>
      <c r="C37" s="17">
        <v>3.8079999999999998</v>
      </c>
      <c r="D37" s="4">
        <f>SUM(B37:C37)</f>
        <v>13.238</v>
      </c>
      <c r="E37" s="18">
        <f t="shared" si="0"/>
        <v>-0.42468650853603263</v>
      </c>
    </row>
    <row r="38" spans="1:5" ht="15" customHeight="1" x14ac:dyDescent="0.25">
      <c r="A38" s="65">
        <v>10944</v>
      </c>
      <c r="B38" s="17">
        <v>6.8369999999999997</v>
      </c>
      <c r="C38">
        <v>9.6110000000000007</v>
      </c>
      <c r="D38" s="4">
        <f>SUM(B38:C38)</f>
        <v>16.448</v>
      </c>
      <c r="E38" s="18">
        <f t="shared" ref="E38" si="1">(B38-C38)/D38</f>
        <v>-0.1686527237354086</v>
      </c>
    </row>
    <row r="39" spans="1:5" ht="15" customHeight="1" x14ac:dyDescent="0.25">
      <c r="A39" s="65">
        <v>10945</v>
      </c>
      <c r="B39">
        <v>2.0470000000000002</v>
      </c>
      <c r="C39" s="17">
        <v>11.18</v>
      </c>
      <c r="D39" s="4">
        <f>SUM(B39:C39)</f>
        <v>13.227</v>
      </c>
      <c r="E39" s="18">
        <f t="shared" si="0"/>
        <v>0.69048159068571857</v>
      </c>
    </row>
    <row r="40" spans="1:5" ht="15" customHeight="1" x14ac:dyDescent="0.25">
      <c r="A40" s="65">
        <v>10946</v>
      </c>
      <c r="B40" s="17">
        <v>8</v>
      </c>
      <c r="C40">
        <v>7.0810000000000004</v>
      </c>
      <c r="D40" s="4">
        <f>SUM(B40:C40)</f>
        <v>15.081</v>
      </c>
      <c r="E40" s="18">
        <f t="shared" ref="E40" si="2">(B40-C40)/D40</f>
        <v>6.0937603607187828E-2</v>
      </c>
    </row>
    <row r="41" spans="1:5" ht="15" customHeight="1" x14ac:dyDescent="0.25">
      <c r="A41" s="67">
        <v>10947</v>
      </c>
      <c r="B41">
        <v>5.8390000000000004</v>
      </c>
      <c r="C41" s="17">
        <v>0.66</v>
      </c>
      <c r="D41" s="4">
        <f>SUM(B41:C41)</f>
        <v>6.4990000000000006</v>
      </c>
      <c r="E41" s="57">
        <f t="shared" si="0"/>
        <v>-0.79689182951223259</v>
      </c>
    </row>
    <row r="42" spans="1:5" ht="15" customHeight="1" x14ac:dyDescent="0.25">
      <c r="A42" s="67">
        <v>10948</v>
      </c>
      <c r="B42" s="17">
        <v>2.0760000000000001</v>
      </c>
      <c r="C42">
        <v>0.66300000000000003</v>
      </c>
      <c r="D42" s="4">
        <f>SUM(B42:C42)</f>
        <v>2.7389999999999999</v>
      </c>
      <c r="E42" s="57">
        <f t="shared" ref="E42" si="3">(B42-C42)/D42</f>
        <v>0.51588170865279304</v>
      </c>
    </row>
    <row r="43" spans="1:5" ht="15" customHeight="1" x14ac:dyDescent="0.25">
      <c r="A43" s="64">
        <v>10949</v>
      </c>
      <c r="B43">
        <v>3.4119999999999999</v>
      </c>
      <c r="C43" s="17">
        <v>10.76</v>
      </c>
      <c r="D43" s="19">
        <f>SUM(B43:C43)</f>
        <v>14.172000000000001</v>
      </c>
      <c r="E43" s="18">
        <f t="shared" si="0"/>
        <v>0.51848715777589616</v>
      </c>
    </row>
    <row r="44" spans="1:5" ht="15" customHeight="1" x14ac:dyDescent="0.25">
      <c r="A44" s="64">
        <v>10950</v>
      </c>
      <c r="B44" s="17">
        <v>0</v>
      </c>
      <c r="C44">
        <v>15.15</v>
      </c>
      <c r="D44" s="19">
        <f>SUM(B44:C44)</f>
        <v>15.15</v>
      </c>
      <c r="E44" s="18">
        <f t="shared" ref="E44" si="4">(B44-C44)/D44</f>
        <v>-1</v>
      </c>
    </row>
    <row r="45" spans="1:5" ht="15" customHeight="1" x14ac:dyDescent="0.25">
      <c r="A45" s="64">
        <v>10951</v>
      </c>
      <c r="B45">
        <v>6.2809999999999997</v>
      </c>
      <c r="C45" s="17">
        <v>6.2069999999999999</v>
      </c>
      <c r="D45" s="19">
        <f>SUM(B45:C45)</f>
        <v>12.488</v>
      </c>
      <c r="E45" s="18">
        <f t="shared" si="0"/>
        <v>-5.9256886611146579E-3</v>
      </c>
    </row>
    <row r="46" spans="1:5" ht="15" customHeight="1" x14ac:dyDescent="0.25">
      <c r="A46" s="64">
        <v>10952</v>
      </c>
      <c r="B46" s="17">
        <v>0</v>
      </c>
      <c r="C46">
        <v>1.58</v>
      </c>
      <c r="D46" s="19">
        <f>SUM(B46:C46)</f>
        <v>1.58</v>
      </c>
      <c r="E46" s="57">
        <f t="shared" ref="E46" si="5">(B46-C46)/D46</f>
        <v>-1</v>
      </c>
    </row>
    <row r="47" spans="1:5" ht="15" customHeight="1" x14ac:dyDescent="0.25">
      <c r="A47" s="59">
        <v>10953</v>
      </c>
      <c r="B47">
        <v>1.4790000000000001</v>
      </c>
      <c r="C47" s="17">
        <v>5.024</v>
      </c>
      <c r="D47" s="19">
        <f>SUM(B47:C47)</f>
        <v>6.5030000000000001</v>
      </c>
      <c r="E47" s="57">
        <f t="shared" si="0"/>
        <v>0.54513301553129323</v>
      </c>
    </row>
    <row r="48" spans="1:5" ht="15" customHeight="1" x14ac:dyDescent="0.25">
      <c r="A48" s="59">
        <v>10954</v>
      </c>
      <c r="B48" s="17">
        <v>0</v>
      </c>
      <c r="C48">
        <v>0.77400000000000002</v>
      </c>
      <c r="D48" s="19">
        <f>SUM(B48:C48)</f>
        <v>0.77400000000000002</v>
      </c>
      <c r="E48" s="57">
        <f t="shared" ref="E48" si="6">(B48-C48)/D48</f>
        <v>-1</v>
      </c>
    </row>
    <row r="49" spans="1:5" ht="15" customHeight="1" x14ac:dyDescent="0.25">
      <c r="A49" s="64">
        <v>10955</v>
      </c>
      <c r="B49">
        <v>3.8639999999999999</v>
      </c>
      <c r="C49" s="17">
        <v>0.64</v>
      </c>
      <c r="D49" s="19">
        <f>SUM(B49:C49)</f>
        <v>4.5039999999999996</v>
      </c>
      <c r="E49" s="57">
        <f t="shared" si="0"/>
        <v>-0.71580817051509771</v>
      </c>
    </row>
    <row r="50" spans="1:5" ht="15" customHeight="1" x14ac:dyDescent="0.25">
      <c r="A50" s="64">
        <v>10956</v>
      </c>
      <c r="B50" s="17">
        <v>3.8250000000000002</v>
      </c>
      <c r="C50">
        <v>6.4009999999999998</v>
      </c>
      <c r="D50" s="19">
        <f>SUM(B50:C50)</f>
        <v>10.225999999999999</v>
      </c>
      <c r="E50" s="18">
        <f t="shared" ref="E50" si="7">(B50-C50)/D50</f>
        <v>-0.25190690397027182</v>
      </c>
    </row>
    <row r="51" spans="1:5" ht="15" customHeight="1" x14ac:dyDescent="0.25">
      <c r="A51" s="64">
        <v>10957</v>
      </c>
      <c r="B51">
        <v>1.272</v>
      </c>
      <c r="C51" s="17">
        <v>12.179</v>
      </c>
      <c r="D51" s="19">
        <f>SUM(B51:C51)</f>
        <v>13.451000000000001</v>
      </c>
      <c r="E51" s="18">
        <f t="shared" si="0"/>
        <v>0.81086908036577199</v>
      </c>
    </row>
    <row r="52" spans="1:5" ht="15" customHeight="1" x14ac:dyDescent="0.25">
      <c r="A52" s="59">
        <v>10958</v>
      </c>
      <c r="B52" s="17">
        <v>4.5389999999999997</v>
      </c>
      <c r="C52">
        <v>20.373999999999999</v>
      </c>
      <c r="D52" s="19">
        <f>SUM(B52:C52)</f>
        <v>24.912999999999997</v>
      </c>
      <c r="E52" s="57">
        <f t="shared" ref="E52" si="8">(B52-C52)/D52</f>
        <v>-0.63561192951471124</v>
      </c>
    </row>
    <row r="53" spans="1:5" ht="15" customHeight="1" x14ac:dyDescent="0.25">
      <c r="A53" s="64">
        <v>10959</v>
      </c>
      <c r="B53">
        <v>9.657</v>
      </c>
      <c r="C53" s="17">
        <v>3.3490000000000002</v>
      </c>
      <c r="D53" s="19">
        <f>SUM(B53:C53)</f>
        <v>13.006</v>
      </c>
      <c r="E53" s="18">
        <f t="shared" si="0"/>
        <v>-0.48500691988313083</v>
      </c>
    </row>
    <row r="54" spans="1:5" ht="15" customHeight="1" x14ac:dyDescent="0.25">
      <c r="A54" s="64">
        <v>10960</v>
      </c>
      <c r="B54" s="17">
        <v>1.345</v>
      </c>
      <c r="C54">
        <v>6.0519999999999996</v>
      </c>
      <c r="D54" s="19">
        <f>SUM(B54:C54)</f>
        <v>7.3969999999999994</v>
      </c>
      <c r="E54" s="57">
        <f t="shared" ref="E54" si="9">(B54-C54)/D54</f>
        <v>-0.63633905637420585</v>
      </c>
    </row>
  </sheetData>
  <mergeCells count="1">
    <mergeCell ref="A1:E1"/>
  </mergeCells>
  <conditionalFormatting sqref="D3:D24 D26:D54">
    <cfRule type="cellIs" dxfId="9" priority="4" operator="lessThan">
      <formula>10</formula>
    </cfRule>
  </conditionalFormatting>
  <conditionalFormatting sqref="D43:D54">
    <cfRule type="cellIs" dxfId="8" priority="3" operator="lessThan">
      <formula>10</formula>
    </cfRule>
  </conditionalFormatting>
  <conditionalFormatting sqref="D25">
    <cfRule type="cellIs" dxfId="7" priority="1" operator="lessThan">
      <formula>10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FB17A-8E29-4C08-8AFD-9EC491421BB6}">
  <dimension ref="A1:X54"/>
  <sheetViews>
    <sheetView workbookViewId="0">
      <selection activeCell="J33" sqref="J33"/>
    </sheetView>
  </sheetViews>
  <sheetFormatPr defaultRowHeight="15" x14ac:dyDescent="0.25"/>
  <cols>
    <col min="1" max="1" width="6.28515625" bestFit="1" customWidth="1"/>
    <col min="2" max="2" width="6.85546875" bestFit="1" customWidth="1"/>
    <col min="3" max="3" width="11.28515625" bestFit="1" customWidth="1"/>
    <col min="4" max="4" width="6.140625" bestFit="1" customWidth="1"/>
  </cols>
  <sheetData>
    <row r="1" spans="1:24" x14ac:dyDescent="0.25">
      <c r="B1" s="61" t="s">
        <v>13</v>
      </c>
      <c r="C1" s="61"/>
      <c r="G1" s="42" t="s">
        <v>24</v>
      </c>
      <c r="H1" s="40" t="s">
        <v>1</v>
      </c>
      <c r="I1" s="2">
        <v>10861</v>
      </c>
      <c r="J1" s="2">
        <v>10862</v>
      </c>
      <c r="K1" s="2">
        <v>10867</v>
      </c>
      <c r="L1" s="2">
        <v>10868</v>
      </c>
      <c r="M1" s="2">
        <v>10871</v>
      </c>
      <c r="N1" s="2">
        <v>10873</v>
      </c>
      <c r="O1" s="2">
        <v>10894</v>
      </c>
      <c r="P1" s="2">
        <v>10895</v>
      </c>
      <c r="Q1" s="1">
        <v>10896</v>
      </c>
      <c r="R1" s="41">
        <v>10897</v>
      </c>
      <c r="S1" s="2">
        <v>10909</v>
      </c>
      <c r="T1" s="58">
        <v>10910</v>
      </c>
      <c r="U1" s="1"/>
      <c r="V1" s="1"/>
      <c r="W1" s="1"/>
      <c r="X1" s="1"/>
    </row>
    <row r="2" spans="1:24" x14ac:dyDescent="0.25">
      <c r="A2" s="1" t="s">
        <v>1</v>
      </c>
      <c r="B2" t="s">
        <v>4</v>
      </c>
      <c r="C2" t="s">
        <v>5</v>
      </c>
      <c r="G2" s="40"/>
      <c r="H2" s="40"/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>
        <v>1</v>
      </c>
      <c r="P2">
        <v>0</v>
      </c>
      <c r="Q2">
        <v>1</v>
      </c>
      <c r="R2" s="43">
        <v>1</v>
      </c>
      <c r="S2">
        <v>1</v>
      </c>
      <c r="T2" s="43">
        <v>1</v>
      </c>
      <c r="U2" s="1"/>
      <c r="V2" s="1"/>
      <c r="W2" s="1"/>
      <c r="X2" s="1"/>
    </row>
    <row r="3" spans="1:24" x14ac:dyDescent="0.25">
      <c r="A3" s="65">
        <v>10861</v>
      </c>
      <c r="B3">
        <v>1</v>
      </c>
      <c r="C3" s="17">
        <v>0</v>
      </c>
      <c r="D3" t="b">
        <f>IF(C3=1,TRUE,FALSE)</f>
        <v>0</v>
      </c>
      <c r="G3" s="40"/>
      <c r="H3" s="4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"/>
      <c r="V3" s="1"/>
      <c r="W3" s="1"/>
      <c r="X3" s="1"/>
    </row>
    <row r="4" spans="1:24" x14ac:dyDescent="0.25">
      <c r="A4" s="65">
        <v>10862</v>
      </c>
      <c r="B4" s="17">
        <v>0</v>
      </c>
      <c r="C4">
        <v>1</v>
      </c>
      <c r="D4" t="b">
        <f>IF(B4=1,TRUE,FALSE)</f>
        <v>0</v>
      </c>
      <c r="G4" s="42" t="s">
        <v>25</v>
      </c>
      <c r="H4" s="40" t="s">
        <v>1</v>
      </c>
      <c r="I4" s="41">
        <v>10898</v>
      </c>
      <c r="J4" s="2">
        <v>10899</v>
      </c>
      <c r="K4" s="41">
        <v>10900</v>
      </c>
      <c r="L4" s="41">
        <v>10901</v>
      </c>
      <c r="M4" s="2">
        <v>10902</v>
      </c>
      <c r="N4" s="1">
        <v>10903</v>
      </c>
      <c r="O4" s="58">
        <v>10939</v>
      </c>
      <c r="P4" s="1">
        <v>10940</v>
      </c>
      <c r="Q4" s="1">
        <v>10941</v>
      </c>
      <c r="R4" s="58">
        <v>10942</v>
      </c>
      <c r="S4" s="1">
        <v>10943</v>
      </c>
      <c r="T4" s="1">
        <v>10944</v>
      </c>
      <c r="U4" s="1">
        <v>10945</v>
      </c>
      <c r="V4" s="1">
        <v>10946</v>
      </c>
      <c r="W4" s="58">
        <v>10947</v>
      </c>
      <c r="X4" s="58">
        <v>10948</v>
      </c>
    </row>
    <row r="5" spans="1:24" x14ac:dyDescent="0.25">
      <c r="A5" s="65">
        <v>10867</v>
      </c>
      <c r="B5">
        <v>0</v>
      </c>
      <c r="C5" s="17">
        <v>1</v>
      </c>
      <c r="D5" t="b">
        <f>IF(C5=1,TRUE,FALSE)</f>
        <v>1</v>
      </c>
      <c r="G5" s="40"/>
      <c r="H5" s="40"/>
      <c r="I5" s="43">
        <v>0</v>
      </c>
      <c r="J5">
        <v>0</v>
      </c>
      <c r="K5" s="43">
        <v>1</v>
      </c>
      <c r="L5" s="43">
        <v>0</v>
      </c>
      <c r="M5">
        <v>1</v>
      </c>
      <c r="N5">
        <v>1</v>
      </c>
      <c r="O5" s="43">
        <v>0</v>
      </c>
      <c r="P5">
        <v>0</v>
      </c>
      <c r="Q5">
        <v>1</v>
      </c>
      <c r="R5" s="43">
        <v>1</v>
      </c>
      <c r="S5">
        <v>0</v>
      </c>
      <c r="T5">
        <v>1</v>
      </c>
      <c r="U5">
        <v>0</v>
      </c>
      <c r="V5">
        <v>0</v>
      </c>
      <c r="W5" s="43">
        <v>0</v>
      </c>
      <c r="X5" s="43">
        <v>1</v>
      </c>
    </row>
    <row r="6" spans="1:24" x14ac:dyDescent="0.25">
      <c r="A6" s="65">
        <v>10868</v>
      </c>
      <c r="B6" s="17">
        <v>0</v>
      </c>
      <c r="C6">
        <v>1</v>
      </c>
      <c r="D6" t="b">
        <f>IF(B6=1,TRUE,FALSE)</f>
        <v>0</v>
      </c>
      <c r="G6" s="40"/>
      <c r="H6" s="4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"/>
      <c r="V6" s="1"/>
      <c r="W6" s="1"/>
      <c r="X6" s="1"/>
    </row>
    <row r="7" spans="1:24" x14ac:dyDescent="0.25">
      <c r="A7" s="65">
        <v>10871</v>
      </c>
      <c r="B7" s="17">
        <v>1</v>
      </c>
      <c r="C7">
        <v>0</v>
      </c>
      <c r="D7" t="b">
        <f>IF(B7=1,TRUE,FALSE)</f>
        <v>1</v>
      </c>
      <c r="G7" s="42" t="s">
        <v>26</v>
      </c>
      <c r="H7" s="40" t="s">
        <v>1</v>
      </c>
      <c r="I7" s="2">
        <v>10876</v>
      </c>
      <c r="J7" s="2">
        <v>10877</v>
      </c>
      <c r="K7" s="2">
        <v>10883</v>
      </c>
      <c r="L7" s="2">
        <v>10884</v>
      </c>
      <c r="M7" s="2">
        <v>10892</v>
      </c>
      <c r="N7" s="2">
        <v>10918</v>
      </c>
      <c r="O7" s="2">
        <v>10919</v>
      </c>
      <c r="P7" s="2">
        <v>10920</v>
      </c>
      <c r="Q7" s="2">
        <v>10928</v>
      </c>
      <c r="R7" s="2">
        <v>10929</v>
      </c>
      <c r="S7" s="58">
        <v>10934</v>
      </c>
      <c r="T7" s="2">
        <v>10935</v>
      </c>
      <c r="U7" s="1"/>
      <c r="V7" s="1"/>
      <c r="W7" s="1"/>
      <c r="X7" s="1"/>
    </row>
    <row r="8" spans="1:24" x14ac:dyDescent="0.25">
      <c r="A8" s="65">
        <v>10873</v>
      </c>
      <c r="B8">
        <v>1</v>
      </c>
      <c r="C8" s="17">
        <v>0</v>
      </c>
      <c r="D8" t="b">
        <f t="shared" ref="D8:D10" si="0">IF(C8=1,TRUE,FALSE)</f>
        <v>0</v>
      </c>
      <c r="G8" s="40"/>
      <c r="H8" s="40"/>
      <c r="I8">
        <v>0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 s="43">
        <v>1</v>
      </c>
      <c r="T8">
        <v>1</v>
      </c>
      <c r="U8" s="1"/>
      <c r="V8" s="1"/>
      <c r="W8" s="1"/>
      <c r="X8" s="1"/>
    </row>
    <row r="9" spans="1:24" x14ac:dyDescent="0.25">
      <c r="A9" s="64">
        <v>10876</v>
      </c>
      <c r="B9" s="9">
        <v>1</v>
      </c>
      <c r="C9" s="17">
        <v>0</v>
      </c>
      <c r="D9" t="b">
        <f t="shared" si="0"/>
        <v>0</v>
      </c>
      <c r="G9" s="40"/>
      <c r="H9" s="40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1"/>
      <c r="V9" s="1"/>
      <c r="W9" s="1"/>
      <c r="X9" s="1"/>
    </row>
    <row r="10" spans="1:24" x14ac:dyDescent="0.25">
      <c r="A10" s="64">
        <v>10877</v>
      </c>
      <c r="B10">
        <v>0</v>
      </c>
      <c r="C10" s="17">
        <v>1</v>
      </c>
      <c r="D10" t="b">
        <f t="shared" si="0"/>
        <v>1</v>
      </c>
      <c r="G10" s="42" t="s">
        <v>27</v>
      </c>
      <c r="H10" s="40" t="s">
        <v>1</v>
      </c>
      <c r="I10" s="2">
        <v>10949</v>
      </c>
      <c r="J10" s="2">
        <v>10950</v>
      </c>
      <c r="K10" s="2">
        <v>10951</v>
      </c>
      <c r="L10" s="2">
        <v>10952</v>
      </c>
      <c r="M10" s="58">
        <v>10953</v>
      </c>
      <c r="N10" s="58">
        <v>10954</v>
      </c>
      <c r="O10" s="1">
        <v>10955</v>
      </c>
      <c r="P10" s="1">
        <v>10956</v>
      </c>
      <c r="Q10" s="1">
        <v>10957</v>
      </c>
      <c r="R10" s="58">
        <v>10958</v>
      </c>
      <c r="S10" s="2">
        <v>10959</v>
      </c>
      <c r="T10" s="2">
        <v>10960</v>
      </c>
      <c r="U10" s="1"/>
      <c r="V10" s="1"/>
      <c r="W10" s="1"/>
      <c r="X10" s="1"/>
    </row>
    <row r="11" spans="1:24" x14ac:dyDescent="0.25">
      <c r="A11" s="64">
        <v>10883</v>
      </c>
      <c r="B11" s="17">
        <v>1</v>
      </c>
      <c r="C11">
        <v>0</v>
      </c>
      <c r="D11" t="b">
        <f>IF(B11=1,TRUE,FALSE)</f>
        <v>1</v>
      </c>
      <c r="G11" s="40"/>
      <c r="H11" s="40"/>
      <c r="I11">
        <v>0</v>
      </c>
      <c r="J11">
        <v>0</v>
      </c>
      <c r="K11">
        <v>0</v>
      </c>
      <c r="L11">
        <v>0</v>
      </c>
      <c r="M11" s="43">
        <v>1</v>
      </c>
      <c r="N11" s="43">
        <v>0</v>
      </c>
      <c r="O11">
        <v>0</v>
      </c>
      <c r="P11">
        <v>0</v>
      </c>
      <c r="Q11">
        <v>0</v>
      </c>
      <c r="R11" s="43">
        <v>0</v>
      </c>
      <c r="S11">
        <v>0</v>
      </c>
      <c r="T11">
        <v>1</v>
      </c>
      <c r="U11" s="1"/>
      <c r="V11" s="1"/>
      <c r="W11" s="1"/>
      <c r="X11" s="1"/>
    </row>
    <row r="12" spans="1:24" x14ac:dyDescent="0.25">
      <c r="A12" s="64">
        <v>10884</v>
      </c>
      <c r="B12">
        <v>1</v>
      </c>
      <c r="C12" s="17">
        <v>0</v>
      </c>
      <c r="D12" t="b">
        <f t="shared" ref="D12:D14" si="1">IF(C12=1,TRUE,FALSE)</f>
        <v>0</v>
      </c>
      <c r="G12" s="40"/>
      <c r="H12" s="40"/>
      <c r="I12" s="64"/>
      <c r="J12" s="64"/>
      <c r="K12" s="64"/>
      <c r="V12" s="1"/>
      <c r="W12" s="1"/>
      <c r="X12" s="1"/>
    </row>
    <row r="13" spans="1:24" x14ac:dyDescent="0.25">
      <c r="A13" s="64">
        <v>10892</v>
      </c>
      <c r="B13">
        <v>0</v>
      </c>
      <c r="C13" s="17">
        <v>1</v>
      </c>
      <c r="D13" t="b">
        <f t="shared" si="1"/>
        <v>1</v>
      </c>
    </row>
    <row r="14" spans="1:24" x14ac:dyDescent="0.25">
      <c r="A14" s="63">
        <v>10894</v>
      </c>
      <c r="B14" s="9">
        <v>0</v>
      </c>
      <c r="C14" s="11">
        <v>1</v>
      </c>
      <c r="D14" t="b">
        <f t="shared" si="1"/>
        <v>1</v>
      </c>
    </row>
    <row r="15" spans="1:24" x14ac:dyDescent="0.25">
      <c r="A15" s="63">
        <v>10895</v>
      </c>
      <c r="B15" s="11">
        <v>0</v>
      </c>
      <c r="C15" s="9">
        <v>1</v>
      </c>
      <c r="D15" t="b">
        <f>IF(B15=1,TRUE,FALSE)</f>
        <v>0</v>
      </c>
    </row>
    <row r="16" spans="1:24" x14ac:dyDescent="0.25">
      <c r="A16" s="63">
        <v>10896</v>
      </c>
      <c r="B16" s="9">
        <v>0</v>
      </c>
      <c r="C16" s="11">
        <v>1</v>
      </c>
      <c r="D16" t="b">
        <f>IF(C16=1,TRUE,FALSE)</f>
        <v>1</v>
      </c>
    </row>
    <row r="17" spans="1:4" x14ac:dyDescent="0.25">
      <c r="A17" s="41">
        <v>10897</v>
      </c>
      <c r="B17" s="11">
        <v>1</v>
      </c>
      <c r="C17" s="9">
        <v>0</v>
      </c>
      <c r="D17" t="b">
        <f>IF(B17=1,TRUE,FALSE)</f>
        <v>1</v>
      </c>
    </row>
    <row r="18" spans="1:4" x14ac:dyDescent="0.25">
      <c r="A18" s="41">
        <v>10898</v>
      </c>
      <c r="B18" s="9">
        <v>1</v>
      </c>
      <c r="C18" s="11">
        <v>0</v>
      </c>
      <c r="D18" t="b">
        <f>IF(C18=1,TRUE,FALSE)</f>
        <v>0</v>
      </c>
    </row>
    <row r="19" spans="1:4" x14ac:dyDescent="0.25">
      <c r="A19" s="63">
        <v>10899</v>
      </c>
      <c r="B19" s="11">
        <v>0</v>
      </c>
      <c r="C19" s="9">
        <v>1</v>
      </c>
      <c r="D19" t="b">
        <f>IF(B19=1,TRUE,FALSE)</f>
        <v>0</v>
      </c>
    </row>
    <row r="20" spans="1:4" x14ac:dyDescent="0.25">
      <c r="A20" s="41">
        <v>10900</v>
      </c>
      <c r="B20" s="9">
        <v>0</v>
      </c>
      <c r="C20" s="11">
        <v>1</v>
      </c>
      <c r="D20" t="b">
        <f>IF(C20=1,TRUE,FALSE)</f>
        <v>1</v>
      </c>
    </row>
    <row r="21" spans="1:4" x14ac:dyDescent="0.25">
      <c r="A21" s="41">
        <v>10901</v>
      </c>
      <c r="B21" s="11">
        <v>0</v>
      </c>
      <c r="C21" s="9">
        <v>1</v>
      </c>
      <c r="D21" t="b">
        <f>IF(B21=1,TRUE,FALSE)</f>
        <v>0</v>
      </c>
    </row>
    <row r="22" spans="1:4" x14ac:dyDescent="0.25">
      <c r="A22" s="63">
        <v>10902</v>
      </c>
      <c r="B22" s="9">
        <v>0</v>
      </c>
      <c r="C22" s="11">
        <v>1</v>
      </c>
      <c r="D22" t="b">
        <f>IF(C22=1,TRUE,FALSE)</f>
        <v>1</v>
      </c>
    </row>
    <row r="23" spans="1:4" x14ac:dyDescent="0.25">
      <c r="A23" s="63">
        <v>10903</v>
      </c>
      <c r="B23" s="11">
        <v>1</v>
      </c>
      <c r="C23" s="9">
        <v>0</v>
      </c>
      <c r="D23" t="b">
        <f>IF(B23=1,TRUE,FALSE)</f>
        <v>1</v>
      </c>
    </row>
    <row r="24" spans="1:4" x14ac:dyDescent="0.25">
      <c r="A24" s="66">
        <v>10909</v>
      </c>
      <c r="B24" s="9">
        <v>0</v>
      </c>
      <c r="C24" s="17">
        <v>1</v>
      </c>
      <c r="D24" t="b">
        <f t="shared" ref="D24:D26" si="2">IF(C24=1,TRUE,FALSE)</f>
        <v>1</v>
      </c>
    </row>
    <row r="25" spans="1:4" x14ac:dyDescent="0.25">
      <c r="A25" s="41">
        <v>10910</v>
      </c>
      <c r="B25">
        <v>0</v>
      </c>
      <c r="C25" s="17">
        <v>1</v>
      </c>
      <c r="D25" t="b">
        <f t="shared" si="2"/>
        <v>1</v>
      </c>
    </row>
    <row r="26" spans="1:4" x14ac:dyDescent="0.25">
      <c r="A26" s="64">
        <v>10918</v>
      </c>
      <c r="B26">
        <v>0</v>
      </c>
      <c r="C26" s="17">
        <v>1</v>
      </c>
      <c r="D26" t="b">
        <f t="shared" si="2"/>
        <v>1</v>
      </c>
    </row>
    <row r="27" spans="1:4" x14ac:dyDescent="0.25">
      <c r="A27" s="64">
        <v>10919</v>
      </c>
      <c r="B27" s="17">
        <v>1</v>
      </c>
      <c r="C27">
        <v>0</v>
      </c>
      <c r="D27" t="b">
        <f>IF(B27=1,TRUE,FALSE)</f>
        <v>1</v>
      </c>
    </row>
    <row r="28" spans="1:4" x14ac:dyDescent="0.25">
      <c r="A28" s="64">
        <v>10920</v>
      </c>
      <c r="B28">
        <v>1</v>
      </c>
      <c r="C28" s="17">
        <v>0</v>
      </c>
      <c r="D28" t="b">
        <f>IF(C28=1,TRUE,FALSE)</f>
        <v>0</v>
      </c>
    </row>
    <row r="29" spans="1:4" x14ac:dyDescent="0.25">
      <c r="A29" s="64">
        <v>10928</v>
      </c>
      <c r="B29" s="17">
        <v>1</v>
      </c>
      <c r="C29">
        <v>0</v>
      </c>
      <c r="D29" t="b">
        <f>IF(B29=1,TRUE,FALSE)</f>
        <v>1</v>
      </c>
    </row>
    <row r="30" spans="1:4" x14ac:dyDescent="0.25">
      <c r="A30" s="64">
        <v>10929</v>
      </c>
      <c r="B30">
        <v>0</v>
      </c>
      <c r="C30" s="17">
        <v>1</v>
      </c>
      <c r="D30" t="b">
        <f>IF(C30=1,TRUE,FALSE)</f>
        <v>1</v>
      </c>
    </row>
    <row r="31" spans="1:4" x14ac:dyDescent="0.25">
      <c r="A31" s="59">
        <v>10934</v>
      </c>
      <c r="B31" s="17">
        <v>1</v>
      </c>
      <c r="C31">
        <v>0</v>
      </c>
      <c r="D31" t="b">
        <f>IF(B31=1,TRUE,FALSE)</f>
        <v>1</v>
      </c>
    </row>
    <row r="32" spans="1:4" x14ac:dyDescent="0.25">
      <c r="A32" s="64">
        <v>10935</v>
      </c>
      <c r="B32">
        <v>0</v>
      </c>
      <c r="C32" s="17">
        <v>1</v>
      </c>
      <c r="D32" t="b">
        <f t="shared" ref="D32:D33" si="3">IF(C32=1,TRUE,FALSE)</f>
        <v>1</v>
      </c>
    </row>
    <row r="33" spans="1:4" x14ac:dyDescent="0.25">
      <c r="A33" s="67">
        <v>10939</v>
      </c>
      <c r="B33">
        <v>1</v>
      </c>
      <c r="C33" s="17">
        <v>0</v>
      </c>
      <c r="D33" t="b">
        <f t="shared" si="3"/>
        <v>0</v>
      </c>
    </row>
    <row r="34" spans="1:4" x14ac:dyDescent="0.25">
      <c r="A34" s="65">
        <v>10940</v>
      </c>
      <c r="B34" s="17">
        <v>0</v>
      </c>
      <c r="C34">
        <v>1</v>
      </c>
      <c r="D34" t="b">
        <f>IF(B34=1,TRUE,FALSE)</f>
        <v>0</v>
      </c>
    </row>
    <row r="35" spans="1:4" x14ac:dyDescent="0.25">
      <c r="A35" s="65">
        <v>10941</v>
      </c>
      <c r="B35">
        <v>0</v>
      </c>
      <c r="C35" s="17">
        <v>1</v>
      </c>
      <c r="D35" t="b">
        <f>IF(C35=1,TRUE,FALSE)</f>
        <v>1</v>
      </c>
    </row>
    <row r="36" spans="1:4" x14ac:dyDescent="0.25">
      <c r="A36" s="67">
        <v>10942</v>
      </c>
      <c r="B36" s="17">
        <v>1</v>
      </c>
      <c r="C36">
        <v>0</v>
      </c>
      <c r="D36" t="b">
        <f>IF(B36=1,TRUE,FALSE)</f>
        <v>1</v>
      </c>
    </row>
    <row r="37" spans="1:4" x14ac:dyDescent="0.25">
      <c r="A37" s="65">
        <v>10943</v>
      </c>
      <c r="B37">
        <v>1</v>
      </c>
      <c r="C37" s="17">
        <v>0</v>
      </c>
      <c r="D37" t="b">
        <f>IF(C37=1,TRUE,FALSE)</f>
        <v>0</v>
      </c>
    </row>
    <row r="38" spans="1:4" x14ac:dyDescent="0.25">
      <c r="A38" s="65">
        <v>10944</v>
      </c>
      <c r="B38" s="17">
        <v>1</v>
      </c>
      <c r="C38">
        <v>0</v>
      </c>
      <c r="D38" t="b">
        <f t="shared" ref="D38:D53" si="4">IF(B38=1,TRUE,FALSE)</f>
        <v>1</v>
      </c>
    </row>
    <row r="39" spans="1:4" x14ac:dyDescent="0.25">
      <c r="A39" s="65">
        <v>10945</v>
      </c>
      <c r="B39">
        <v>1</v>
      </c>
      <c r="C39" s="17">
        <v>0</v>
      </c>
      <c r="D39" t="b">
        <f t="shared" ref="D39" si="5">IF(C39=1,TRUE,FALSE)</f>
        <v>0</v>
      </c>
    </row>
    <row r="40" spans="1:4" x14ac:dyDescent="0.25">
      <c r="A40" s="65">
        <v>10946</v>
      </c>
      <c r="B40" s="17">
        <v>0</v>
      </c>
      <c r="C40">
        <v>1</v>
      </c>
      <c r="D40" t="b">
        <f t="shared" ref="D40:D53" si="6">IF(B40=1,TRUE,FALSE)</f>
        <v>0</v>
      </c>
    </row>
    <row r="41" spans="1:4" x14ac:dyDescent="0.25">
      <c r="A41" s="67">
        <v>10947</v>
      </c>
      <c r="B41">
        <v>1</v>
      </c>
      <c r="C41" s="17">
        <v>0</v>
      </c>
      <c r="D41" t="b">
        <f t="shared" ref="D41" si="7">IF(C41=1,TRUE,FALSE)</f>
        <v>0</v>
      </c>
    </row>
    <row r="42" spans="1:4" x14ac:dyDescent="0.25">
      <c r="A42" s="67">
        <v>10948</v>
      </c>
      <c r="B42" s="17">
        <v>1</v>
      </c>
      <c r="C42">
        <v>0</v>
      </c>
      <c r="D42" t="b">
        <f t="shared" ref="D42:D53" si="8">IF(B42=1,TRUE,FALSE)</f>
        <v>1</v>
      </c>
    </row>
    <row r="43" spans="1:4" x14ac:dyDescent="0.25">
      <c r="A43" s="64">
        <v>10949</v>
      </c>
      <c r="B43">
        <v>1</v>
      </c>
      <c r="C43" s="17">
        <v>0</v>
      </c>
      <c r="D43" t="b">
        <f t="shared" ref="D43" si="9">IF(C43=1,TRUE,FALSE)</f>
        <v>0</v>
      </c>
    </row>
    <row r="44" spans="1:4" x14ac:dyDescent="0.25">
      <c r="A44" s="64">
        <v>10950</v>
      </c>
      <c r="B44" s="17">
        <v>0</v>
      </c>
      <c r="C44">
        <v>1</v>
      </c>
      <c r="D44" t="b">
        <f t="shared" ref="D44:D53" si="10">IF(B44=1,TRUE,FALSE)</f>
        <v>0</v>
      </c>
    </row>
    <row r="45" spans="1:4" x14ac:dyDescent="0.25">
      <c r="A45" s="64">
        <v>10951</v>
      </c>
      <c r="B45">
        <v>1</v>
      </c>
      <c r="C45" s="17">
        <v>0</v>
      </c>
      <c r="D45" t="b">
        <f t="shared" ref="D45" si="11">IF(C45=1,TRUE,FALSE)</f>
        <v>0</v>
      </c>
    </row>
    <row r="46" spans="1:4" x14ac:dyDescent="0.25">
      <c r="A46" s="64">
        <v>10952</v>
      </c>
      <c r="B46" s="17">
        <v>0</v>
      </c>
      <c r="C46">
        <v>1</v>
      </c>
      <c r="D46" t="b">
        <f t="shared" ref="D46:D53" si="12">IF(B46=1,TRUE,FALSE)</f>
        <v>0</v>
      </c>
    </row>
    <row r="47" spans="1:4" x14ac:dyDescent="0.25">
      <c r="A47" s="59">
        <v>10953</v>
      </c>
      <c r="B47">
        <v>0</v>
      </c>
      <c r="C47" s="17">
        <v>1</v>
      </c>
      <c r="D47" t="b">
        <f t="shared" ref="D47" si="13">IF(C47=1,TRUE,FALSE)</f>
        <v>1</v>
      </c>
    </row>
    <row r="48" spans="1:4" x14ac:dyDescent="0.25">
      <c r="A48" s="59">
        <v>10954</v>
      </c>
      <c r="B48" s="17">
        <v>0</v>
      </c>
      <c r="C48">
        <v>1</v>
      </c>
      <c r="D48" t="b">
        <f t="shared" ref="D48:D53" si="14">IF(B48=1,TRUE,FALSE)</f>
        <v>0</v>
      </c>
    </row>
    <row r="49" spans="1:4" x14ac:dyDescent="0.25">
      <c r="A49" s="64">
        <v>10955</v>
      </c>
      <c r="B49">
        <v>1</v>
      </c>
      <c r="C49" s="17">
        <v>0</v>
      </c>
      <c r="D49" t="b">
        <f t="shared" ref="D49" si="15">IF(C49=1,TRUE,FALSE)</f>
        <v>0</v>
      </c>
    </row>
    <row r="50" spans="1:4" x14ac:dyDescent="0.25">
      <c r="A50" s="64">
        <v>10956</v>
      </c>
      <c r="B50" s="17">
        <v>0</v>
      </c>
      <c r="C50">
        <v>1</v>
      </c>
      <c r="D50" t="b">
        <f t="shared" ref="D50:D53" si="16">IF(B50=1,TRUE,FALSE)</f>
        <v>0</v>
      </c>
    </row>
    <row r="51" spans="1:4" x14ac:dyDescent="0.25">
      <c r="A51" s="64">
        <v>10957</v>
      </c>
      <c r="B51">
        <v>1</v>
      </c>
      <c r="C51" s="17">
        <v>0</v>
      </c>
      <c r="D51" t="b">
        <f t="shared" ref="D51" si="17">IF(C51=1,TRUE,FALSE)</f>
        <v>0</v>
      </c>
    </row>
    <row r="52" spans="1:4" x14ac:dyDescent="0.25">
      <c r="A52" s="59">
        <v>10958</v>
      </c>
      <c r="B52" s="17">
        <v>0</v>
      </c>
      <c r="C52">
        <v>1</v>
      </c>
      <c r="D52" t="b">
        <f t="shared" ref="D52:D53" si="18">IF(B52=1,TRUE,FALSE)</f>
        <v>0</v>
      </c>
    </row>
    <row r="53" spans="1:4" x14ac:dyDescent="0.25">
      <c r="A53" s="64">
        <v>10959</v>
      </c>
      <c r="B53">
        <v>1</v>
      </c>
      <c r="C53" s="17">
        <v>0</v>
      </c>
      <c r="D53" t="b">
        <f>IF(C53=1,TRUE,FALSE)</f>
        <v>0</v>
      </c>
    </row>
    <row r="54" spans="1:4" x14ac:dyDescent="0.25">
      <c r="A54" s="64">
        <v>10960</v>
      </c>
      <c r="B54" s="17">
        <v>1</v>
      </c>
      <c r="C54">
        <v>0</v>
      </c>
      <c r="D54" t="b">
        <f>IF(B54=1,TRUE,FALSE)</f>
        <v>1</v>
      </c>
    </row>
  </sheetData>
  <mergeCells count="1">
    <mergeCell ref="B1:C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Key</vt:lpstr>
      <vt:lpstr>Day 3</vt:lpstr>
      <vt:lpstr>Day 4</vt:lpstr>
      <vt:lpstr>Day 5</vt:lpstr>
      <vt:lpstr>Day 3 4min Prism</vt:lpstr>
      <vt:lpstr>Day 3 2min Prism</vt:lpstr>
      <vt:lpstr>First Approach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Guswiler</dc:creator>
  <cp:lastModifiedBy>Guswiler, Olivia - (guswiler)</cp:lastModifiedBy>
  <dcterms:created xsi:type="dcterms:W3CDTF">2023-06-07T16:14:24Z</dcterms:created>
  <dcterms:modified xsi:type="dcterms:W3CDTF">2023-11-01T15:17:14Z</dcterms:modified>
</cp:coreProperties>
</file>