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end008\DATAWFSR-CHEFS\CHEFS\06. Meta data\"/>
    </mc:Choice>
  </mc:AlternateContent>
  <xr:revisionPtr revIDLastSave="0" documentId="13_ncr:1_{570D6339-8C8C-469F-9988-C7AF85FB4830}" xr6:coauthVersionLast="47" xr6:coauthVersionMax="47" xr10:uidLastSave="{00000000-0000-0000-0000-000000000000}"/>
  <bookViews>
    <workbookView xWindow="-108" yWindow="-108" windowWidth="23256" windowHeight="12456" xr2:uid="{68E513EE-DBCB-48D6-88F5-A2FC040C7E96}"/>
  </bookViews>
  <sheets>
    <sheet name="meta-data" sheetId="1" r:id="rId1"/>
    <sheet name="catalogue" sheetId="2" r:id="rId2"/>
    <sheet name="volgorde" sheetId="3" r:id="rId3"/>
    <sheet name="data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I34" i="1" s="1"/>
  <c r="G35" i="1"/>
  <c r="G36" i="1"/>
  <c r="G37" i="1"/>
  <c r="G38" i="1"/>
  <c r="G39" i="1"/>
  <c r="G40" i="1"/>
  <c r="G41" i="1"/>
  <c r="G42" i="1"/>
  <c r="G43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I66" i="1" s="1"/>
  <c r="G67" i="1"/>
  <c r="G68" i="1"/>
  <c r="G69" i="1"/>
  <c r="I69" i="1" s="1"/>
  <c r="G70" i="1"/>
  <c r="I70" i="1" s="1"/>
  <c r="G71" i="1"/>
  <c r="G72" i="1"/>
  <c r="G73" i="1"/>
  <c r="G74" i="1"/>
  <c r="G75" i="1"/>
  <c r="G76" i="1"/>
  <c r="G77" i="1"/>
  <c r="G78" i="1"/>
  <c r="G79" i="1"/>
  <c r="G80" i="1"/>
  <c r="G81" i="1"/>
  <c r="G82" i="1"/>
  <c r="I82" i="1" s="1"/>
  <c r="G83" i="1"/>
  <c r="G84" i="1"/>
  <c r="G85" i="1"/>
  <c r="G86" i="1"/>
  <c r="G87" i="1"/>
  <c r="G88" i="1"/>
  <c r="G89" i="1"/>
  <c r="G90" i="1"/>
  <c r="G91" i="1"/>
  <c r="G92" i="1"/>
  <c r="G93" i="1"/>
  <c r="I93" i="1" s="1"/>
  <c r="G94" i="1"/>
  <c r="I94" i="1" s="1"/>
  <c r="G95" i="1"/>
  <c r="I95" i="1" s="1"/>
  <c r="G2" i="1"/>
  <c r="I50" i="1"/>
  <c r="H95" i="1"/>
  <c r="F95" i="1"/>
  <c r="C4" i="4"/>
  <c r="C6" i="4"/>
  <c r="C7" i="4"/>
  <c r="C8" i="4"/>
  <c r="C13" i="4"/>
  <c r="C15" i="4"/>
  <c r="C18" i="4"/>
  <c r="C20" i="4"/>
  <c r="C22" i="4"/>
  <c r="C23" i="4"/>
  <c r="C25" i="4"/>
  <c r="C26" i="4"/>
  <c r="C27" i="4"/>
  <c r="C28" i="4"/>
  <c r="C32" i="4"/>
  <c r="C33" i="4"/>
  <c r="C36" i="4"/>
  <c r="C37" i="4"/>
  <c r="C38" i="4"/>
  <c r="C47" i="4"/>
  <c r="C48" i="4"/>
  <c r="C52" i="4"/>
  <c r="C54" i="4"/>
  <c r="C56" i="4"/>
  <c r="I4" i="1"/>
  <c r="I10" i="1"/>
  <c r="I11" i="1"/>
  <c r="I13" i="1"/>
  <c r="I15" i="1"/>
  <c r="I16" i="1"/>
  <c r="I18" i="1"/>
  <c r="I21" i="1"/>
  <c r="I29" i="1"/>
  <c r="I32" i="1"/>
  <c r="I35" i="1"/>
  <c r="I43" i="1"/>
  <c r="I45" i="1"/>
  <c r="I47" i="1"/>
  <c r="I51" i="1"/>
  <c r="I55" i="1"/>
  <c r="I59" i="1"/>
  <c r="I62" i="1"/>
  <c r="I65" i="1"/>
  <c r="I68" i="1"/>
  <c r="I73" i="1"/>
  <c r="I78" i="1"/>
  <c r="I88" i="1"/>
  <c r="I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3" i="1"/>
  <c r="I5" i="1"/>
  <c r="I6" i="1"/>
  <c r="I7" i="1"/>
  <c r="I8" i="1"/>
  <c r="I9" i="1"/>
  <c r="I12" i="1"/>
  <c r="I14" i="1"/>
  <c r="I17" i="1"/>
  <c r="I19" i="1"/>
  <c r="I20" i="1"/>
  <c r="I22" i="1"/>
  <c r="I23" i="1"/>
  <c r="I24" i="1"/>
  <c r="I25" i="1"/>
  <c r="I26" i="1"/>
  <c r="I27" i="1"/>
  <c r="I28" i="1"/>
  <c r="I30" i="1"/>
  <c r="I31" i="1"/>
  <c r="I33" i="1"/>
  <c r="I36" i="1"/>
  <c r="I37" i="1"/>
  <c r="I38" i="1"/>
  <c r="I39" i="1"/>
  <c r="I40" i="1"/>
  <c r="I41" i="1"/>
  <c r="I42" i="1"/>
  <c r="I46" i="1"/>
  <c r="I48" i="1"/>
  <c r="I49" i="1"/>
  <c r="I52" i="1"/>
  <c r="I53" i="1"/>
  <c r="I54" i="1"/>
  <c r="I56" i="1"/>
  <c r="I57" i="1"/>
  <c r="I58" i="1"/>
  <c r="I60" i="1"/>
  <c r="I61" i="1"/>
  <c r="I63" i="1"/>
  <c r="I64" i="1"/>
  <c r="I67" i="1"/>
  <c r="I71" i="1"/>
  <c r="I72" i="1"/>
  <c r="I74" i="1"/>
  <c r="I75" i="1"/>
  <c r="I76" i="1"/>
  <c r="I77" i="1"/>
  <c r="I79" i="1"/>
  <c r="I80" i="1"/>
  <c r="I81" i="1"/>
  <c r="I83" i="1"/>
  <c r="I84" i="1"/>
  <c r="I85" i="1"/>
  <c r="I86" i="1"/>
  <c r="I87" i="1"/>
  <c r="I89" i="1"/>
  <c r="I91" i="1"/>
  <c r="I92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C3" i="4" s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E3" i="1"/>
  <c r="E4" i="1"/>
  <c r="E5" i="1"/>
  <c r="E6" i="1"/>
  <c r="E7" i="1"/>
  <c r="E9" i="1"/>
  <c r="E10" i="1"/>
  <c r="E12" i="1"/>
  <c r="E13" i="1"/>
  <c r="E14" i="1"/>
  <c r="E15" i="1"/>
  <c r="E17" i="1"/>
  <c r="E18" i="1"/>
  <c r="E20" i="1"/>
  <c r="E21" i="1"/>
  <c r="E22" i="1"/>
  <c r="E23" i="1"/>
  <c r="E24" i="1"/>
  <c r="E25" i="1"/>
  <c r="E26" i="1"/>
  <c r="E28" i="1"/>
  <c r="E29" i="1"/>
  <c r="E31" i="1"/>
  <c r="E32" i="1"/>
  <c r="E34" i="1"/>
  <c r="E35" i="1"/>
  <c r="E36" i="1"/>
  <c r="E37" i="1"/>
  <c r="E39" i="1"/>
  <c r="E40" i="1"/>
  <c r="E42" i="1"/>
  <c r="E43" i="1"/>
  <c r="E44" i="1"/>
  <c r="E45" i="1"/>
  <c r="E47" i="1"/>
  <c r="E48" i="1"/>
  <c r="E50" i="1"/>
  <c r="E51" i="1"/>
  <c r="E52" i="1"/>
  <c r="E54" i="1"/>
  <c r="E55" i="1"/>
  <c r="E56" i="1"/>
  <c r="E58" i="1"/>
  <c r="E59" i="1"/>
  <c r="E61" i="1"/>
  <c r="E62" i="1"/>
  <c r="E64" i="1"/>
  <c r="E65" i="1"/>
  <c r="E67" i="1"/>
  <c r="E68" i="1"/>
  <c r="E69" i="1"/>
  <c r="E75" i="1"/>
  <c r="E77" i="1"/>
  <c r="E78" i="1"/>
  <c r="E79" i="1"/>
  <c r="E80" i="1"/>
  <c r="E81" i="1"/>
  <c r="E82" i="1"/>
  <c r="E83" i="1"/>
  <c r="E84" i="1"/>
  <c r="E85" i="1"/>
  <c r="E86" i="1"/>
  <c r="E89" i="1"/>
  <c r="E9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H44" i="1" s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  <c r="C51" i="4" l="1"/>
  <c r="C49" i="4"/>
  <c r="C17" i="4"/>
  <c r="C16" i="4"/>
  <c r="C34" i="4"/>
  <c r="C50" i="4"/>
  <c r="C31" i="4"/>
  <c r="C46" i="4"/>
  <c r="C30" i="4"/>
  <c r="C14" i="4"/>
  <c r="C29" i="4"/>
  <c r="C45" i="4"/>
  <c r="C44" i="4"/>
  <c r="C12" i="4"/>
  <c r="C43" i="4"/>
  <c r="C11" i="4"/>
  <c r="G44" i="1"/>
  <c r="I44" i="1" s="1"/>
  <c r="C2" i="4"/>
  <c r="C42" i="4"/>
  <c r="C10" i="4"/>
  <c r="C57" i="4"/>
  <c r="C41" i="4"/>
  <c r="C9" i="4"/>
  <c r="C40" i="4"/>
  <c r="C24" i="4"/>
  <c r="C55" i="4"/>
  <c r="C39" i="4"/>
  <c r="C53" i="4"/>
  <c r="C21" i="4"/>
  <c r="C5" i="4"/>
  <c r="C35" i="4"/>
  <c r="C19" i="4"/>
</calcChain>
</file>

<file path=xl/sharedStrings.xml><?xml version="1.0" encoding="utf-8"?>
<sst xmlns="http://schemas.openxmlformats.org/spreadsheetml/2006/main" count="351" uniqueCount="183">
  <si>
    <t>ampc</t>
  </si>
  <si>
    <t>ampc_code</t>
  </si>
  <si>
    <t>ampc_name</t>
  </si>
  <si>
    <t>analysisd</t>
  </si>
  <si>
    <t>analysism</t>
  </si>
  <si>
    <t>analysisy</t>
  </si>
  <si>
    <t>anmethcode</t>
  </si>
  <si>
    <t>anmethcode_code</t>
  </si>
  <si>
    <t>anmethcode_name</t>
  </si>
  <si>
    <t>carbapenem</t>
  </si>
  <si>
    <t>carbapenem_code</t>
  </si>
  <si>
    <t>carbapenem_name</t>
  </si>
  <si>
    <t>cc</t>
  </si>
  <si>
    <t>cutoffvalue</t>
  </si>
  <si>
    <t>esbl</t>
  </si>
  <si>
    <t>esbl_code</t>
  </si>
  <si>
    <t>esbl_name</t>
  </si>
  <si>
    <t>highest</t>
  </si>
  <si>
    <t>highest_code</t>
  </si>
  <si>
    <t>highest_name</t>
  </si>
  <si>
    <t>isold</t>
  </si>
  <si>
    <t>isolm</t>
  </si>
  <si>
    <t>isoly</t>
  </si>
  <si>
    <t>labisolcode</t>
  </si>
  <si>
    <t>labtotisol</t>
  </si>
  <si>
    <t>lowest</t>
  </si>
  <si>
    <t>lowest_code</t>
  </si>
  <si>
    <t>lowest_name</t>
  </si>
  <si>
    <t>matrix</t>
  </si>
  <si>
    <t>matrix_code</t>
  </si>
  <si>
    <t>matrix_name</t>
  </si>
  <si>
    <t>mic</t>
  </si>
  <si>
    <t>mic_code</t>
  </si>
  <si>
    <t>mic_name</t>
  </si>
  <si>
    <t>percc</t>
  </si>
  <si>
    <t>permlst</t>
  </si>
  <si>
    <t>progcode</t>
  </si>
  <si>
    <t>progcode_code</t>
  </si>
  <si>
    <t>progcode_name</t>
  </si>
  <si>
    <t>progsampstrategy</t>
  </si>
  <si>
    <t>progsampstrategy_code</t>
  </si>
  <si>
    <t>progsampstrategy_name</t>
  </si>
  <si>
    <t>rep_country_name</t>
  </si>
  <si>
    <t>repcountry</t>
  </si>
  <si>
    <t>repyear</t>
  </si>
  <si>
    <t>resultcode</t>
  </si>
  <si>
    <t>sampcontext</t>
  </si>
  <si>
    <t>sampcontext_code</t>
  </si>
  <si>
    <t>sampcontext_name</t>
  </si>
  <si>
    <t>sampd</t>
  </si>
  <si>
    <t>sampler</t>
  </si>
  <si>
    <t>sampler_code</t>
  </si>
  <si>
    <t>sampler_name</t>
  </si>
  <si>
    <t>sampm</t>
  </si>
  <si>
    <t>samporig</t>
  </si>
  <si>
    <t>samporig_code</t>
  </si>
  <si>
    <t>samporig_name</t>
  </si>
  <si>
    <t>sampstage</t>
  </si>
  <si>
    <t>sampstage_code</t>
  </si>
  <si>
    <t>sampstage_name</t>
  </si>
  <si>
    <t>samptype</t>
  </si>
  <si>
    <t>samptype_code</t>
  </si>
  <si>
    <t>samptype_name</t>
  </si>
  <si>
    <t>sampunittype</t>
  </si>
  <si>
    <t>sampunittype_code</t>
  </si>
  <si>
    <t>sampunittype_name</t>
  </si>
  <si>
    <t>sampy</t>
  </si>
  <si>
    <t>seqd</t>
  </si>
  <si>
    <t>seqm</t>
  </si>
  <si>
    <t>seqtech_code</t>
  </si>
  <si>
    <t>seqtech_name</t>
  </si>
  <si>
    <t>seqy</t>
  </si>
  <si>
    <t>st</t>
  </si>
  <si>
    <t>substance</t>
  </si>
  <si>
    <t>substance_code</t>
  </si>
  <si>
    <t>substance_name</t>
  </si>
  <si>
    <t>syntestcaz</t>
  </si>
  <si>
    <t>syntestctx</t>
  </si>
  <si>
    <t>syntestfep</t>
  </si>
  <si>
    <t>t</t>
  </si>
  <si>
    <t>totsampunitspositive</t>
  </si>
  <si>
    <t>totsampunitstested</t>
  </si>
  <si>
    <t>totunitspositive</t>
  </si>
  <si>
    <t>totunitstested</t>
  </si>
  <si>
    <t>tracescode_code</t>
  </si>
  <si>
    <t>tracescode_name</t>
  </si>
  <si>
    <t>zoonosis_code</t>
  </si>
  <si>
    <t>zoonosis_name</t>
  </si>
  <si>
    <t>zoonosisbaseparam</t>
  </si>
  <si>
    <t>zoonosiscc</t>
  </si>
  <si>
    <t>zoonosisst</t>
  </si>
  <si>
    <t>zoonosist</t>
  </si>
  <si>
    <t>columnname</t>
  </si>
  <si>
    <t>drop</t>
  </si>
  <si>
    <t>merge</t>
  </si>
  <si>
    <t>repcountry_code</t>
  </si>
  <si>
    <t>catalogue</t>
  </si>
  <si>
    <t>in DB</t>
  </si>
  <si>
    <t>ANLYMD</t>
  </si>
  <si>
    <t>PARAM</t>
  </si>
  <si>
    <t>ZOO_CAT_FIXMEAS</t>
  </si>
  <si>
    <t>ZOO_CAT_MATRIX</t>
  </si>
  <si>
    <t>SAMPSTR</t>
  </si>
  <si>
    <t>COUNTRY</t>
  </si>
  <si>
    <t>PRGTYP</t>
  </si>
  <si>
    <t>SAMPLR</t>
  </si>
  <si>
    <t>SAMPNT</t>
  </si>
  <si>
    <t>ZOO_CAT_SMPTYP</t>
  </si>
  <si>
    <t>SAMPUNTYP</t>
  </si>
  <si>
    <t>INSTRUM</t>
  </si>
  <si>
    <t>ZOO_CAT_TRACES</t>
  </si>
  <si>
    <t>volgorde</t>
  </si>
  <si>
    <t>perMLST</t>
  </si>
  <si>
    <t>perCC</t>
  </si>
  <si>
    <t>synTestFEP</t>
  </si>
  <si>
    <t>synTestCTX</t>
  </si>
  <si>
    <t>synTestCAZ</t>
  </si>
  <si>
    <t>ampC_code</t>
  </si>
  <si>
    <t>ampC_name</t>
  </si>
  <si>
    <t>CUTOFFVALUE</t>
  </si>
  <si>
    <t>MIC_code</t>
  </si>
  <si>
    <t>MIC_name</t>
  </si>
  <si>
    <t>anMethCode_code</t>
  </si>
  <si>
    <t>anMethCode_name</t>
  </si>
  <si>
    <t>ANALYSISD</t>
  </si>
  <si>
    <t>ANALYSISM</t>
  </si>
  <si>
    <t>ANALYSISY</t>
  </si>
  <si>
    <t>ISOLD</t>
  </si>
  <si>
    <t>ISOLM</t>
  </si>
  <si>
    <t>ISOLY</t>
  </si>
  <si>
    <t>SAMPD</t>
  </si>
  <si>
    <t>SAMPM</t>
  </si>
  <si>
    <t>SAMPY</t>
  </si>
  <si>
    <t>LABTOTISOL</t>
  </si>
  <si>
    <t>LABISOLCODE</t>
  </si>
  <si>
    <t>progSampStrategy_code</t>
  </si>
  <si>
    <t>progSampStrategy_name</t>
  </si>
  <si>
    <t>progCode_code</t>
  </si>
  <si>
    <t>progCode_name</t>
  </si>
  <si>
    <t>sampContext_code</t>
  </si>
  <si>
    <t>sampContext_name</t>
  </si>
  <si>
    <t>sampType_code</t>
  </si>
  <si>
    <t>sampType_name</t>
  </si>
  <si>
    <t>sampOrig_code</t>
  </si>
  <si>
    <t>sampOrig_name</t>
  </si>
  <si>
    <t>sampStage_code</t>
  </si>
  <si>
    <t>sampStage_name</t>
  </si>
  <si>
    <t>sampUnitType_code</t>
  </si>
  <si>
    <t>sampUnitType_name</t>
  </si>
  <si>
    <t>TOTSAMPUNITSPOSITIVE</t>
  </si>
  <si>
    <t>TOTSAMPUNITSTESTED</t>
  </si>
  <si>
    <t>totUnitsPositive</t>
  </si>
  <si>
    <t>totUnitsTested</t>
  </si>
  <si>
    <t>T</t>
  </si>
  <si>
    <t>ST</t>
  </si>
  <si>
    <t>CC</t>
  </si>
  <si>
    <t>rep_Country_name</t>
  </si>
  <si>
    <t>repYear</t>
  </si>
  <si>
    <t>RESULTCODE</t>
  </si>
  <si>
    <t>columnname_db</t>
  </si>
  <si>
    <t>index</t>
  </si>
  <si>
    <t>zoonosis_id</t>
  </si>
  <si>
    <t>object</t>
  </si>
  <si>
    <t>float64</t>
  </si>
  <si>
    <t>mic_id</t>
  </si>
  <si>
    <t>highest_id</t>
  </si>
  <si>
    <t>lowest_id</t>
  </si>
  <si>
    <t>sampcontext_id</t>
  </si>
  <si>
    <t>progsampstrategy_id</t>
  </si>
  <si>
    <t>anmethcode_id</t>
  </si>
  <si>
    <t>matrix_id</t>
  </si>
  <si>
    <t>sampunittype_id</t>
  </si>
  <si>
    <t>samporig_id</t>
  </si>
  <si>
    <t>substance_id</t>
  </si>
  <si>
    <t>samptype_id</t>
  </si>
  <si>
    <t>sampler_id</t>
  </si>
  <si>
    <t>sampstage_id</t>
  </si>
  <si>
    <t>datatype</t>
  </si>
  <si>
    <t>foreign_reference</t>
  </si>
  <si>
    <t>sql</t>
  </si>
  <si>
    <t>int64</t>
  </si>
  <si>
    <t>filename</t>
  </si>
  <si>
    <t>repCountry_code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</si>
</sst>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4F61-3DA2-41DD-9B05-7FFE167F5DC2}">
  <dimension ref="A1:I95"/>
  <sheetViews>
    <sheetView tabSelected="1" topLeftCell="A37" workbookViewId="0">
      <selection activeCell="A44" sqref="A44"/>
    </sheetView>
  </sheetViews>
  <sheetFormatPr defaultRowHeight="25.8" x14ac:dyDescent="0.5"/>
  <cols>
    <col min="1" max="1" width="20.5859375" bestFit="1" customWidth="1"/>
    <col min="3" max="3" width="19.9375" bestFit="1" customWidth="1"/>
    <col min="4" max="4" width="19.64453125" bestFit="1" customWidth="1"/>
    <col min="6" max="6" width="18.8203125" customWidth="1"/>
  </cols>
  <sheetData>
    <row r="1" spans="1:9" x14ac:dyDescent="0.5">
      <c r="A1" s="1" t="s">
        <v>92</v>
      </c>
      <c r="B1" s="1" t="s">
        <v>93</v>
      </c>
      <c r="C1" s="1" t="s">
        <v>94</v>
      </c>
      <c r="D1" s="1" t="s">
        <v>96</v>
      </c>
      <c r="E1" s="1" t="s">
        <v>111</v>
      </c>
      <c r="F1" s="1" t="s">
        <v>159</v>
      </c>
      <c r="G1" s="1" t="s">
        <v>177</v>
      </c>
      <c r="H1" s="1" t="s">
        <v>178</v>
      </c>
      <c r="I1" s="1" t="s">
        <v>179</v>
      </c>
    </row>
    <row r="2" spans="1:9" x14ac:dyDescent="0.5">
      <c r="A2" t="s">
        <v>0</v>
      </c>
      <c r="B2" t="b">
        <v>1</v>
      </c>
      <c r="D2" t="str">
        <f>IFERROR(IFERROR(VLOOKUP(C2,catalogue!A:B,2,FALSE),VLOOKUP(A2,catalogue!A:B,2,FALSE)),"")</f>
        <v/>
      </c>
      <c r="E2">
        <v>57</v>
      </c>
      <c r="F2" t="str">
        <f>IF(LEN(C2)=0,A2,SUBSTITUTE(C2,"_code","_id"))</f>
        <v>ampc</v>
      </c>
      <c r="G2" t="str">
        <f>IFERROR(IF(VLOOKUP(F2,datatypes!A:B,2,FALSE)="object","varchar",IF(LEN(D2)=0,"numeric","integer")),"")</f>
        <v/>
      </c>
      <c r="H2" t="str">
        <f>IF(LEN(D2)=0,"","REFERENCES ontologies_efsa."&amp;D2&amp;"(id)")</f>
        <v/>
      </c>
      <c r="I2" t="str">
        <f>IF(B2,"",F2&amp;" "&amp;G2&amp;" "&amp;H2&amp;",")</f>
        <v/>
      </c>
    </row>
    <row r="3" spans="1:9" x14ac:dyDescent="0.5">
      <c r="A3" t="s">
        <v>1</v>
      </c>
      <c r="B3" t="b">
        <v>0</v>
      </c>
      <c r="D3" t="str">
        <f>IFERROR(IFERROR(VLOOKUP(C3,catalogue!A:B,2,FALSE),VLOOKUP(A3,catalogue!A:B,2,FALSE)),"")</f>
        <v/>
      </c>
      <c r="E3">
        <f>VLOOKUP(A3,volgorde!A:B,2,FALSE)</f>
        <v>57</v>
      </c>
      <c r="F3" t="str">
        <f t="shared" ref="F3:F66" si="0">IF(LEN(C3)=0,A3,SUBSTITUTE(C3,"_code","_id"))</f>
        <v>ampc_code</v>
      </c>
      <c r="G3" t="str">
        <f>IFERROR(IF(VLOOKUP(F3,datatypes!A:B,2,FALSE)="object","varchar",IF(LEN(D3)=0,"numeric","integer")),"")</f>
        <v>varchar</v>
      </c>
      <c r="H3" t="str">
        <f t="shared" ref="H3:H66" si="1">IF(LEN(D3)=0,"","REFERENCES ontologies_efsa."&amp;D3&amp;"(id)")</f>
        <v/>
      </c>
      <c r="I3" t="str">
        <f t="shared" ref="I3:I66" si="2">IF(B3,"",F3&amp;" "&amp;G3&amp;" "&amp;H3&amp;",")</f>
        <v>ampc_code varchar ,</v>
      </c>
    </row>
    <row r="4" spans="1:9" x14ac:dyDescent="0.5">
      <c r="A4" t="s">
        <v>2</v>
      </c>
      <c r="B4" t="b">
        <v>1</v>
      </c>
      <c r="D4" t="str">
        <f>IFERROR(IFERROR(VLOOKUP(C4,catalogue!A:B,2,FALSE),VLOOKUP(A4,catalogue!A:B,2,FALSE)),"")</f>
        <v/>
      </c>
      <c r="E4">
        <f>VLOOKUP(A4,volgorde!A:B,2,FALSE)</f>
        <v>56</v>
      </c>
      <c r="F4" t="str">
        <f t="shared" si="0"/>
        <v>ampc_name</v>
      </c>
      <c r="G4" t="str">
        <f>IFERROR(IF(VLOOKUP(F4,datatypes!A:B,2,FALSE)="object","varchar",IF(LEN(D4)=0,"numeric","integer")),"")</f>
        <v>varchar</v>
      </c>
      <c r="H4" t="str">
        <f t="shared" si="1"/>
        <v/>
      </c>
      <c r="I4" t="str">
        <f t="shared" si="2"/>
        <v/>
      </c>
    </row>
    <row r="5" spans="1:9" x14ac:dyDescent="0.5">
      <c r="A5" t="s">
        <v>3</v>
      </c>
      <c r="B5" t="b">
        <v>0</v>
      </c>
      <c r="D5" t="str">
        <f>IFERROR(IFERROR(VLOOKUP(C5,catalogue!A:B,2,FALSE),VLOOKUP(A5,catalogue!A:B,2,FALSE)),"")</f>
        <v/>
      </c>
      <c r="E5">
        <f>VLOOKUP(A5,volgorde!A:B,2,FALSE)</f>
        <v>42</v>
      </c>
      <c r="F5" t="str">
        <f t="shared" si="0"/>
        <v>analysisd</v>
      </c>
      <c r="G5" t="str">
        <f>IFERROR(IF(VLOOKUP(F5,datatypes!A:B,2,FALSE)="object","varchar",IF(LEN(D5)=0,"numeric","integer")),"")</f>
        <v>numeric</v>
      </c>
      <c r="H5" t="str">
        <f t="shared" si="1"/>
        <v/>
      </c>
      <c r="I5" t="str">
        <f t="shared" si="2"/>
        <v>analysisd numeric ,</v>
      </c>
    </row>
    <row r="6" spans="1:9" x14ac:dyDescent="0.5">
      <c r="A6" t="s">
        <v>4</v>
      </c>
      <c r="B6" t="b">
        <v>0</v>
      </c>
      <c r="D6" t="str">
        <f>IFERROR(IFERROR(VLOOKUP(C6,catalogue!A:B,2,FALSE),VLOOKUP(A6,catalogue!A:B,2,FALSE)),"")</f>
        <v/>
      </c>
      <c r="E6">
        <f>VLOOKUP(A6,volgorde!A:B,2,FALSE)</f>
        <v>41</v>
      </c>
      <c r="F6" t="str">
        <f t="shared" si="0"/>
        <v>analysism</v>
      </c>
      <c r="G6" t="str">
        <f>IFERROR(IF(VLOOKUP(F6,datatypes!A:B,2,FALSE)="object","varchar",IF(LEN(D6)=0,"numeric","integer")),"")</f>
        <v>numeric</v>
      </c>
      <c r="H6" t="str">
        <f t="shared" si="1"/>
        <v/>
      </c>
      <c r="I6" t="str">
        <f t="shared" si="2"/>
        <v>analysism numeric ,</v>
      </c>
    </row>
    <row r="7" spans="1:9" x14ac:dyDescent="0.5">
      <c r="A7" t="s">
        <v>5</v>
      </c>
      <c r="B7" t="b">
        <v>0</v>
      </c>
      <c r="D7" t="str">
        <f>IFERROR(IFERROR(VLOOKUP(C7,catalogue!A:B,2,FALSE),VLOOKUP(A7,catalogue!A:B,2,FALSE)),"")</f>
        <v/>
      </c>
      <c r="E7">
        <f>VLOOKUP(A7,volgorde!A:B,2,FALSE)</f>
        <v>40</v>
      </c>
      <c r="F7" t="str">
        <f t="shared" si="0"/>
        <v>analysisy</v>
      </c>
      <c r="G7" t="str">
        <f>IFERROR(IF(VLOOKUP(F7,datatypes!A:B,2,FALSE)="object","varchar",IF(LEN(D7)=0,"numeric","integer")),"")</f>
        <v>numeric</v>
      </c>
      <c r="H7" t="str">
        <f t="shared" si="1"/>
        <v/>
      </c>
      <c r="I7" t="str">
        <f t="shared" si="2"/>
        <v>analysisy numeric ,</v>
      </c>
    </row>
    <row r="8" spans="1:9" x14ac:dyDescent="0.5">
      <c r="A8" t="s">
        <v>6</v>
      </c>
      <c r="B8" t="b">
        <v>0</v>
      </c>
      <c r="C8" t="s">
        <v>7</v>
      </c>
      <c r="D8" t="str">
        <f>IFERROR(IFERROR(VLOOKUP(C8,catalogue!A:B,2,FALSE),VLOOKUP(A8,catalogue!A:B,2,FALSE)),"")</f>
        <v>ANLYMD</v>
      </c>
      <c r="E8">
        <v>43</v>
      </c>
      <c r="F8" t="str">
        <f t="shared" si="0"/>
        <v>anmethcode_id</v>
      </c>
      <c r="G8" t="str">
        <f>IFERROR(IF(VLOOKUP(F8,datatypes!A:B,2,FALSE)="object","varchar",IF(LEN(D8)=0,"numeric","integer")),"")</f>
        <v>integer</v>
      </c>
      <c r="H8" t="str">
        <f t="shared" si="1"/>
        <v>REFERENCES ontologies_efsa.ANLYMD(id)</v>
      </c>
      <c r="I8" t="str">
        <f t="shared" si="2"/>
        <v>anmethcode_id integer REFERENCES ontologies_efsa.ANLYMD(id),</v>
      </c>
    </row>
    <row r="9" spans="1:9" x14ac:dyDescent="0.5">
      <c r="A9" t="s">
        <v>7</v>
      </c>
      <c r="B9" t="b">
        <v>0</v>
      </c>
      <c r="C9" t="s">
        <v>7</v>
      </c>
      <c r="D9" t="str">
        <f>IFERROR(IFERROR(VLOOKUP(C9,catalogue!A:B,2,FALSE),VLOOKUP(A9,catalogue!A:B,2,FALSE)),"")</f>
        <v>ANLYMD</v>
      </c>
      <c r="E9">
        <f>VLOOKUP(A9,volgorde!A:B,2,FALSE)</f>
        <v>44</v>
      </c>
      <c r="F9" t="str">
        <f t="shared" si="0"/>
        <v>anmethcode_id</v>
      </c>
      <c r="G9" t="str">
        <f>IFERROR(IF(VLOOKUP(F9,datatypes!A:B,2,FALSE)="object","varchar",IF(LEN(D9)=0,"numeric","integer")),"")</f>
        <v>integer</v>
      </c>
      <c r="H9" t="str">
        <f t="shared" si="1"/>
        <v>REFERENCES ontologies_efsa.ANLYMD(id)</v>
      </c>
      <c r="I9" t="str">
        <f t="shared" si="2"/>
        <v>anmethcode_id integer REFERENCES ontologies_efsa.ANLYMD(id),</v>
      </c>
    </row>
    <row r="10" spans="1:9" x14ac:dyDescent="0.5">
      <c r="A10" t="s">
        <v>8</v>
      </c>
      <c r="B10" t="b">
        <v>1</v>
      </c>
      <c r="D10" t="str">
        <f>IFERROR(IFERROR(VLOOKUP(C10,catalogue!A:B,2,FALSE),VLOOKUP(A10,catalogue!A:B,2,FALSE)),"")</f>
        <v/>
      </c>
      <c r="E10">
        <f>VLOOKUP(A10,volgorde!A:B,2,FALSE)</f>
        <v>43</v>
      </c>
      <c r="F10" t="str">
        <f t="shared" si="0"/>
        <v>anmethcode_name</v>
      </c>
      <c r="G10" t="str">
        <f>IFERROR(IF(VLOOKUP(F10,datatypes!A:B,2,FALSE)="object","varchar",IF(LEN(D10)=0,"numeric","integer")),"")</f>
        <v/>
      </c>
      <c r="H10" t="str">
        <f t="shared" si="1"/>
        <v/>
      </c>
      <c r="I10" t="str">
        <f t="shared" si="2"/>
        <v/>
      </c>
    </row>
    <row r="11" spans="1:9" x14ac:dyDescent="0.5">
      <c r="A11" t="s">
        <v>9</v>
      </c>
      <c r="B11" t="b">
        <v>1</v>
      </c>
      <c r="D11" t="str">
        <f>IFERROR(IFERROR(VLOOKUP(C11,catalogue!A:B,2,FALSE),VLOOKUP(A11,catalogue!A:B,2,FALSE)),"")</f>
        <v/>
      </c>
      <c r="E11">
        <v>58</v>
      </c>
      <c r="F11" t="str">
        <f t="shared" si="0"/>
        <v>carbapenem</v>
      </c>
      <c r="G11" t="str">
        <f>IFERROR(IF(VLOOKUP(F11,datatypes!A:B,2,FALSE)="object","varchar",IF(LEN(D11)=0,"numeric","integer")),"")</f>
        <v/>
      </c>
      <c r="H11" t="str">
        <f t="shared" si="1"/>
        <v/>
      </c>
      <c r="I11" t="str">
        <f t="shared" si="2"/>
        <v/>
      </c>
    </row>
    <row r="12" spans="1:9" x14ac:dyDescent="0.5">
      <c r="A12" t="s">
        <v>10</v>
      </c>
      <c r="B12" t="b">
        <v>0</v>
      </c>
      <c r="D12" t="str">
        <f>IFERROR(IFERROR(VLOOKUP(C12,catalogue!A:B,2,FALSE),VLOOKUP(A12,catalogue!A:B,2,FALSE)),"")</f>
        <v>PARAM</v>
      </c>
      <c r="E12">
        <f>VLOOKUP(A12,volgorde!A:B,2,FALSE)</f>
        <v>59</v>
      </c>
      <c r="F12" t="str">
        <f t="shared" si="0"/>
        <v>carbapenem_code</v>
      </c>
      <c r="G12" t="str">
        <f>IFERROR(IF(VLOOKUP(F12,datatypes!A:B,2,FALSE)="object","varchar",IF(LEN(D12)=0,"numeric","integer")),"")</f>
        <v>integer</v>
      </c>
      <c r="H12" t="str">
        <f t="shared" si="1"/>
        <v>REFERENCES ontologies_efsa.PARAM(id)</v>
      </c>
      <c r="I12" t="str">
        <f t="shared" si="2"/>
        <v>carbapenem_code integer REFERENCES ontologies_efsa.PARAM(id),</v>
      </c>
    </row>
    <row r="13" spans="1:9" x14ac:dyDescent="0.5">
      <c r="A13" t="s">
        <v>11</v>
      </c>
      <c r="B13" t="b">
        <v>1</v>
      </c>
      <c r="D13" t="str">
        <f>IFERROR(IFERROR(VLOOKUP(C13,catalogue!A:B,2,FALSE),VLOOKUP(A13,catalogue!A:B,2,FALSE)),"")</f>
        <v/>
      </c>
      <c r="E13">
        <f>VLOOKUP(A13,volgorde!A:B,2,FALSE)</f>
        <v>58</v>
      </c>
      <c r="F13" t="str">
        <f t="shared" si="0"/>
        <v>carbapenem_name</v>
      </c>
      <c r="G13" t="str">
        <f>IFERROR(IF(VLOOKUP(F13,datatypes!A:B,2,FALSE)="object","varchar",IF(LEN(D13)=0,"numeric","integer")),"")</f>
        <v/>
      </c>
      <c r="H13" t="str">
        <f t="shared" si="1"/>
        <v/>
      </c>
      <c r="I13" t="str">
        <f t="shared" si="2"/>
        <v/>
      </c>
    </row>
    <row r="14" spans="1:9" x14ac:dyDescent="0.5">
      <c r="A14" t="s">
        <v>12</v>
      </c>
      <c r="B14" t="b">
        <v>0</v>
      </c>
      <c r="D14" t="str">
        <f>IFERROR(IFERROR(VLOOKUP(C14,catalogue!A:B,2,FALSE),VLOOKUP(A14,catalogue!A:B,2,FALSE)),"")</f>
        <v/>
      </c>
      <c r="E14">
        <f>VLOOKUP(A14,volgorde!A:B,2,FALSE)</f>
        <v>7</v>
      </c>
      <c r="F14" t="str">
        <f t="shared" si="0"/>
        <v>cc</v>
      </c>
      <c r="G14" t="str">
        <f>IFERROR(IF(VLOOKUP(F14,datatypes!A:B,2,FALSE)="object","varchar",IF(LEN(D14)=0,"numeric","integer")),"")</f>
        <v>numeric</v>
      </c>
      <c r="H14" t="str">
        <f t="shared" si="1"/>
        <v/>
      </c>
      <c r="I14" t="str">
        <f t="shared" si="2"/>
        <v>cc numeric ,</v>
      </c>
    </row>
    <row r="15" spans="1:9" x14ac:dyDescent="0.5">
      <c r="A15" t="s">
        <v>13</v>
      </c>
      <c r="B15" t="b">
        <v>0</v>
      </c>
      <c r="D15" t="str">
        <f>IFERROR(IFERROR(VLOOKUP(C15,catalogue!A:B,2,FALSE),VLOOKUP(A15,catalogue!A:B,2,FALSE)),"")</f>
        <v/>
      </c>
      <c r="E15">
        <f>VLOOKUP(A15,volgorde!A:B,2,FALSE)</f>
        <v>53</v>
      </c>
      <c r="F15" t="str">
        <f t="shared" si="0"/>
        <v>cutoffvalue</v>
      </c>
      <c r="G15" t="str">
        <f>IFERROR(IF(VLOOKUP(F15,datatypes!A:B,2,FALSE)="object","varchar",IF(LEN(D15)=0,"numeric","integer")),"")</f>
        <v>numeric</v>
      </c>
      <c r="H15" t="str">
        <f t="shared" si="1"/>
        <v/>
      </c>
      <c r="I15" t="str">
        <f t="shared" si="2"/>
        <v>cutoffvalue numeric ,</v>
      </c>
    </row>
    <row r="16" spans="1:9" x14ac:dyDescent="0.5">
      <c r="A16" t="s">
        <v>14</v>
      </c>
      <c r="B16" t="b">
        <v>1</v>
      </c>
      <c r="D16" t="str">
        <f>IFERROR(IFERROR(VLOOKUP(C16,catalogue!A:B,2,FALSE),VLOOKUP(A16,catalogue!A:B,2,FALSE)),"")</f>
        <v/>
      </c>
      <c r="E16">
        <v>54</v>
      </c>
      <c r="F16" t="str">
        <f t="shared" si="0"/>
        <v>esbl</v>
      </c>
      <c r="G16" t="str">
        <f>IFERROR(IF(VLOOKUP(F16,datatypes!A:B,2,FALSE)="object","varchar",IF(LEN(D16)=0,"numeric","integer")),"")</f>
        <v/>
      </c>
      <c r="H16" t="str">
        <f t="shared" si="1"/>
        <v/>
      </c>
      <c r="I16" t="str">
        <f t="shared" si="2"/>
        <v/>
      </c>
    </row>
    <row r="17" spans="1:9" x14ac:dyDescent="0.5">
      <c r="A17" t="s">
        <v>15</v>
      </c>
      <c r="B17" t="b">
        <v>0</v>
      </c>
      <c r="D17" t="str">
        <f>IFERROR(IFERROR(VLOOKUP(C17,catalogue!A:B,2,FALSE),VLOOKUP(A17,catalogue!A:B,2,FALSE)),"")</f>
        <v/>
      </c>
      <c r="E17">
        <f>VLOOKUP(A17,volgorde!A:B,2,FALSE)</f>
        <v>55</v>
      </c>
      <c r="F17" t="str">
        <f t="shared" si="0"/>
        <v>esbl_code</v>
      </c>
      <c r="G17" t="str">
        <f>IFERROR(IF(VLOOKUP(F17,datatypes!A:B,2,FALSE)="object","varchar",IF(LEN(D17)=0,"numeric","integer")),"")</f>
        <v>varchar</v>
      </c>
      <c r="H17" t="str">
        <f t="shared" si="1"/>
        <v/>
      </c>
      <c r="I17" t="str">
        <f t="shared" si="2"/>
        <v>esbl_code varchar ,</v>
      </c>
    </row>
    <row r="18" spans="1:9" x14ac:dyDescent="0.5">
      <c r="A18" t="s">
        <v>16</v>
      </c>
      <c r="B18" t="b">
        <v>1</v>
      </c>
      <c r="D18" t="str">
        <f>IFERROR(IFERROR(VLOOKUP(C18,catalogue!A:B,2,FALSE),VLOOKUP(A18,catalogue!A:B,2,FALSE)),"")</f>
        <v/>
      </c>
      <c r="E18">
        <f>VLOOKUP(A18,volgorde!A:B,2,FALSE)</f>
        <v>54</v>
      </c>
      <c r="F18" t="str">
        <f t="shared" si="0"/>
        <v>esbl_name</v>
      </c>
      <c r="G18" t="str">
        <f>IFERROR(IF(VLOOKUP(F18,datatypes!A:B,2,FALSE)="object","varchar",IF(LEN(D18)=0,"numeric","integer")),"")</f>
        <v/>
      </c>
      <c r="H18" t="str">
        <f t="shared" si="1"/>
        <v/>
      </c>
      <c r="I18" t="str">
        <f t="shared" si="2"/>
        <v/>
      </c>
    </row>
    <row r="19" spans="1:9" x14ac:dyDescent="0.5">
      <c r="A19" t="s">
        <v>17</v>
      </c>
      <c r="B19" t="b">
        <v>0</v>
      </c>
      <c r="C19" t="s">
        <v>18</v>
      </c>
      <c r="D19" t="str">
        <f>IFERROR(IFERROR(VLOOKUP(C19,catalogue!A:B,2,FALSE),VLOOKUP(A19,catalogue!A:B,2,FALSE)),"")</f>
        <v>ZOO_CAT_FIXMEAS</v>
      </c>
      <c r="E19">
        <v>50</v>
      </c>
      <c r="F19" t="str">
        <f t="shared" si="0"/>
        <v>highest_id</v>
      </c>
      <c r="G19" t="str">
        <f>IFERROR(IF(VLOOKUP(F19,datatypes!A:B,2,FALSE)="object","varchar",IF(LEN(D19)=0,"numeric","integer")),"")</f>
        <v>integer</v>
      </c>
      <c r="H19" t="str">
        <f t="shared" si="1"/>
        <v>REFERENCES ontologies_efsa.ZOO_CAT_FIXMEAS(id)</v>
      </c>
      <c r="I19" t="str">
        <f t="shared" si="2"/>
        <v>highest_id integer REFERENCES ontologies_efsa.ZOO_CAT_FIXMEAS(id),</v>
      </c>
    </row>
    <row r="20" spans="1:9" x14ac:dyDescent="0.5">
      <c r="A20" t="s">
        <v>18</v>
      </c>
      <c r="B20" t="b">
        <v>0</v>
      </c>
      <c r="C20" t="s">
        <v>18</v>
      </c>
      <c r="D20" t="str">
        <f>IFERROR(IFERROR(VLOOKUP(C20,catalogue!A:B,2,FALSE),VLOOKUP(A20,catalogue!A:B,2,FALSE)),"")</f>
        <v>ZOO_CAT_FIXMEAS</v>
      </c>
      <c r="E20">
        <f>VLOOKUP(A20,volgorde!A:B,2,FALSE)</f>
        <v>50</v>
      </c>
      <c r="F20" t="str">
        <f t="shared" si="0"/>
        <v>highest_id</v>
      </c>
      <c r="G20" t="str">
        <f>IFERROR(IF(VLOOKUP(F20,datatypes!A:B,2,FALSE)="object","varchar",IF(LEN(D20)=0,"numeric","integer")),"")</f>
        <v>integer</v>
      </c>
      <c r="H20" t="str">
        <f t="shared" si="1"/>
        <v>REFERENCES ontologies_efsa.ZOO_CAT_FIXMEAS(id)</v>
      </c>
      <c r="I20" t="str">
        <f t="shared" si="2"/>
        <v>highest_id integer REFERENCES ontologies_efsa.ZOO_CAT_FIXMEAS(id),</v>
      </c>
    </row>
    <row r="21" spans="1:9" x14ac:dyDescent="0.5">
      <c r="A21" t="s">
        <v>19</v>
      </c>
      <c r="B21" t="b">
        <v>1</v>
      </c>
      <c r="D21" t="str">
        <f>IFERROR(IFERROR(VLOOKUP(C21,catalogue!A:B,2,FALSE),VLOOKUP(A21,catalogue!A:B,2,FALSE)),"")</f>
        <v/>
      </c>
      <c r="E21">
        <f>VLOOKUP(A21,volgorde!A:B,2,FALSE)</f>
        <v>49</v>
      </c>
      <c r="F21" t="str">
        <f t="shared" si="0"/>
        <v>highest_name</v>
      </c>
      <c r="G21" t="str">
        <f>IFERROR(IF(VLOOKUP(F21,datatypes!A:B,2,FALSE)="object","varchar",IF(LEN(D21)=0,"numeric","integer")),"")</f>
        <v/>
      </c>
      <c r="H21" t="str">
        <f t="shared" si="1"/>
        <v/>
      </c>
      <c r="I21" t="str">
        <f t="shared" si="2"/>
        <v/>
      </c>
    </row>
    <row r="22" spans="1:9" x14ac:dyDescent="0.5">
      <c r="A22" t="s">
        <v>20</v>
      </c>
      <c r="B22" t="b">
        <v>0</v>
      </c>
      <c r="D22" t="str">
        <f>IFERROR(IFERROR(VLOOKUP(C22,catalogue!A:B,2,FALSE),VLOOKUP(A22,catalogue!A:B,2,FALSE)),"")</f>
        <v/>
      </c>
      <c r="E22">
        <f>VLOOKUP(A22,volgorde!A:B,2,FALSE)</f>
        <v>39</v>
      </c>
      <c r="F22" t="str">
        <f t="shared" si="0"/>
        <v>isold</v>
      </c>
      <c r="G22" t="str">
        <f>IFERROR(IF(VLOOKUP(F22,datatypes!A:B,2,FALSE)="object","varchar",IF(LEN(D22)=0,"numeric","integer")),"")</f>
        <v>numeric</v>
      </c>
      <c r="H22" t="str">
        <f t="shared" si="1"/>
        <v/>
      </c>
      <c r="I22" t="str">
        <f t="shared" si="2"/>
        <v>isold numeric ,</v>
      </c>
    </row>
    <row r="23" spans="1:9" x14ac:dyDescent="0.5">
      <c r="A23" t="s">
        <v>21</v>
      </c>
      <c r="B23" t="b">
        <v>0</v>
      </c>
      <c r="D23" t="str">
        <f>IFERROR(IFERROR(VLOOKUP(C23,catalogue!A:B,2,FALSE),VLOOKUP(A23,catalogue!A:B,2,FALSE)),"")</f>
        <v/>
      </c>
      <c r="E23">
        <f>VLOOKUP(A23,volgorde!A:B,2,FALSE)</f>
        <v>38</v>
      </c>
      <c r="F23" t="str">
        <f t="shared" si="0"/>
        <v>isolm</v>
      </c>
      <c r="G23" t="str">
        <f>IFERROR(IF(VLOOKUP(F23,datatypes!A:B,2,FALSE)="object","varchar",IF(LEN(D23)=0,"numeric","integer")),"")</f>
        <v>numeric</v>
      </c>
      <c r="H23" t="str">
        <f t="shared" si="1"/>
        <v/>
      </c>
      <c r="I23" t="str">
        <f t="shared" si="2"/>
        <v>isolm numeric ,</v>
      </c>
    </row>
    <row r="24" spans="1:9" x14ac:dyDescent="0.5">
      <c r="A24" t="s">
        <v>22</v>
      </c>
      <c r="B24" t="b">
        <v>0</v>
      </c>
      <c r="D24" t="str">
        <f>IFERROR(IFERROR(VLOOKUP(C24,catalogue!A:B,2,FALSE),VLOOKUP(A24,catalogue!A:B,2,FALSE)),"")</f>
        <v/>
      </c>
      <c r="E24">
        <f>VLOOKUP(A24,volgorde!A:B,2,FALSE)</f>
        <v>37</v>
      </c>
      <c r="F24" t="str">
        <f t="shared" si="0"/>
        <v>isoly</v>
      </c>
      <c r="G24" t="str">
        <f>IFERROR(IF(VLOOKUP(F24,datatypes!A:B,2,FALSE)="object","varchar",IF(LEN(D24)=0,"numeric","integer")),"")</f>
        <v>numeric</v>
      </c>
      <c r="H24" t="str">
        <f t="shared" si="1"/>
        <v/>
      </c>
      <c r="I24" t="str">
        <f t="shared" si="2"/>
        <v>isoly numeric ,</v>
      </c>
    </row>
    <row r="25" spans="1:9" x14ac:dyDescent="0.5">
      <c r="A25" t="s">
        <v>23</v>
      </c>
      <c r="B25" t="b">
        <v>0</v>
      </c>
      <c r="D25" t="str">
        <f>IFERROR(IFERROR(VLOOKUP(C25,catalogue!A:B,2,FALSE),VLOOKUP(A25,catalogue!A:B,2,FALSE)),"")</f>
        <v/>
      </c>
      <c r="E25">
        <f>VLOOKUP(A25,volgorde!A:B,2,FALSE)</f>
        <v>32</v>
      </c>
      <c r="F25" t="str">
        <f t="shared" si="0"/>
        <v>labisolcode</v>
      </c>
      <c r="G25" t="str">
        <f>IFERROR(IF(VLOOKUP(F25,datatypes!A:B,2,FALSE)="object","varchar",IF(LEN(D25)=0,"numeric","integer")),"")</f>
        <v>varchar</v>
      </c>
      <c r="H25" t="str">
        <f t="shared" si="1"/>
        <v/>
      </c>
      <c r="I25" t="str">
        <f t="shared" si="2"/>
        <v>labisolcode varchar ,</v>
      </c>
    </row>
    <row r="26" spans="1:9" x14ac:dyDescent="0.5">
      <c r="A26" t="s">
        <v>24</v>
      </c>
      <c r="B26" t="b">
        <v>0</v>
      </c>
      <c r="D26" t="str">
        <f>IFERROR(IFERROR(VLOOKUP(C26,catalogue!A:B,2,FALSE),VLOOKUP(A26,catalogue!A:B,2,FALSE)),"")</f>
        <v/>
      </c>
      <c r="E26">
        <f>VLOOKUP(A26,volgorde!A:B,2,FALSE)</f>
        <v>33</v>
      </c>
      <c r="F26" t="str">
        <f t="shared" si="0"/>
        <v>labtotisol</v>
      </c>
      <c r="G26" t="str">
        <f>IFERROR(IF(VLOOKUP(F26,datatypes!A:B,2,FALSE)="object","varchar",IF(LEN(D26)=0,"numeric","integer")),"")</f>
        <v>numeric</v>
      </c>
      <c r="H26" t="str">
        <f t="shared" si="1"/>
        <v/>
      </c>
      <c r="I26" t="str">
        <f t="shared" si="2"/>
        <v>labtotisol numeric ,</v>
      </c>
    </row>
    <row r="27" spans="1:9" x14ac:dyDescent="0.5">
      <c r="A27" t="s">
        <v>25</v>
      </c>
      <c r="B27" t="b">
        <v>0</v>
      </c>
      <c r="C27" t="s">
        <v>26</v>
      </c>
      <c r="D27" t="str">
        <f>IFERROR(IFERROR(VLOOKUP(C27,catalogue!A:B,2,FALSE),VLOOKUP(A27,catalogue!A:B,2,FALSE)),"")</f>
        <v>ZOO_CAT_FIXMEAS</v>
      </c>
      <c r="E27">
        <v>48</v>
      </c>
      <c r="F27" t="str">
        <f t="shared" si="0"/>
        <v>lowest_id</v>
      </c>
      <c r="G27" t="str">
        <f>IFERROR(IF(VLOOKUP(F27,datatypes!A:B,2,FALSE)="object","varchar",IF(LEN(D27)=0,"numeric","integer")),"")</f>
        <v>integer</v>
      </c>
      <c r="H27" t="str">
        <f t="shared" si="1"/>
        <v>REFERENCES ontologies_efsa.ZOO_CAT_FIXMEAS(id)</v>
      </c>
      <c r="I27" t="str">
        <f t="shared" si="2"/>
        <v>lowest_id integer REFERENCES ontologies_efsa.ZOO_CAT_FIXMEAS(id),</v>
      </c>
    </row>
    <row r="28" spans="1:9" x14ac:dyDescent="0.5">
      <c r="A28" t="s">
        <v>26</v>
      </c>
      <c r="B28" t="b">
        <v>0</v>
      </c>
      <c r="C28" t="s">
        <v>26</v>
      </c>
      <c r="D28" t="str">
        <f>IFERROR(IFERROR(VLOOKUP(C28,catalogue!A:B,2,FALSE),VLOOKUP(A28,catalogue!A:B,2,FALSE)),"")</f>
        <v>ZOO_CAT_FIXMEAS</v>
      </c>
      <c r="E28">
        <f>VLOOKUP(A28,volgorde!A:B,2,FALSE)</f>
        <v>48</v>
      </c>
      <c r="F28" t="str">
        <f t="shared" si="0"/>
        <v>lowest_id</v>
      </c>
      <c r="G28" t="str">
        <f>IFERROR(IF(VLOOKUP(F28,datatypes!A:B,2,FALSE)="object","varchar",IF(LEN(D28)=0,"numeric","integer")),"")</f>
        <v>integer</v>
      </c>
      <c r="H28" t="str">
        <f t="shared" si="1"/>
        <v>REFERENCES ontologies_efsa.ZOO_CAT_FIXMEAS(id)</v>
      </c>
      <c r="I28" t="str">
        <f t="shared" si="2"/>
        <v>lowest_id integer REFERENCES ontologies_efsa.ZOO_CAT_FIXMEAS(id),</v>
      </c>
    </row>
    <row r="29" spans="1:9" x14ac:dyDescent="0.5">
      <c r="A29" t="s">
        <v>27</v>
      </c>
      <c r="B29" t="b">
        <v>1</v>
      </c>
      <c r="D29" t="str">
        <f>IFERROR(IFERROR(VLOOKUP(C29,catalogue!A:B,2,FALSE),VLOOKUP(A29,catalogue!A:B,2,FALSE)),"")</f>
        <v/>
      </c>
      <c r="E29">
        <f>VLOOKUP(A29,volgorde!A:B,2,FALSE)</f>
        <v>47</v>
      </c>
      <c r="F29" t="str">
        <f t="shared" si="0"/>
        <v>lowest_name</v>
      </c>
      <c r="G29" t="str">
        <f>IFERROR(IF(VLOOKUP(F29,datatypes!A:B,2,FALSE)="object","varchar",IF(LEN(D29)=0,"numeric","integer")),"")</f>
        <v/>
      </c>
      <c r="H29" t="str">
        <f t="shared" si="1"/>
        <v/>
      </c>
      <c r="I29" t="str">
        <f t="shared" si="2"/>
        <v/>
      </c>
    </row>
    <row r="30" spans="1:9" x14ac:dyDescent="0.5">
      <c r="A30" t="s">
        <v>28</v>
      </c>
      <c r="B30" t="b">
        <v>0</v>
      </c>
      <c r="C30" t="s">
        <v>29</v>
      </c>
      <c r="D30" t="str">
        <f>IFERROR(IFERROR(VLOOKUP(C30,catalogue!A:B,2,FALSE),VLOOKUP(A30,catalogue!A:B,2,FALSE)),"")</f>
        <v>ZOO_CAT_MATRIX</v>
      </c>
      <c r="E30">
        <v>11</v>
      </c>
      <c r="F30" t="str">
        <f t="shared" si="0"/>
        <v>matrix_id</v>
      </c>
      <c r="G30" t="str">
        <f>IFERROR(IF(VLOOKUP(F30,datatypes!A:B,2,FALSE)="object","varchar",IF(LEN(D30)=0,"numeric","integer")),"")</f>
        <v>integer</v>
      </c>
      <c r="H30" t="str">
        <f t="shared" si="1"/>
        <v>REFERENCES ontologies_efsa.ZOO_CAT_MATRIX(id)</v>
      </c>
      <c r="I30" t="str">
        <f t="shared" si="2"/>
        <v>matrix_id integer REFERENCES ontologies_efsa.ZOO_CAT_MATRIX(id),</v>
      </c>
    </row>
    <row r="31" spans="1:9" x14ac:dyDescent="0.5">
      <c r="A31" t="s">
        <v>29</v>
      </c>
      <c r="B31" t="b">
        <v>0</v>
      </c>
      <c r="C31" t="s">
        <v>29</v>
      </c>
      <c r="D31" t="str">
        <f>IFERROR(IFERROR(VLOOKUP(C31,catalogue!A:B,2,FALSE),VLOOKUP(A31,catalogue!A:B,2,FALSE)),"")</f>
        <v>ZOO_CAT_MATRIX</v>
      </c>
      <c r="E31">
        <f>VLOOKUP(A31,volgorde!A:B,2,FALSE)</f>
        <v>11</v>
      </c>
      <c r="F31" t="str">
        <f t="shared" si="0"/>
        <v>matrix_id</v>
      </c>
      <c r="G31" t="str">
        <f>IFERROR(IF(VLOOKUP(F31,datatypes!A:B,2,FALSE)="object","varchar",IF(LEN(D31)=0,"numeric","integer")),"")</f>
        <v>integer</v>
      </c>
      <c r="H31" t="str">
        <f t="shared" si="1"/>
        <v>REFERENCES ontologies_efsa.ZOO_CAT_MATRIX(id)</v>
      </c>
      <c r="I31" t="str">
        <f t="shared" si="2"/>
        <v>matrix_id integer REFERENCES ontologies_efsa.ZOO_CAT_MATRIX(id),</v>
      </c>
    </row>
    <row r="32" spans="1:9" x14ac:dyDescent="0.5">
      <c r="A32" t="s">
        <v>30</v>
      </c>
      <c r="B32" t="b">
        <v>1</v>
      </c>
      <c r="D32" t="str">
        <f>IFERROR(IFERROR(VLOOKUP(C32,catalogue!A:B,2,FALSE),VLOOKUP(A32,catalogue!A:B,2,FALSE)),"")</f>
        <v/>
      </c>
      <c r="E32">
        <f>VLOOKUP(A32,volgorde!A:B,2,FALSE)</f>
        <v>10</v>
      </c>
      <c r="F32" t="str">
        <f t="shared" si="0"/>
        <v>matrix_name</v>
      </c>
      <c r="G32" t="str">
        <f>IFERROR(IF(VLOOKUP(F32,datatypes!A:B,2,FALSE)="object","varchar",IF(LEN(D32)=0,"numeric","integer")),"")</f>
        <v/>
      </c>
      <c r="H32" t="str">
        <f t="shared" si="1"/>
        <v/>
      </c>
      <c r="I32" t="str">
        <f t="shared" si="2"/>
        <v/>
      </c>
    </row>
    <row r="33" spans="1:9" x14ac:dyDescent="0.5">
      <c r="A33" t="s">
        <v>31</v>
      </c>
      <c r="B33" t="b">
        <v>0</v>
      </c>
      <c r="C33" t="s">
        <v>32</v>
      </c>
      <c r="D33" t="str">
        <f>IFERROR(IFERROR(VLOOKUP(C33,catalogue!A:B,2,FALSE),VLOOKUP(A33,catalogue!A:B,2,FALSE)),"")</f>
        <v>ZOO_CAT_FIXMEAS</v>
      </c>
      <c r="E33">
        <v>52</v>
      </c>
      <c r="F33" t="str">
        <f t="shared" si="0"/>
        <v>mic_id</v>
      </c>
      <c r="G33" t="str">
        <f>IFERROR(IF(VLOOKUP(F33,datatypes!A:B,2,FALSE)="object","varchar",IF(LEN(D33)=0,"numeric","integer")),"")</f>
        <v>integer</v>
      </c>
      <c r="H33" t="str">
        <f t="shared" si="1"/>
        <v>REFERENCES ontologies_efsa.ZOO_CAT_FIXMEAS(id)</v>
      </c>
      <c r="I33" t="str">
        <f t="shared" si="2"/>
        <v>mic_id integer REFERENCES ontologies_efsa.ZOO_CAT_FIXMEAS(id),</v>
      </c>
    </row>
    <row r="34" spans="1:9" x14ac:dyDescent="0.5">
      <c r="A34" t="s">
        <v>32</v>
      </c>
      <c r="B34" t="b">
        <v>0</v>
      </c>
      <c r="C34" t="s">
        <v>32</v>
      </c>
      <c r="D34" t="str">
        <f>IFERROR(IFERROR(VLOOKUP(C34,catalogue!A:B,2,FALSE),VLOOKUP(A34,catalogue!A:B,2,FALSE)),"")</f>
        <v>ZOO_CAT_FIXMEAS</v>
      </c>
      <c r="E34">
        <f>VLOOKUP(A34,volgorde!A:B,2,FALSE)</f>
        <v>52</v>
      </c>
      <c r="F34" t="str">
        <f t="shared" si="0"/>
        <v>mic_id</v>
      </c>
      <c r="G34" t="str">
        <f>IFERROR(IF(VLOOKUP(F34,datatypes!A:B,2,FALSE)="object","varchar",IF(LEN(D34)=0,"numeric","integer")),"")</f>
        <v>integer</v>
      </c>
      <c r="H34" t="str">
        <f t="shared" si="1"/>
        <v>REFERENCES ontologies_efsa.ZOO_CAT_FIXMEAS(id)</v>
      </c>
      <c r="I34" t="str">
        <f t="shared" si="2"/>
        <v>mic_id integer REFERENCES ontologies_efsa.ZOO_CAT_FIXMEAS(id),</v>
      </c>
    </row>
    <row r="35" spans="1:9" x14ac:dyDescent="0.5">
      <c r="A35" t="s">
        <v>33</v>
      </c>
      <c r="B35" t="b">
        <v>1</v>
      </c>
      <c r="D35" t="str">
        <f>IFERROR(IFERROR(VLOOKUP(C35,catalogue!A:B,2,FALSE),VLOOKUP(A35,catalogue!A:B,2,FALSE)),"")</f>
        <v/>
      </c>
      <c r="E35">
        <f>VLOOKUP(A35,volgorde!A:B,2,FALSE)</f>
        <v>51</v>
      </c>
      <c r="F35" t="str">
        <f t="shared" si="0"/>
        <v>mic_name</v>
      </c>
      <c r="G35" t="str">
        <f>IFERROR(IF(VLOOKUP(F35,datatypes!A:B,2,FALSE)="object","varchar",IF(LEN(D35)=0,"numeric","integer")),"")</f>
        <v/>
      </c>
      <c r="H35" t="str">
        <f t="shared" si="1"/>
        <v/>
      </c>
      <c r="I35" t="str">
        <f t="shared" si="2"/>
        <v/>
      </c>
    </row>
    <row r="36" spans="1:9" x14ac:dyDescent="0.5">
      <c r="A36" t="s">
        <v>34</v>
      </c>
      <c r="B36" t="b">
        <v>0</v>
      </c>
      <c r="D36" t="str">
        <f>IFERROR(IFERROR(VLOOKUP(C36,catalogue!A:B,2,FALSE),VLOOKUP(A36,catalogue!A:B,2,FALSE)),"")</f>
        <v/>
      </c>
      <c r="E36">
        <f>VLOOKUP(A36,volgorde!A:B,2,FALSE)</f>
        <v>63</v>
      </c>
      <c r="F36" t="str">
        <f t="shared" si="0"/>
        <v>percc</v>
      </c>
      <c r="G36" t="str">
        <f>IFERROR(IF(VLOOKUP(F36,datatypes!A:B,2,FALSE)="object","varchar",IF(LEN(D36)=0,"numeric","integer")),"")</f>
        <v>varchar</v>
      </c>
      <c r="H36" t="str">
        <f t="shared" si="1"/>
        <v/>
      </c>
      <c r="I36" t="str">
        <f t="shared" si="2"/>
        <v>percc varchar ,</v>
      </c>
    </row>
    <row r="37" spans="1:9" x14ac:dyDescent="0.5">
      <c r="A37" t="s">
        <v>35</v>
      </c>
      <c r="B37" t="b">
        <v>0</v>
      </c>
      <c r="D37" t="str">
        <f>IFERROR(IFERROR(VLOOKUP(C37,catalogue!A:B,2,FALSE),VLOOKUP(A37,catalogue!A:B,2,FALSE)),"")</f>
        <v/>
      </c>
      <c r="E37">
        <f>VLOOKUP(A37,volgorde!A:B,2,FALSE)</f>
        <v>64</v>
      </c>
      <c r="F37" t="str">
        <f t="shared" si="0"/>
        <v>permlst</v>
      </c>
      <c r="G37" t="str">
        <f>IFERROR(IF(VLOOKUP(F37,datatypes!A:B,2,FALSE)="object","varchar",IF(LEN(D37)=0,"numeric","integer")),"")</f>
        <v>varchar</v>
      </c>
      <c r="H37" t="str">
        <f t="shared" si="1"/>
        <v/>
      </c>
      <c r="I37" t="str">
        <f t="shared" si="2"/>
        <v>permlst varchar ,</v>
      </c>
    </row>
    <row r="38" spans="1:9" x14ac:dyDescent="0.5">
      <c r="A38" t="s">
        <v>36</v>
      </c>
      <c r="B38" t="b">
        <v>0</v>
      </c>
      <c r="C38" t="s">
        <v>36</v>
      </c>
      <c r="D38" t="str">
        <f>IFERROR(IFERROR(VLOOKUP(C38,catalogue!A:B,2,FALSE),VLOOKUP(A38,catalogue!A:B,2,FALSE)),"")</f>
        <v/>
      </c>
      <c r="E38">
        <v>29</v>
      </c>
      <c r="F38" t="str">
        <f t="shared" si="0"/>
        <v>progcode</v>
      </c>
      <c r="G38" t="str">
        <f>IFERROR(IF(VLOOKUP(F38,datatypes!A:B,2,FALSE)="object","varchar",IF(LEN(D38)=0,"numeric","integer")),"")</f>
        <v>varchar</v>
      </c>
      <c r="H38" t="str">
        <f t="shared" si="1"/>
        <v/>
      </c>
      <c r="I38" t="str">
        <f t="shared" si="2"/>
        <v>progcode varchar ,</v>
      </c>
    </row>
    <row r="39" spans="1:9" x14ac:dyDescent="0.5">
      <c r="A39" t="s">
        <v>37</v>
      </c>
      <c r="B39" t="b">
        <v>0</v>
      </c>
      <c r="D39" t="str">
        <f>IFERROR(IFERROR(VLOOKUP(C39,catalogue!A:B,2,FALSE),VLOOKUP(A39,catalogue!A:B,2,FALSE)),"")</f>
        <v/>
      </c>
      <c r="E39">
        <f>VLOOKUP(A39,volgorde!A:B,2,FALSE)</f>
        <v>29</v>
      </c>
      <c r="F39" t="str">
        <f t="shared" si="0"/>
        <v>progcode_code</v>
      </c>
      <c r="G39" t="str">
        <f>IFERROR(IF(VLOOKUP(F39,datatypes!A:B,2,FALSE)="object","varchar",IF(LEN(D39)=0,"numeric","integer")),"")</f>
        <v>varchar</v>
      </c>
      <c r="H39" t="str">
        <f t="shared" si="1"/>
        <v/>
      </c>
      <c r="I39" t="str">
        <f t="shared" si="2"/>
        <v>progcode_code varchar ,</v>
      </c>
    </row>
    <row r="40" spans="1:9" x14ac:dyDescent="0.5">
      <c r="A40" t="s">
        <v>38</v>
      </c>
      <c r="B40" t="b">
        <v>0</v>
      </c>
      <c r="C40" t="s">
        <v>36</v>
      </c>
      <c r="D40" t="str">
        <f>IFERROR(IFERROR(VLOOKUP(C40,catalogue!A:B,2,FALSE),VLOOKUP(A40,catalogue!A:B,2,FALSE)),"")</f>
        <v/>
      </c>
      <c r="E40">
        <f>VLOOKUP(A40,volgorde!A:B,2,FALSE)</f>
        <v>28</v>
      </c>
      <c r="F40" t="str">
        <f t="shared" si="0"/>
        <v>progcode</v>
      </c>
      <c r="G40" t="str">
        <f>IFERROR(IF(VLOOKUP(F40,datatypes!A:B,2,FALSE)="object","varchar",IF(LEN(D40)=0,"numeric","integer")),"")</f>
        <v>varchar</v>
      </c>
      <c r="H40" t="str">
        <f t="shared" si="1"/>
        <v/>
      </c>
      <c r="I40" t="str">
        <f t="shared" si="2"/>
        <v>progcode varchar ,</v>
      </c>
    </row>
    <row r="41" spans="1:9" x14ac:dyDescent="0.5">
      <c r="A41" t="s">
        <v>39</v>
      </c>
      <c r="B41" t="b">
        <v>0</v>
      </c>
      <c r="C41" t="s">
        <v>40</v>
      </c>
      <c r="D41" t="str">
        <f>IFERROR(IFERROR(VLOOKUP(C41,catalogue!A:B,2,FALSE),VLOOKUP(A41,catalogue!A:B,2,FALSE)),"")</f>
        <v>SAMPSTR</v>
      </c>
      <c r="E41">
        <v>31</v>
      </c>
      <c r="F41" t="str">
        <f t="shared" si="0"/>
        <v>progsampstrategy_id</v>
      </c>
      <c r="G41" t="str">
        <f>IFERROR(IF(VLOOKUP(F41,datatypes!A:B,2,FALSE)="object","varchar",IF(LEN(D41)=0,"numeric","integer")),"")</f>
        <v>integer</v>
      </c>
      <c r="H41" t="str">
        <f t="shared" si="1"/>
        <v>REFERENCES ontologies_efsa.SAMPSTR(id)</v>
      </c>
      <c r="I41" t="str">
        <f t="shared" si="2"/>
        <v>progsampstrategy_id integer REFERENCES ontologies_efsa.SAMPSTR(id),</v>
      </c>
    </row>
    <row r="42" spans="1:9" x14ac:dyDescent="0.5">
      <c r="A42" t="s">
        <v>40</v>
      </c>
      <c r="B42" t="b">
        <v>0</v>
      </c>
      <c r="C42" t="s">
        <v>40</v>
      </c>
      <c r="D42" t="str">
        <f>IFERROR(IFERROR(VLOOKUP(C42,catalogue!A:B,2,FALSE),VLOOKUP(A42,catalogue!A:B,2,FALSE)),"")</f>
        <v>SAMPSTR</v>
      </c>
      <c r="E42">
        <f>VLOOKUP(A42,volgorde!A:B,2,FALSE)</f>
        <v>31</v>
      </c>
      <c r="F42" t="str">
        <f t="shared" si="0"/>
        <v>progsampstrategy_id</v>
      </c>
      <c r="G42" t="str">
        <f>IFERROR(IF(VLOOKUP(F42,datatypes!A:B,2,FALSE)="object","varchar",IF(LEN(D42)=0,"numeric","integer")),"")</f>
        <v>integer</v>
      </c>
      <c r="H42" t="str">
        <f t="shared" si="1"/>
        <v>REFERENCES ontologies_efsa.SAMPSTR(id)</v>
      </c>
      <c r="I42" t="str">
        <f t="shared" si="2"/>
        <v>progsampstrategy_id integer REFERENCES ontologies_efsa.SAMPSTR(id),</v>
      </c>
    </row>
    <row r="43" spans="1:9" x14ac:dyDescent="0.5">
      <c r="A43" t="s">
        <v>41</v>
      </c>
      <c r="B43" t="b">
        <v>1</v>
      </c>
      <c r="D43" t="str">
        <f>IFERROR(IFERROR(VLOOKUP(C43,catalogue!A:B,2,FALSE),VLOOKUP(A43,catalogue!A:B,2,FALSE)),"")</f>
        <v/>
      </c>
      <c r="E43">
        <f>VLOOKUP(A43,volgorde!A:B,2,FALSE)</f>
        <v>30</v>
      </c>
      <c r="F43" t="str">
        <f t="shared" si="0"/>
        <v>progsampstrategy_name</v>
      </c>
      <c r="G43" t="str">
        <f>IFERROR(IF(VLOOKUP(F43,datatypes!A:B,2,FALSE)="object","varchar",IF(LEN(D43)=0,"numeric","integer")),"")</f>
        <v/>
      </c>
      <c r="H43" t="str">
        <f t="shared" si="1"/>
        <v/>
      </c>
      <c r="I43" t="str">
        <f t="shared" si="2"/>
        <v/>
      </c>
    </row>
    <row r="44" spans="1:9" x14ac:dyDescent="0.5">
      <c r="A44" t="s">
        <v>95</v>
      </c>
      <c r="B44" t="b">
        <v>0</v>
      </c>
      <c r="C44" t="s">
        <v>95</v>
      </c>
      <c r="D44" t="str">
        <f>IFERROR(IFERROR(VLOOKUP(C44,catalogue!A:B,2,FALSE),VLOOKUP(A44,catalogue!A:B,2,FALSE)),"")</f>
        <v>COUNTRY</v>
      </c>
      <c r="E44">
        <f>VLOOKUP(A44,volgorde!A:B,2,FALSE)</f>
        <v>4</v>
      </c>
      <c r="F44" t="str">
        <f t="shared" si="0"/>
        <v>repcountry_id</v>
      </c>
      <c r="G44" t="str">
        <f>IFERROR(IF(VLOOKUP(F44,datatypes!A:B,2,FALSE)="object","varchar",IF(LEN(D44)=0,"numeric","integer")),"")</f>
        <v/>
      </c>
      <c r="H44" t="str">
        <f t="shared" si="1"/>
        <v>REFERENCES ontologies_efsa.COUNTRY(id)</v>
      </c>
      <c r="I44" t="str">
        <f t="shared" si="2"/>
        <v>repcountry_id  REFERENCES ontologies_efsa.COUNTRY(id),</v>
      </c>
    </row>
    <row r="45" spans="1:9" x14ac:dyDescent="0.5">
      <c r="A45" t="s">
        <v>42</v>
      </c>
      <c r="B45" t="b">
        <v>1</v>
      </c>
      <c r="D45" t="str">
        <f>IFERROR(IFERROR(VLOOKUP(C45,catalogue!A:B,2,FALSE),VLOOKUP(A45,catalogue!A:B,2,FALSE)),"")</f>
        <v/>
      </c>
      <c r="E45">
        <f>VLOOKUP(A45,volgorde!A:B,2,FALSE)</f>
        <v>3</v>
      </c>
      <c r="F45" t="str">
        <f t="shared" si="0"/>
        <v>rep_country_name</v>
      </c>
      <c r="G45" t="str">
        <f>IFERROR(IF(VLOOKUP(F45,datatypes!A:B,2,FALSE)="object","varchar",IF(LEN(D45)=0,"numeric","integer")),"")</f>
        <v/>
      </c>
      <c r="H45" t="str">
        <f t="shared" si="1"/>
        <v/>
      </c>
      <c r="I45" t="str">
        <f t="shared" si="2"/>
        <v/>
      </c>
    </row>
    <row r="46" spans="1:9" x14ac:dyDescent="0.5">
      <c r="A46" t="s">
        <v>43</v>
      </c>
      <c r="B46" t="b">
        <v>0</v>
      </c>
      <c r="C46" t="s">
        <v>95</v>
      </c>
      <c r="D46" t="str">
        <f>IFERROR(IFERROR(VLOOKUP(C46,catalogue!A:B,2,FALSE),VLOOKUP(A46,catalogue!A:B,2,FALSE)),"")</f>
        <v>COUNTRY</v>
      </c>
      <c r="E46">
        <v>3</v>
      </c>
      <c r="F46" t="str">
        <f t="shared" si="0"/>
        <v>repcountry_id</v>
      </c>
      <c r="G46" t="str">
        <f>IFERROR(IF(VLOOKUP(F46,datatypes!A:B,2,FALSE)="object","varchar",IF(LEN(D46)=0,"numeric","integer")),"")</f>
        <v/>
      </c>
      <c r="H46" t="str">
        <f t="shared" si="1"/>
        <v>REFERENCES ontologies_efsa.COUNTRY(id)</v>
      </c>
      <c r="I46" t="str">
        <f t="shared" si="2"/>
        <v>repcountry_id  REFERENCES ontologies_efsa.COUNTRY(id),</v>
      </c>
    </row>
    <row r="47" spans="1:9" x14ac:dyDescent="0.5">
      <c r="A47" t="s">
        <v>44</v>
      </c>
      <c r="B47" t="b">
        <v>0</v>
      </c>
      <c r="D47" t="str">
        <f>IFERROR(IFERROR(VLOOKUP(C47,catalogue!A:B,2,FALSE),VLOOKUP(A47,catalogue!A:B,2,FALSE)),"")</f>
        <v/>
      </c>
      <c r="E47">
        <f>VLOOKUP(A47,volgorde!A:B,2,FALSE)</f>
        <v>2</v>
      </c>
      <c r="F47" t="str">
        <f t="shared" si="0"/>
        <v>repyear</v>
      </c>
      <c r="G47" t="str">
        <f>IFERROR(IF(VLOOKUP(F47,datatypes!A:B,2,FALSE)="object","varchar",IF(LEN(D47)=0,"numeric","integer")),"")</f>
        <v>numeric</v>
      </c>
      <c r="H47" t="str">
        <f t="shared" si="1"/>
        <v/>
      </c>
      <c r="I47" t="str">
        <f t="shared" si="2"/>
        <v>repyear numeric ,</v>
      </c>
    </row>
    <row r="48" spans="1:9" x14ac:dyDescent="0.5">
      <c r="A48" t="s">
        <v>45</v>
      </c>
      <c r="B48" t="b">
        <v>0</v>
      </c>
      <c r="D48" t="str">
        <f>IFERROR(IFERROR(VLOOKUP(C48,catalogue!A:B,2,FALSE),VLOOKUP(A48,catalogue!A:B,2,FALSE)),"")</f>
        <v/>
      </c>
      <c r="E48">
        <f>VLOOKUP(A48,volgorde!A:B,2,FALSE)</f>
        <v>1</v>
      </c>
      <c r="F48" t="str">
        <f t="shared" si="0"/>
        <v>resultcode</v>
      </c>
      <c r="G48" t="str">
        <f>IFERROR(IF(VLOOKUP(F48,datatypes!A:B,2,FALSE)="object","varchar",IF(LEN(D48)=0,"numeric","integer")),"")</f>
        <v>varchar</v>
      </c>
      <c r="H48" t="str">
        <f t="shared" si="1"/>
        <v/>
      </c>
      <c r="I48" t="str">
        <f t="shared" si="2"/>
        <v>resultcode varchar ,</v>
      </c>
    </row>
    <row r="49" spans="1:9" x14ac:dyDescent="0.5">
      <c r="A49" t="s">
        <v>46</v>
      </c>
      <c r="B49" t="b">
        <v>0</v>
      </c>
      <c r="C49" t="s">
        <v>47</v>
      </c>
      <c r="D49" t="str">
        <f>IFERROR(IFERROR(VLOOKUP(C49,catalogue!A:B,2,FALSE),VLOOKUP(A49,catalogue!A:B,2,FALSE)),"")</f>
        <v>PRGTYP</v>
      </c>
      <c r="E49">
        <v>25</v>
      </c>
      <c r="F49" t="str">
        <f t="shared" si="0"/>
        <v>sampcontext_id</v>
      </c>
      <c r="G49" t="str">
        <f>IFERROR(IF(VLOOKUP(F49,datatypes!A:B,2,FALSE)="object","varchar",IF(LEN(D49)=0,"numeric","integer")),"")</f>
        <v>integer</v>
      </c>
      <c r="H49" t="str">
        <f t="shared" si="1"/>
        <v>REFERENCES ontologies_efsa.PRGTYP(id)</v>
      </c>
      <c r="I49" t="str">
        <f t="shared" si="2"/>
        <v>sampcontext_id integer REFERENCES ontologies_efsa.PRGTYP(id),</v>
      </c>
    </row>
    <row r="50" spans="1:9" x14ac:dyDescent="0.5">
      <c r="A50" t="s">
        <v>47</v>
      </c>
      <c r="B50" t="b">
        <v>0</v>
      </c>
      <c r="C50" t="s">
        <v>47</v>
      </c>
      <c r="D50" t="str">
        <f>IFERROR(IFERROR(VLOOKUP(C50,catalogue!A:B,2,FALSE),VLOOKUP(A50,catalogue!A:B,2,FALSE)),"")</f>
        <v>PRGTYP</v>
      </c>
      <c r="E50">
        <f>VLOOKUP(A50,volgorde!A:B,2,FALSE)</f>
        <v>25</v>
      </c>
      <c r="F50" t="str">
        <f t="shared" si="0"/>
        <v>sampcontext_id</v>
      </c>
      <c r="G50" t="str">
        <f>IFERROR(IF(VLOOKUP(F50,datatypes!A:B,2,FALSE)="object","varchar",IF(LEN(D50)=0,"numeric","integer")),"")</f>
        <v>integer</v>
      </c>
      <c r="H50" t="str">
        <f t="shared" si="1"/>
        <v>REFERENCES ontologies_efsa.PRGTYP(id)</v>
      </c>
      <c r="I50" t="str">
        <f t="shared" si="2"/>
        <v>sampcontext_id integer REFERENCES ontologies_efsa.PRGTYP(id),</v>
      </c>
    </row>
    <row r="51" spans="1:9" x14ac:dyDescent="0.5">
      <c r="A51" t="s">
        <v>48</v>
      </c>
      <c r="B51" t="b">
        <v>1</v>
      </c>
      <c r="D51" t="str">
        <f>IFERROR(IFERROR(VLOOKUP(C51,catalogue!A:B,2,FALSE),VLOOKUP(A51,catalogue!A:B,2,FALSE)),"")</f>
        <v/>
      </c>
      <c r="E51">
        <f>VLOOKUP(A51,volgorde!A:B,2,FALSE)</f>
        <v>24</v>
      </c>
      <c r="F51" t="str">
        <f t="shared" si="0"/>
        <v>sampcontext_name</v>
      </c>
      <c r="G51" t="str">
        <f>IFERROR(IF(VLOOKUP(F51,datatypes!A:B,2,FALSE)="object","varchar",IF(LEN(D51)=0,"numeric","integer")),"")</f>
        <v/>
      </c>
      <c r="H51" t="str">
        <f t="shared" si="1"/>
        <v/>
      </c>
      <c r="I51" t="str">
        <f t="shared" si="2"/>
        <v/>
      </c>
    </row>
    <row r="52" spans="1:9" x14ac:dyDescent="0.5">
      <c r="A52" t="s">
        <v>49</v>
      </c>
      <c r="B52" t="b">
        <v>0</v>
      </c>
      <c r="D52" t="str">
        <f>IFERROR(IFERROR(VLOOKUP(C52,catalogue!A:B,2,FALSE),VLOOKUP(A52,catalogue!A:B,2,FALSE)),"")</f>
        <v/>
      </c>
      <c r="E52">
        <f>VLOOKUP(A52,volgorde!A:B,2,FALSE)</f>
        <v>36</v>
      </c>
      <c r="F52" t="str">
        <f t="shared" si="0"/>
        <v>sampd</v>
      </c>
      <c r="G52" t="str">
        <f>IFERROR(IF(VLOOKUP(F52,datatypes!A:B,2,FALSE)="object","varchar",IF(LEN(D52)=0,"numeric","integer")),"")</f>
        <v>numeric</v>
      </c>
      <c r="H52" t="str">
        <f t="shared" si="1"/>
        <v/>
      </c>
      <c r="I52" t="str">
        <f t="shared" si="2"/>
        <v>sampd numeric ,</v>
      </c>
    </row>
    <row r="53" spans="1:9" x14ac:dyDescent="0.5">
      <c r="A53" t="s">
        <v>50</v>
      </c>
      <c r="B53" t="b">
        <v>0</v>
      </c>
      <c r="C53" t="s">
        <v>51</v>
      </c>
      <c r="D53" t="str">
        <f>IFERROR(IFERROR(VLOOKUP(C53,catalogue!A:B,2,FALSE),VLOOKUP(A53,catalogue!A:B,2,FALSE)),"")</f>
        <v>SAMPLR</v>
      </c>
      <c r="E53">
        <v>27</v>
      </c>
      <c r="F53" t="str">
        <f t="shared" si="0"/>
        <v>sampler_id</v>
      </c>
      <c r="G53" t="str">
        <f>IFERROR(IF(VLOOKUP(F53,datatypes!A:B,2,FALSE)="object","varchar",IF(LEN(D53)=0,"numeric","integer")),"")</f>
        <v>integer</v>
      </c>
      <c r="H53" t="str">
        <f t="shared" si="1"/>
        <v>REFERENCES ontologies_efsa.SAMPLR(id)</v>
      </c>
      <c r="I53" t="str">
        <f t="shared" si="2"/>
        <v>sampler_id integer REFERENCES ontologies_efsa.SAMPLR(id),</v>
      </c>
    </row>
    <row r="54" spans="1:9" x14ac:dyDescent="0.5">
      <c r="A54" t="s">
        <v>51</v>
      </c>
      <c r="B54" t="b">
        <v>0</v>
      </c>
      <c r="C54" t="s">
        <v>51</v>
      </c>
      <c r="D54" t="str">
        <f>IFERROR(IFERROR(VLOOKUP(C54,catalogue!A:B,2,FALSE),VLOOKUP(A54,catalogue!A:B,2,FALSE)),"")</f>
        <v>SAMPLR</v>
      </c>
      <c r="E54">
        <f>VLOOKUP(A54,volgorde!A:B,2,FALSE)</f>
        <v>27</v>
      </c>
      <c r="F54" t="str">
        <f t="shared" si="0"/>
        <v>sampler_id</v>
      </c>
      <c r="G54" t="str">
        <f>IFERROR(IF(VLOOKUP(F54,datatypes!A:B,2,FALSE)="object","varchar",IF(LEN(D54)=0,"numeric","integer")),"")</f>
        <v>integer</v>
      </c>
      <c r="H54" t="str">
        <f t="shared" si="1"/>
        <v>REFERENCES ontologies_efsa.SAMPLR(id)</v>
      </c>
      <c r="I54" t="str">
        <f t="shared" si="2"/>
        <v>sampler_id integer REFERENCES ontologies_efsa.SAMPLR(id),</v>
      </c>
    </row>
    <row r="55" spans="1:9" x14ac:dyDescent="0.5">
      <c r="A55" t="s">
        <v>52</v>
      </c>
      <c r="B55" t="b">
        <v>1</v>
      </c>
      <c r="D55" t="str">
        <f>IFERROR(IFERROR(VLOOKUP(C55,catalogue!A:B,2,FALSE),VLOOKUP(A55,catalogue!A:B,2,FALSE)),"")</f>
        <v/>
      </c>
      <c r="E55">
        <f>VLOOKUP(A55,volgorde!A:B,2,FALSE)</f>
        <v>26</v>
      </c>
      <c r="F55" t="str">
        <f t="shared" si="0"/>
        <v>sampler_name</v>
      </c>
      <c r="G55" t="str">
        <f>IFERROR(IF(VLOOKUP(F55,datatypes!A:B,2,FALSE)="object","varchar",IF(LEN(D55)=0,"numeric","integer")),"")</f>
        <v/>
      </c>
      <c r="H55" t="str">
        <f t="shared" si="1"/>
        <v/>
      </c>
      <c r="I55" t="str">
        <f t="shared" si="2"/>
        <v/>
      </c>
    </row>
    <row r="56" spans="1:9" x14ac:dyDescent="0.5">
      <c r="A56" t="s">
        <v>53</v>
      </c>
      <c r="B56" t="b">
        <v>0</v>
      </c>
      <c r="D56" t="str">
        <f>IFERROR(IFERROR(VLOOKUP(C56,catalogue!A:B,2,FALSE),VLOOKUP(A56,catalogue!A:B,2,FALSE)),"")</f>
        <v/>
      </c>
      <c r="E56">
        <f>VLOOKUP(A56,volgorde!A:B,2,FALSE)</f>
        <v>35</v>
      </c>
      <c r="F56" t="str">
        <f t="shared" si="0"/>
        <v>sampm</v>
      </c>
      <c r="G56" t="str">
        <f>IFERROR(IF(VLOOKUP(F56,datatypes!A:B,2,FALSE)="object","varchar",IF(LEN(D56)=0,"numeric","integer")),"")</f>
        <v>numeric</v>
      </c>
      <c r="H56" t="str">
        <f t="shared" si="1"/>
        <v/>
      </c>
      <c r="I56" t="str">
        <f t="shared" si="2"/>
        <v>sampm numeric ,</v>
      </c>
    </row>
    <row r="57" spans="1:9" x14ac:dyDescent="0.5">
      <c r="A57" t="s">
        <v>54</v>
      </c>
      <c r="B57" t="b">
        <v>0</v>
      </c>
      <c r="C57" t="s">
        <v>55</v>
      </c>
      <c r="D57" t="str">
        <f>IFERROR(IFERROR(VLOOKUP(C57,catalogue!A:B,2,FALSE),VLOOKUP(A57,catalogue!A:B,2,FALSE)),"")</f>
        <v/>
      </c>
      <c r="E57">
        <v>20</v>
      </c>
      <c r="F57" t="str">
        <f t="shared" si="0"/>
        <v>samporig_id</v>
      </c>
      <c r="G57" t="str">
        <f>IFERROR(IF(VLOOKUP(F57,datatypes!A:B,2,FALSE)="object","varchar",IF(LEN(D57)=0,"numeric","integer")),"")</f>
        <v>varchar</v>
      </c>
      <c r="H57" t="str">
        <f t="shared" si="1"/>
        <v/>
      </c>
      <c r="I57" t="str">
        <f t="shared" si="2"/>
        <v>samporig_id varchar ,</v>
      </c>
    </row>
    <row r="58" spans="1:9" x14ac:dyDescent="0.5">
      <c r="A58" t="s">
        <v>55</v>
      </c>
      <c r="B58" t="b">
        <v>0</v>
      </c>
      <c r="C58" t="s">
        <v>55</v>
      </c>
      <c r="D58" t="str">
        <f>IFERROR(IFERROR(VLOOKUP(C58,catalogue!A:B,2,FALSE),VLOOKUP(A58,catalogue!A:B,2,FALSE)),"")</f>
        <v/>
      </c>
      <c r="E58">
        <f>VLOOKUP(A58,volgorde!A:B,2,FALSE)</f>
        <v>21</v>
      </c>
      <c r="F58" t="str">
        <f t="shared" si="0"/>
        <v>samporig_id</v>
      </c>
      <c r="G58" t="str">
        <f>IFERROR(IF(VLOOKUP(F58,datatypes!A:B,2,FALSE)="object","varchar",IF(LEN(D58)=0,"numeric","integer")),"")</f>
        <v>varchar</v>
      </c>
      <c r="H58" t="str">
        <f t="shared" si="1"/>
        <v/>
      </c>
      <c r="I58" t="str">
        <f t="shared" si="2"/>
        <v>samporig_id varchar ,</v>
      </c>
    </row>
    <row r="59" spans="1:9" x14ac:dyDescent="0.5">
      <c r="A59" t="s">
        <v>56</v>
      </c>
      <c r="B59" t="b">
        <v>1</v>
      </c>
      <c r="D59" t="str">
        <f>IFERROR(IFERROR(VLOOKUP(C59,catalogue!A:B,2,FALSE),VLOOKUP(A59,catalogue!A:B,2,FALSE)),"")</f>
        <v/>
      </c>
      <c r="E59">
        <f>VLOOKUP(A59,volgorde!A:B,2,FALSE)</f>
        <v>20</v>
      </c>
      <c r="F59" t="str">
        <f t="shared" si="0"/>
        <v>samporig_name</v>
      </c>
      <c r="G59" t="str">
        <f>IFERROR(IF(VLOOKUP(F59,datatypes!A:B,2,FALSE)="object","varchar",IF(LEN(D59)=0,"numeric","integer")),"")</f>
        <v/>
      </c>
      <c r="H59" t="str">
        <f t="shared" si="1"/>
        <v/>
      </c>
      <c r="I59" t="str">
        <f t="shared" si="2"/>
        <v/>
      </c>
    </row>
    <row r="60" spans="1:9" x14ac:dyDescent="0.5">
      <c r="A60" t="s">
        <v>57</v>
      </c>
      <c r="B60" t="b">
        <v>0</v>
      </c>
      <c r="C60" t="s">
        <v>58</v>
      </c>
      <c r="D60" t="str">
        <f>IFERROR(IFERROR(VLOOKUP(C60,catalogue!A:B,2,FALSE),VLOOKUP(A60,catalogue!A:B,2,FALSE)),"")</f>
        <v>SAMPNT</v>
      </c>
      <c r="E60">
        <v>19</v>
      </c>
      <c r="F60" t="str">
        <f t="shared" si="0"/>
        <v>sampstage_id</v>
      </c>
      <c r="G60" t="str">
        <f>IFERROR(IF(VLOOKUP(F60,datatypes!A:B,2,FALSE)="object","varchar",IF(LEN(D60)=0,"numeric","integer")),"")</f>
        <v>integer</v>
      </c>
      <c r="H60" t="str">
        <f t="shared" si="1"/>
        <v>REFERENCES ontologies_efsa.SAMPNT(id)</v>
      </c>
      <c r="I60" t="str">
        <f t="shared" si="2"/>
        <v>sampstage_id integer REFERENCES ontologies_efsa.SAMPNT(id),</v>
      </c>
    </row>
    <row r="61" spans="1:9" x14ac:dyDescent="0.5">
      <c r="A61" t="s">
        <v>58</v>
      </c>
      <c r="B61" t="b">
        <v>0</v>
      </c>
      <c r="C61" t="s">
        <v>58</v>
      </c>
      <c r="D61" t="str">
        <f>IFERROR(IFERROR(VLOOKUP(C61,catalogue!A:B,2,FALSE),VLOOKUP(A61,catalogue!A:B,2,FALSE)),"")</f>
        <v>SAMPNT</v>
      </c>
      <c r="E61">
        <f>VLOOKUP(A61,volgorde!A:B,2,FALSE)</f>
        <v>19</v>
      </c>
      <c r="F61" t="str">
        <f t="shared" si="0"/>
        <v>sampstage_id</v>
      </c>
      <c r="G61" t="str">
        <f>IFERROR(IF(VLOOKUP(F61,datatypes!A:B,2,FALSE)="object","varchar",IF(LEN(D61)=0,"numeric","integer")),"")</f>
        <v>integer</v>
      </c>
      <c r="H61" t="str">
        <f t="shared" si="1"/>
        <v>REFERENCES ontologies_efsa.SAMPNT(id)</v>
      </c>
      <c r="I61" t="str">
        <f t="shared" si="2"/>
        <v>sampstage_id integer REFERENCES ontologies_efsa.SAMPNT(id),</v>
      </c>
    </row>
    <row r="62" spans="1:9" x14ac:dyDescent="0.5">
      <c r="A62" t="s">
        <v>59</v>
      </c>
      <c r="B62" t="b">
        <v>1</v>
      </c>
      <c r="D62" t="str">
        <f>IFERROR(IFERROR(VLOOKUP(C62,catalogue!A:B,2,FALSE),VLOOKUP(A62,catalogue!A:B,2,FALSE)),"")</f>
        <v/>
      </c>
      <c r="E62">
        <f>VLOOKUP(A62,volgorde!A:B,2,FALSE)</f>
        <v>18</v>
      </c>
      <c r="F62" t="str">
        <f t="shared" si="0"/>
        <v>sampstage_name</v>
      </c>
      <c r="G62" t="str">
        <f>IFERROR(IF(VLOOKUP(F62,datatypes!A:B,2,FALSE)="object","varchar",IF(LEN(D62)=0,"numeric","integer")),"")</f>
        <v/>
      </c>
      <c r="H62" t="str">
        <f t="shared" si="1"/>
        <v/>
      </c>
      <c r="I62" t="str">
        <f t="shared" si="2"/>
        <v/>
      </c>
    </row>
    <row r="63" spans="1:9" x14ac:dyDescent="0.5">
      <c r="A63" t="s">
        <v>60</v>
      </c>
      <c r="B63" t="b">
        <v>0</v>
      </c>
      <c r="C63" t="s">
        <v>61</v>
      </c>
      <c r="D63" t="str">
        <f>IFERROR(IFERROR(VLOOKUP(C63,catalogue!A:B,2,FALSE),VLOOKUP(A63,catalogue!A:B,2,FALSE)),"")</f>
        <v>ZOO_CAT_SMPTYP</v>
      </c>
      <c r="E63">
        <v>23</v>
      </c>
      <c r="F63" t="str">
        <f t="shared" si="0"/>
        <v>samptype_id</v>
      </c>
      <c r="G63" t="str">
        <f>IFERROR(IF(VLOOKUP(F63,datatypes!A:B,2,FALSE)="object","varchar",IF(LEN(D63)=0,"numeric","integer")),"")</f>
        <v>integer</v>
      </c>
      <c r="H63" t="str">
        <f t="shared" si="1"/>
        <v>REFERENCES ontologies_efsa.ZOO_CAT_SMPTYP(id)</v>
      </c>
      <c r="I63" t="str">
        <f t="shared" si="2"/>
        <v>samptype_id integer REFERENCES ontologies_efsa.ZOO_CAT_SMPTYP(id),</v>
      </c>
    </row>
    <row r="64" spans="1:9" x14ac:dyDescent="0.5">
      <c r="A64" t="s">
        <v>61</v>
      </c>
      <c r="B64" t="b">
        <v>0</v>
      </c>
      <c r="C64" t="s">
        <v>61</v>
      </c>
      <c r="D64" t="str">
        <f>IFERROR(IFERROR(VLOOKUP(C64,catalogue!A:B,2,FALSE),VLOOKUP(A64,catalogue!A:B,2,FALSE)),"")</f>
        <v>ZOO_CAT_SMPTYP</v>
      </c>
      <c r="E64">
        <f>VLOOKUP(A64,volgorde!A:B,2,FALSE)</f>
        <v>23</v>
      </c>
      <c r="F64" t="str">
        <f t="shared" si="0"/>
        <v>samptype_id</v>
      </c>
      <c r="G64" t="str">
        <f>IFERROR(IF(VLOOKUP(F64,datatypes!A:B,2,FALSE)="object","varchar",IF(LEN(D64)=0,"numeric","integer")),"")</f>
        <v>integer</v>
      </c>
      <c r="H64" t="str">
        <f t="shared" si="1"/>
        <v>REFERENCES ontologies_efsa.ZOO_CAT_SMPTYP(id)</v>
      </c>
      <c r="I64" t="str">
        <f t="shared" si="2"/>
        <v>samptype_id integer REFERENCES ontologies_efsa.ZOO_CAT_SMPTYP(id),</v>
      </c>
    </row>
    <row r="65" spans="1:9" x14ac:dyDescent="0.5">
      <c r="A65" t="s">
        <v>62</v>
      </c>
      <c r="B65" t="b">
        <v>1</v>
      </c>
      <c r="D65" t="str">
        <f>IFERROR(IFERROR(VLOOKUP(C65,catalogue!A:B,2,FALSE),VLOOKUP(A65,catalogue!A:B,2,FALSE)),"")</f>
        <v/>
      </c>
      <c r="E65">
        <f>VLOOKUP(A65,volgorde!A:B,2,FALSE)</f>
        <v>22</v>
      </c>
      <c r="F65" t="str">
        <f t="shared" si="0"/>
        <v>samptype_name</v>
      </c>
      <c r="G65" t="str">
        <f>IFERROR(IF(VLOOKUP(F65,datatypes!A:B,2,FALSE)="object","varchar",IF(LEN(D65)=0,"numeric","integer")),"")</f>
        <v/>
      </c>
      <c r="H65" t="str">
        <f t="shared" si="1"/>
        <v/>
      </c>
      <c r="I65" t="str">
        <f t="shared" si="2"/>
        <v/>
      </c>
    </row>
    <row r="66" spans="1:9" x14ac:dyDescent="0.5">
      <c r="A66" t="s">
        <v>63</v>
      </c>
      <c r="B66" t="b">
        <v>0</v>
      </c>
      <c r="C66" t="s">
        <v>64</v>
      </c>
      <c r="D66" t="str">
        <f>IFERROR(IFERROR(VLOOKUP(C66,catalogue!A:B,2,FALSE),VLOOKUP(A66,catalogue!A:B,2,FALSE)),"")</f>
        <v>SAMPUNTYP</v>
      </c>
      <c r="E66">
        <v>17</v>
      </c>
      <c r="F66" t="str">
        <f t="shared" si="0"/>
        <v>sampunittype_id</v>
      </c>
      <c r="G66" t="str">
        <f>IFERROR(IF(VLOOKUP(F66,datatypes!A:B,2,FALSE)="object","varchar",IF(LEN(D66)=0,"numeric","integer")),"")</f>
        <v>integer</v>
      </c>
      <c r="H66" t="str">
        <f t="shared" si="1"/>
        <v>REFERENCES ontologies_efsa.SAMPUNTYP(id)</v>
      </c>
      <c r="I66" t="str">
        <f t="shared" si="2"/>
        <v>sampunittype_id integer REFERENCES ontologies_efsa.SAMPUNTYP(id),</v>
      </c>
    </row>
    <row r="67" spans="1:9" x14ac:dyDescent="0.5">
      <c r="A67" t="s">
        <v>64</v>
      </c>
      <c r="B67" t="b">
        <v>0</v>
      </c>
      <c r="C67" t="s">
        <v>64</v>
      </c>
      <c r="D67" t="str">
        <f>IFERROR(IFERROR(VLOOKUP(C67,catalogue!A:B,2,FALSE),VLOOKUP(A67,catalogue!A:B,2,FALSE)),"")</f>
        <v>SAMPUNTYP</v>
      </c>
      <c r="E67">
        <f>VLOOKUP(A67,volgorde!A:B,2,FALSE)</f>
        <v>17</v>
      </c>
      <c r="F67" t="str">
        <f t="shared" ref="F67:F95" si="3">IF(LEN(C67)=0,A67,SUBSTITUTE(C67,"_code","_id"))</f>
        <v>sampunittype_id</v>
      </c>
      <c r="G67" t="str">
        <f>IFERROR(IF(VLOOKUP(F67,datatypes!A:B,2,FALSE)="object","varchar",IF(LEN(D67)=0,"numeric","integer")),"")</f>
        <v>integer</v>
      </c>
      <c r="H67" t="str">
        <f t="shared" ref="H67:H94" si="4">IF(LEN(D67)=0,"","REFERENCES ontologies_efsa."&amp;D67&amp;"(id)")</f>
        <v>REFERENCES ontologies_efsa.SAMPUNTYP(id)</v>
      </c>
      <c r="I67" t="str">
        <f t="shared" ref="I67:I94" si="5">IF(B67,"",F67&amp;" "&amp;G67&amp;" "&amp;H67&amp;",")</f>
        <v>sampunittype_id integer REFERENCES ontologies_efsa.SAMPUNTYP(id),</v>
      </c>
    </row>
    <row r="68" spans="1:9" x14ac:dyDescent="0.5">
      <c r="A68" t="s">
        <v>65</v>
      </c>
      <c r="B68" t="b">
        <v>1</v>
      </c>
      <c r="D68" t="str">
        <f>IFERROR(IFERROR(VLOOKUP(C68,catalogue!A:B,2,FALSE),VLOOKUP(A68,catalogue!A:B,2,FALSE)),"")</f>
        <v/>
      </c>
      <c r="E68">
        <f>VLOOKUP(A68,volgorde!A:B,2,FALSE)</f>
        <v>16</v>
      </c>
      <c r="F68" t="str">
        <f t="shared" si="3"/>
        <v>sampunittype_name</v>
      </c>
      <c r="G68" t="str">
        <f>IFERROR(IF(VLOOKUP(F68,datatypes!A:B,2,FALSE)="object","varchar",IF(LEN(D68)=0,"numeric","integer")),"")</f>
        <v/>
      </c>
      <c r="H68" t="str">
        <f t="shared" si="4"/>
        <v/>
      </c>
      <c r="I68" t="str">
        <f t="shared" si="5"/>
        <v/>
      </c>
    </row>
    <row r="69" spans="1:9" x14ac:dyDescent="0.5">
      <c r="A69" t="s">
        <v>66</v>
      </c>
      <c r="B69" t="b">
        <v>0</v>
      </c>
      <c r="D69" t="str">
        <f>IFERROR(IFERROR(VLOOKUP(C69,catalogue!A:B,2,FALSE),VLOOKUP(A69,catalogue!A:B,2,FALSE)),"")</f>
        <v/>
      </c>
      <c r="E69">
        <f>VLOOKUP(A69,volgorde!A:B,2,FALSE)</f>
        <v>34</v>
      </c>
      <c r="F69" t="str">
        <f t="shared" si="3"/>
        <v>sampy</v>
      </c>
      <c r="G69" t="str">
        <f>IFERROR(IF(VLOOKUP(F69,datatypes!A:B,2,FALSE)="object","varchar",IF(LEN(D69)=0,"numeric","integer")),"")</f>
        <v>numeric</v>
      </c>
      <c r="H69" t="str">
        <f t="shared" si="4"/>
        <v/>
      </c>
      <c r="I69" t="str">
        <f t="shared" si="5"/>
        <v>sampy numeric ,</v>
      </c>
    </row>
    <row r="70" spans="1:9" x14ac:dyDescent="0.5">
      <c r="A70" t="s">
        <v>67</v>
      </c>
      <c r="B70" t="b">
        <v>0</v>
      </c>
      <c r="D70" t="str">
        <f>IFERROR(IFERROR(VLOOKUP(C70,catalogue!A:B,2,FALSE),VLOOKUP(A70,catalogue!A:B,2,FALSE)),"")</f>
        <v/>
      </c>
      <c r="E70">
        <v>32</v>
      </c>
      <c r="F70" t="str">
        <f t="shared" si="3"/>
        <v>seqd</v>
      </c>
      <c r="G70" t="str">
        <f>IFERROR(IF(VLOOKUP(F70,datatypes!A:B,2,FALSE)="object","varchar",IF(LEN(D70)=0,"numeric","integer")),"")</f>
        <v>numeric</v>
      </c>
      <c r="H70" t="str">
        <f t="shared" si="4"/>
        <v/>
      </c>
      <c r="I70" t="str">
        <f t="shared" si="5"/>
        <v>seqd numeric ,</v>
      </c>
    </row>
    <row r="71" spans="1:9" x14ac:dyDescent="0.5">
      <c r="A71" t="s">
        <v>68</v>
      </c>
      <c r="B71" t="b">
        <v>0</v>
      </c>
      <c r="D71" t="str">
        <f>IFERROR(IFERROR(VLOOKUP(C71,catalogue!A:B,2,FALSE),VLOOKUP(A71,catalogue!A:B,2,FALSE)),"")</f>
        <v/>
      </c>
      <c r="E71">
        <v>33</v>
      </c>
      <c r="F71" t="str">
        <f t="shared" si="3"/>
        <v>seqm</v>
      </c>
      <c r="G71" t="str">
        <f>IFERROR(IF(VLOOKUP(F71,datatypes!A:B,2,FALSE)="object","varchar",IF(LEN(D71)=0,"numeric","integer")),"")</f>
        <v>numeric</v>
      </c>
      <c r="H71" t="str">
        <f t="shared" si="4"/>
        <v/>
      </c>
      <c r="I71" t="str">
        <f t="shared" si="5"/>
        <v>seqm numeric ,</v>
      </c>
    </row>
    <row r="72" spans="1:9" x14ac:dyDescent="0.5">
      <c r="A72" t="s">
        <v>69</v>
      </c>
      <c r="B72" t="b">
        <v>0</v>
      </c>
      <c r="D72" t="str">
        <f>IFERROR(IFERROR(VLOOKUP(C72,catalogue!A:B,2,FALSE),VLOOKUP(A72,catalogue!A:B,2,FALSE)),"")</f>
        <v>INSTRUM</v>
      </c>
      <c r="E72">
        <v>65</v>
      </c>
      <c r="F72" t="str">
        <f t="shared" si="3"/>
        <v>seqtech_code</v>
      </c>
      <c r="G72" t="str">
        <f>IFERROR(IF(VLOOKUP(F72,datatypes!A:B,2,FALSE)="object","varchar",IF(LEN(D72)=0,"numeric","integer")),"")</f>
        <v>integer</v>
      </c>
      <c r="H72" t="str">
        <f t="shared" si="4"/>
        <v>REFERENCES ontologies_efsa.INSTRUM(id)</v>
      </c>
      <c r="I72" t="str">
        <f t="shared" si="5"/>
        <v>seqtech_code integer REFERENCES ontologies_efsa.INSTRUM(id),</v>
      </c>
    </row>
    <row r="73" spans="1:9" x14ac:dyDescent="0.5">
      <c r="A73" t="s">
        <v>70</v>
      </c>
      <c r="B73" t="b">
        <v>1</v>
      </c>
      <c r="D73" t="str">
        <f>IFERROR(IFERROR(VLOOKUP(C73,catalogue!A:B,2,FALSE),VLOOKUP(A73,catalogue!A:B,2,FALSE)),"")</f>
        <v/>
      </c>
      <c r="E73">
        <v>66</v>
      </c>
      <c r="F73" t="str">
        <f t="shared" si="3"/>
        <v>seqtech_name</v>
      </c>
      <c r="G73" t="str">
        <f>IFERROR(IF(VLOOKUP(F73,datatypes!A:B,2,FALSE)="object","varchar",IF(LEN(D73)=0,"numeric","integer")),"")</f>
        <v>varchar</v>
      </c>
      <c r="H73" t="str">
        <f t="shared" si="4"/>
        <v/>
      </c>
      <c r="I73" t="str">
        <f t="shared" si="5"/>
        <v/>
      </c>
    </row>
    <row r="74" spans="1:9" x14ac:dyDescent="0.5">
      <c r="A74" t="s">
        <v>71</v>
      </c>
      <c r="B74" t="b">
        <v>0</v>
      </c>
      <c r="D74" t="str">
        <f>IFERROR(IFERROR(VLOOKUP(C74,catalogue!A:B,2,FALSE),VLOOKUP(A74,catalogue!A:B,2,FALSE)),"")</f>
        <v/>
      </c>
      <c r="E74">
        <v>67</v>
      </c>
      <c r="F74" t="str">
        <f t="shared" si="3"/>
        <v>seqy</v>
      </c>
      <c r="G74" t="str">
        <f>IFERROR(IF(VLOOKUP(F74,datatypes!A:B,2,FALSE)="object","varchar",IF(LEN(D74)=0,"numeric","integer")),"")</f>
        <v>numeric</v>
      </c>
      <c r="H74" t="str">
        <f t="shared" si="4"/>
        <v/>
      </c>
      <c r="I74" t="str">
        <f t="shared" si="5"/>
        <v>seqy numeric ,</v>
      </c>
    </row>
    <row r="75" spans="1:9" x14ac:dyDescent="0.5">
      <c r="A75" t="s">
        <v>72</v>
      </c>
      <c r="B75" t="b">
        <v>0</v>
      </c>
      <c r="D75" t="str">
        <f>IFERROR(IFERROR(VLOOKUP(C75,catalogue!A:B,2,FALSE),VLOOKUP(A75,catalogue!A:B,2,FALSE)),"")</f>
        <v/>
      </c>
      <c r="E75">
        <f>VLOOKUP(A75,volgorde!A:B,2,FALSE)</f>
        <v>8</v>
      </c>
      <c r="F75" t="str">
        <f t="shared" si="3"/>
        <v>st</v>
      </c>
      <c r="G75" t="str">
        <f>IFERROR(IF(VLOOKUP(F75,datatypes!A:B,2,FALSE)="object","varchar",IF(LEN(D75)=0,"numeric","integer")),"")</f>
        <v>numeric</v>
      </c>
      <c r="H75" t="str">
        <f t="shared" si="4"/>
        <v/>
      </c>
      <c r="I75" t="str">
        <f t="shared" si="5"/>
        <v>st numeric ,</v>
      </c>
    </row>
    <row r="76" spans="1:9" x14ac:dyDescent="0.5">
      <c r="A76" t="s">
        <v>73</v>
      </c>
      <c r="B76" t="b">
        <v>0</v>
      </c>
      <c r="C76" t="s">
        <v>74</v>
      </c>
      <c r="D76" t="str">
        <f>IFERROR(IFERROR(VLOOKUP(C76,catalogue!A:B,2,FALSE),VLOOKUP(A76,catalogue!A:B,2,FALSE)),"")</f>
        <v>PARAM</v>
      </c>
      <c r="E76">
        <v>45</v>
      </c>
      <c r="F76" t="str">
        <f t="shared" si="3"/>
        <v>substance_id</v>
      </c>
      <c r="G76" t="str">
        <f>IFERROR(IF(VLOOKUP(F76,datatypes!A:B,2,FALSE)="object","varchar",IF(LEN(D76)=0,"numeric","integer")),"")</f>
        <v>integer</v>
      </c>
      <c r="H76" t="str">
        <f t="shared" si="4"/>
        <v>REFERENCES ontologies_efsa.PARAM(id)</v>
      </c>
      <c r="I76" t="str">
        <f t="shared" si="5"/>
        <v>substance_id integer REFERENCES ontologies_efsa.PARAM(id),</v>
      </c>
    </row>
    <row r="77" spans="1:9" x14ac:dyDescent="0.5">
      <c r="A77" t="s">
        <v>74</v>
      </c>
      <c r="B77" t="b">
        <v>0</v>
      </c>
      <c r="C77" t="s">
        <v>74</v>
      </c>
      <c r="D77" t="str">
        <f>IFERROR(IFERROR(VLOOKUP(C77,catalogue!A:B,2,FALSE),VLOOKUP(A77,catalogue!A:B,2,FALSE)),"")</f>
        <v>PARAM</v>
      </c>
      <c r="E77">
        <f>VLOOKUP(A77,volgorde!A:B,2,FALSE)</f>
        <v>46</v>
      </c>
      <c r="F77" t="str">
        <f t="shared" si="3"/>
        <v>substance_id</v>
      </c>
      <c r="G77" t="str">
        <f>IFERROR(IF(VLOOKUP(F77,datatypes!A:B,2,FALSE)="object","varchar",IF(LEN(D77)=0,"numeric","integer")),"")</f>
        <v>integer</v>
      </c>
      <c r="H77" t="str">
        <f t="shared" si="4"/>
        <v>REFERENCES ontologies_efsa.PARAM(id)</v>
      </c>
      <c r="I77" t="str">
        <f t="shared" si="5"/>
        <v>substance_id integer REFERENCES ontologies_efsa.PARAM(id),</v>
      </c>
    </row>
    <row r="78" spans="1:9" x14ac:dyDescent="0.5">
      <c r="A78" t="s">
        <v>75</v>
      </c>
      <c r="B78" t="b">
        <v>1</v>
      </c>
      <c r="D78" t="str">
        <f>IFERROR(IFERROR(VLOOKUP(C78,catalogue!A:B,2,FALSE),VLOOKUP(A78,catalogue!A:B,2,FALSE)),"")</f>
        <v/>
      </c>
      <c r="E78">
        <f>VLOOKUP(A78,volgorde!A:B,2,FALSE)</f>
        <v>45</v>
      </c>
      <c r="F78" t="str">
        <f t="shared" si="3"/>
        <v>substance_name</v>
      </c>
      <c r="G78" t="str">
        <f>IFERROR(IF(VLOOKUP(F78,datatypes!A:B,2,FALSE)="object","varchar",IF(LEN(D78)=0,"numeric","integer")),"")</f>
        <v/>
      </c>
      <c r="H78" t="str">
        <f t="shared" si="4"/>
        <v/>
      </c>
      <c r="I78" t="str">
        <f t="shared" si="5"/>
        <v/>
      </c>
    </row>
    <row r="79" spans="1:9" x14ac:dyDescent="0.5">
      <c r="A79" t="s">
        <v>76</v>
      </c>
      <c r="B79" t="b">
        <v>0</v>
      </c>
      <c r="D79" t="str">
        <f>IFERROR(IFERROR(VLOOKUP(C79,catalogue!A:B,2,FALSE),VLOOKUP(A79,catalogue!A:B,2,FALSE)),"")</f>
        <v/>
      </c>
      <c r="E79">
        <f>VLOOKUP(A79,volgorde!A:B,2,FALSE)</f>
        <v>60</v>
      </c>
      <c r="F79" t="str">
        <f t="shared" si="3"/>
        <v>syntestcaz</v>
      </c>
      <c r="G79" t="str">
        <f>IFERROR(IF(VLOOKUP(F79,datatypes!A:B,2,FALSE)="object","varchar",IF(LEN(D79)=0,"numeric","integer")),"")</f>
        <v>varchar</v>
      </c>
      <c r="H79" t="str">
        <f t="shared" si="4"/>
        <v/>
      </c>
      <c r="I79" t="str">
        <f t="shared" si="5"/>
        <v>syntestcaz varchar ,</v>
      </c>
    </row>
    <row r="80" spans="1:9" x14ac:dyDescent="0.5">
      <c r="A80" t="s">
        <v>77</v>
      </c>
      <c r="B80" t="b">
        <v>0</v>
      </c>
      <c r="D80" t="str">
        <f>IFERROR(IFERROR(VLOOKUP(C80,catalogue!A:B,2,FALSE),VLOOKUP(A80,catalogue!A:B,2,FALSE)),"")</f>
        <v/>
      </c>
      <c r="E80">
        <f>VLOOKUP(A80,volgorde!A:B,2,FALSE)</f>
        <v>61</v>
      </c>
      <c r="F80" t="str">
        <f t="shared" si="3"/>
        <v>syntestctx</v>
      </c>
      <c r="G80" t="str">
        <f>IFERROR(IF(VLOOKUP(F80,datatypes!A:B,2,FALSE)="object","varchar",IF(LEN(D80)=0,"numeric","integer")),"")</f>
        <v>varchar</v>
      </c>
      <c r="H80" t="str">
        <f t="shared" si="4"/>
        <v/>
      </c>
      <c r="I80" t="str">
        <f t="shared" si="5"/>
        <v>syntestctx varchar ,</v>
      </c>
    </row>
    <row r="81" spans="1:9" x14ac:dyDescent="0.5">
      <c r="A81" t="s">
        <v>78</v>
      </c>
      <c r="B81" t="b">
        <v>0</v>
      </c>
      <c r="D81" t="str">
        <f>IFERROR(IFERROR(VLOOKUP(C81,catalogue!A:B,2,FALSE),VLOOKUP(A81,catalogue!A:B,2,FALSE)),"")</f>
        <v/>
      </c>
      <c r="E81">
        <f>VLOOKUP(A81,volgorde!A:B,2,FALSE)</f>
        <v>62</v>
      </c>
      <c r="F81" t="str">
        <f t="shared" si="3"/>
        <v>syntestfep</v>
      </c>
      <c r="G81" t="str">
        <f>IFERROR(IF(VLOOKUP(F81,datatypes!A:B,2,FALSE)="object","varchar",IF(LEN(D81)=0,"numeric","integer")),"")</f>
        <v>varchar</v>
      </c>
      <c r="H81" t="str">
        <f t="shared" si="4"/>
        <v/>
      </c>
      <c r="I81" t="str">
        <f t="shared" si="5"/>
        <v>syntestfep varchar ,</v>
      </c>
    </row>
    <row r="82" spans="1:9" x14ac:dyDescent="0.5">
      <c r="A82" t="s">
        <v>79</v>
      </c>
      <c r="B82" t="b">
        <v>0</v>
      </c>
      <c r="D82" t="str">
        <f>IFERROR(IFERROR(VLOOKUP(C82,catalogue!A:B,2,FALSE),VLOOKUP(A82,catalogue!A:B,2,FALSE)),"")</f>
        <v/>
      </c>
      <c r="E82">
        <f>VLOOKUP(A82,volgorde!A:B,2,FALSE)</f>
        <v>9</v>
      </c>
      <c r="F82" t="str">
        <f t="shared" si="3"/>
        <v>t</v>
      </c>
      <c r="G82" t="str">
        <f>IFERROR(IF(VLOOKUP(F82,datatypes!A:B,2,FALSE)="object","varchar",IF(LEN(D82)=0,"numeric","integer")),"")</f>
        <v>numeric</v>
      </c>
      <c r="H82" t="str">
        <f t="shared" si="4"/>
        <v/>
      </c>
      <c r="I82" t="str">
        <f t="shared" si="5"/>
        <v>t numeric ,</v>
      </c>
    </row>
    <row r="83" spans="1:9" x14ac:dyDescent="0.5">
      <c r="A83" t="s">
        <v>80</v>
      </c>
      <c r="B83" t="b">
        <v>0</v>
      </c>
      <c r="D83" t="str">
        <f>IFERROR(IFERROR(VLOOKUP(C83,catalogue!A:B,2,FALSE),VLOOKUP(A83,catalogue!A:B,2,FALSE)),"")</f>
        <v/>
      </c>
      <c r="E83">
        <f>VLOOKUP(A83,volgorde!A:B,2,FALSE)</f>
        <v>15</v>
      </c>
      <c r="F83" t="str">
        <f t="shared" si="3"/>
        <v>totsampunitspositive</v>
      </c>
      <c r="G83" t="str">
        <f>IFERROR(IF(VLOOKUP(F83,datatypes!A:B,2,FALSE)="object","varchar",IF(LEN(D83)=0,"numeric","integer")),"")</f>
        <v>numeric</v>
      </c>
      <c r="H83" t="str">
        <f t="shared" si="4"/>
        <v/>
      </c>
      <c r="I83" t="str">
        <f t="shared" si="5"/>
        <v>totsampunitspositive numeric ,</v>
      </c>
    </row>
    <row r="84" spans="1:9" x14ac:dyDescent="0.5">
      <c r="A84" t="s">
        <v>81</v>
      </c>
      <c r="B84" t="b">
        <v>0</v>
      </c>
      <c r="D84" t="str">
        <f>IFERROR(IFERROR(VLOOKUP(C84,catalogue!A:B,2,FALSE),VLOOKUP(A84,catalogue!A:B,2,FALSE)),"")</f>
        <v/>
      </c>
      <c r="E84">
        <f>VLOOKUP(A84,volgorde!A:B,2,FALSE)</f>
        <v>14</v>
      </c>
      <c r="F84" t="str">
        <f t="shared" si="3"/>
        <v>totsampunitstested</v>
      </c>
      <c r="G84" t="str">
        <f>IFERROR(IF(VLOOKUP(F84,datatypes!A:B,2,FALSE)="object","varchar",IF(LEN(D84)=0,"numeric","integer")),"")</f>
        <v>numeric</v>
      </c>
      <c r="H84" t="str">
        <f t="shared" si="4"/>
        <v/>
      </c>
      <c r="I84" t="str">
        <f t="shared" si="5"/>
        <v>totsampunitstested numeric ,</v>
      </c>
    </row>
    <row r="85" spans="1:9" x14ac:dyDescent="0.5">
      <c r="A85" t="s">
        <v>82</v>
      </c>
      <c r="B85" t="b">
        <v>0</v>
      </c>
      <c r="D85" t="str">
        <f>IFERROR(IFERROR(VLOOKUP(C85,catalogue!A:B,2,FALSE),VLOOKUP(A85,catalogue!A:B,2,FALSE)),"")</f>
        <v/>
      </c>
      <c r="E85">
        <f>VLOOKUP(A85,volgorde!A:B,2,FALSE)</f>
        <v>13</v>
      </c>
      <c r="F85" t="str">
        <f t="shared" si="3"/>
        <v>totunitspositive</v>
      </c>
      <c r="G85" t="str">
        <f>IFERROR(IF(VLOOKUP(F85,datatypes!A:B,2,FALSE)="object","varchar",IF(LEN(D85)=0,"numeric","integer")),"")</f>
        <v>numeric</v>
      </c>
      <c r="H85" t="str">
        <f t="shared" si="4"/>
        <v/>
      </c>
      <c r="I85" t="str">
        <f t="shared" si="5"/>
        <v>totunitspositive numeric ,</v>
      </c>
    </row>
    <row r="86" spans="1:9" x14ac:dyDescent="0.5">
      <c r="A86" t="s">
        <v>83</v>
      </c>
      <c r="B86" t="b">
        <v>0</v>
      </c>
      <c r="D86" t="str">
        <f>IFERROR(IFERROR(VLOOKUP(C86,catalogue!A:B,2,FALSE),VLOOKUP(A86,catalogue!A:B,2,FALSE)),"")</f>
        <v/>
      </c>
      <c r="E86">
        <f>VLOOKUP(A86,volgorde!A:B,2,FALSE)</f>
        <v>12</v>
      </c>
      <c r="F86" t="str">
        <f t="shared" si="3"/>
        <v>totunitstested</v>
      </c>
      <c r="G86" t="str">
        <f>IFERROR(IF(VLOOKUP(F86,datatypes!A:B,2,FALSE)="object","varchar",IF(LEN(D86)=0,"numeric","integer")),"")</f>
        <v>numeric</v>
      </c>
      <c r="H86" t="str">
        <f t="shared" si="4"/>
        <v/>
      </c>
      <c r="I86" t="str">
        <f t="shared" si="5"/>
        <v>totunitstested numeric ,</v>
      </c>
    </row>
    <row r="87" spans="1:9" x14ac:dyDescent="0.5">
      <c r="A87" t="s">
        <v>84</v>
      </c>
      <c r="B87" t="b">
        <v>0</v>
      </c>
      <c r="D87" t="str">
        <f>IFERROR(IFERROR(VLOOKUP(C87,catalogue!A:B,2,FALSE),VLOOKUP(A87,catalogue!A:B,2,FALSE)),"")</f>
        <v>ZOO_CAT_TRACES</v>
      </c>
      <c r="E87">
        <v>68</v>
      </c>
      <c r="F87" t="str">
        <f t="shared" si="3"/>
        <v>tracescode_code</v>
      </c>
      <c r="G87" t="str">
        <f>IFERROR(IF(VLOOKUP(F87,datatypes!A:B,2,FALSE)="object","varchar",IF(LEN(D87)=0,"numeric","integer")),"")</f>
        <v>integer</v>
      </c>
      <c r="H87" t="str">
        <f t="shared" si="4"/>
        <v>REFERENCES ontologies_efsa.ZOO_CAT_TRACES(id)</v>
      </c>
      <c r="I87" t="str">
        <f t="shared" si="5"/>
        <v>tracescode_code integer REFERENCES ontologies_efsa.ZOO_CAT_TRACES(id),</v>
      </c>
    </row>
    <row r="88" spans="1:9" x14ac:dyDescent="0.5">
      <c r="A88" t="s">
        <v>85</v>
      </c>
      <c r="B88" t="b">
        <v>1</v>
      </c>
      <c r="D88" t="str">
        <f>IFERROR(IFERROR(VLOOKUP(C88,catalogue!A:B,2,FALSE),VLOOKUP(A88,catalogue!A:B,2,FALSE)),"")</f>
        <v/>
      </c>
      <c r="E88">
        <v>69</v>
      </c>
      <c r="F88" t="str">
        <f t="shared" si="3"/>
        <v>tracescode_name</v>
      </c>
      <c r="G88" t="str">
        <f>IFERROR(IF(VLOOKUP(F88,datatypes!A:B,2,FALSE)="object","varchar",IF(LEN(D88)=0,"numeric","integer")),"")</f>
        <v>varchar</v>
      </c>
      <c r="H88" t="str">
        <f t="shared" si="4"/>
        <v/>
      </c>
      <c r="I88" t="str">
        <f t="shared" si="5"/>
        <v/>
      </c>
    </row>
    <row r="89" spans="1:9" x14ac:dyDescent="0.5">
      <c r="A89" t="s">
        <v>86</v>
      </c>
      <c r="B89" t="b">
        <v>0</v>
      </c>
      <c r="C89" t="s">
        <v>86</v>
      </c>
      <c r="D89" t="str">
        <f>IFERROR(IFERROR(VLOOKUP(C89,catalogue!A:B,2,FALSE),VLOOKUP(A89,catalogue!A:B,2,FALSE)),"")</f>
        <v>PARAM</v>
      </c>
      <c r="E89">
        <f>VLOOKUP(A89,volgorde!A:B,2,FALSE)</f>
        <v>6</v>
      </c>
      <c r="F89" t="str">
        <f t="shared" si="3"/>
        <v>zoonosis_id</v>
      </c>
      <c r="G89" t="str">
        <f>IFERROR(IF(VLOOKUP(F89,datatypes!A:B,2,FALSE)="object","varchar",IF(LEN(D89)=0,"numeric","integer")),"")</f>
        <v>integer</v>
      </c>
      <c r="H89" t="str">
        <f t="shared" si="4"/>
        <v>REFERENCES ontologies_efsa.PARAM(id)</v>
      </c>
      <c r="I89" t="str">
        <f t="shared" si="5"/>
        <v>zoonosis_id integer REFERENCES ontologies_efsa.PARAM(id),</v>
      </c>
    </row>
    <row r="90" spans="1:9" x14ac:dyDescent="0.5">
      <c r="A90" t="s">
        <v>87</v>
      </c>
      <c r="B90" t="b">
        <v>1</v>
      </c>
      <c r="D90" t="str">
        <f>IFERROR(IFERROR(VLOOKUP(C90,catalogue!A:B,2,FALSE),VLOOKUP(A90,catalogue!A:B,2,FALSE)),"")</f>
        <v/>
      </c>
      <c r="E90">
        <f>VLOOKUP(A90,volgorde!A:B,2,FALSE)</f>
        <v>5</v>
      </c>
      <c r="F90" t="str">
        <f t="shared" si="3"/>
        <v>zoonosis_name</v>
      </c>
      <c r="G90" t="str">
        <f>IFERROR(IF(VLOOKUP(F90,datatypes!A:B,2,FALSE)="object","varchar",IF(LEN(D90)=0,"numeric","integer")),"")</f>
        <v/>
      </c>
      <c r="H90" t="str">
        <f t="shared" si="4"/>
        <v/>
      </c>
      <c r="I90" t="str">
        <f t="shared" si="5"/>
        <v/>
      </c>
    </row>
    <row r="91" spans="1:9" x14ac:dyDescent="0.5">
      <c r="A91" t="s">
        <v>88</v>
      </c>
      <c r="B91" t="b">
        <v>0</v>
      </c>
      <c r="C91" t="s">
        <v>86</v>
      </c>
      <c r="D91" t="str">
        <f>IFERROR(IFERROR(VLOOKUP(C91,catalogue!A:B,2,FALSE),VLOOKUP(A91,catalogue!A:B,2,FALSE)),"")</f>
        <v>PARAM</v>
      </c>
      <c r="E91">
        <v>5</v>
      </c>
      <c r="F91" t="str">
        <f t="shared" si="3"/>
        <v>zoonosis_id</v>
      </c>
      <c r="G91" t="str">
        <f>IFERROR(IF(VLOOKUP(F91,datatypes!A:B,2,FALSE)="object","varchar",IF(LEN(D91)=0,"numeric","integer")),"")</f>
        <v>integer</v>
      </c>
      <c r="H91" t="str">
        <f t="shared" si="4"/>
        <v>REFERENCES ontologies_efsa.PARAM(id)</v>
      </c>
      <c r="I91" t="str">
        <f t="shared" si="5"/>
        <v>zoonosis_id integer REFERENCES ontologies_efsa.PARAM(id),</v>
      </c>
    </row>
    <row r="92" spans="1:9" x14ac:dyDescent="0.5">
      <c r="A92" t="s">
        <v>89</v>
      </c>
      <c r="B92" t="b">
        <v>0</v>
      </c>
      <c r="D92" t="str">
        <f>IFERROR(IFERROR(VLOOKUP(C92,catalogue!A:B,2,FALSE),VLOOKUP(A92,catalogue!A:B,2,FALSE)),"")</f>
        <v/>
      </c>
      <c r="E92">
        <v>6</v>
      </c>
      <c r="F92" t="str">
        <f t="shared" si="3"/>
        <v>zoonosiscc</v>
      </c>
      <c r="G92" t="str">
        <f>IFERROR(IF(VLOOKUP(F92,datatypes!A:B,2,FALSE)="object","varchar",IF(LEN(D92)=0,"numeric","integer")),"")</f>
        <v>numeric</v>
      </c>
      <c r="H92" t="str">
        <f t="shared" si="4"/>
        <v/>
      </c>
      <c r="I92" t="str">
        <f t="shared" si="5"/>
        <v>zoonosiscc numeric ,</v>
      </c>
    </row>
    <row r="93" spans="1:9" x14ac:dyDescent="0.5">
      <c r="A93" t="s">
        <v>90</v>
      </c>
      <c r="B93" t="b">
        <v>0</v>
      </c>
      <c r="D93" t="str">
        <f>IFERROR(IFERROR(VLOOKUP(C93,catalogue!A:B,2,FALSE),VLOOKUP(A93,catalogue!A:B,2,FALSE)),"")</f>
        <v/>
      </c>
      <c r="E93">
        <v>6</v>
      </c>
      <c r="F93" t="str">
        <f t="shared" si="3"/>
        <v>zoonosisst</v>
      </c>
      <c r="G93" t="str">
        <f>IFERROR(IF(VLOOKUP(F93,datatypes!A:B,2,FALSE)="object","varchar",IF(LEN(D93)=0,"numeric","integer")),"")</f>
        <v>numeric</v>
      </c>
      <c r="H93" t="str">
        <f t="shared" si="4"/>
        <v/>
      </c>
      <c r="I93" t="str">
        <f t="shared" si="5"/>
        <v>zoonosisst numeric ,</v>
      </c>
    </row>
    <row r="94" spans="1:9" x14ac:dyDescent="0.5">
      <c r="A94" t="s">
        <v>91</v>
      </c>
      <c r="B94" t="b">
        <v>0</v>
      </c>
      <c r="D94" t="str">
        <f>IFERROR(IFERROR(VLOOKUP(C94,catalogue!A:B,2,FALSE),VLOOKUP(A94,catalogue!A:B,2,FALSE)),"")</f>
        <v/>
      </c>
      <c r="E94">
        <v>6</v>
      </c>
      <c r="F94" t="str">
        <f t="shared" si="3"/>
        <v>zoonosist</v>
      </c>
      <c r="G94" t="str">
        <f>IFERROR(IF(VLOOKUP(F94,datatypes!A:B,2,FALSE)="object","varchar",IF(LEN(D94)=0,"numeric","integer")),"")</f>
        <v>numeric</v>
      </c>
      <c r="H94" t="str">
        <f t="shared" si="4"/>
        <v/>
      </c>
      <c r="I94" t="str">
        <f t="shared" si="5"/>
        <v>zoonosist numeric ,</v>
      </c>
    </row>
    <row r="95" spans="1:9" x14ac:dyDescent="0.5">
      <c r="A95" t="s">
        <v>181</v>
      </c>
      <c r="B95" t="b">
        <v>0</v>
      </c>
      <c r="E95">
        <v>100</v>
      </c>
      <c r="F95" t="str">
        <f t="shared" si="3"/>
        <v>filename</v>
      </c>
      <c r="G95" t="str">
        <f>IFERROR(IF(VLOOKUP(F95,datatypes!A:B,2,FALSE)="object","varchar",IF(LEN(D95)=0,"numeric","integer")),"")</f>
        <v>varchar</v>
      </c>
      <c r="H95" t="str">
        <f t="shared" ref="H95" si="6">IF(LEN(D95)=0,"","REFERENCES ontologies_efsa."&amp;D95&amp;"(id)")</f>
        <v/>
      </c>
      <c r="I95" t="str">
        <f t="shared" ref="I95" si="7">IF(B95,"",F95&amp;" "&amp;G95&amp;" "&amp;H95&amp;",")</f>
        <v>filename varchar 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44D-66DB-472B-8A90-1B7AAC041C92}">
  <dimension ref="A1:D18"/>
  <sheetViews>
    <sheetView workbookViewId="0">
      <selection activeCell="B1" sqref="B1:B1048576"/>
    </sheetView>
  </sheetViews>
  <sheetFormatPr defaultRowHeight="25.8" x14ac:dyDescent="0.5"/>
  <cols>
    <col min="1" max="1" width="19.9375" bestFit="1" customWidth="1"/>
    <col min="2" max="2" width="29.87890625" customWidth="1"/>
  </cols>
  <sheetData>
    <row r="1" spans="1:4" x14ac:dyDescent="0.5">
      <c r="A1" s="1" t="s">
        <v>92</v>
      </c>
      <c r="B1" s="1" t="s">
        <v>96</v>
      </c>
      <c r="C1" t="s">
        <v>97</v>
      </c>
    </row>
    <row r="2" spans="1:4" x14ac:dyDescent="0.5">
      <c r="A2" t="s">
        <v>7</v>
      </c>
      <c r="B2" t="s">
        <v>98</v>
      </c>
      <c r="C2" t="b">
        <v>1</v>
      </c>
      <c r="D2" t="str">
        <f>LOWER(B2)</f>
        <v>anlymd</v>
      </c>
    </row>
    <row r="3" spans="1:4" x14ac:dyDescent="0.5">
      <c r="A3" t="s">
        <v>10</v>
      </c>
      <c r="B3" t="s">
        <v>99</v>
      </c>
      <c r="C3" t="b">
        <v>1</v>
      </c>
      <c r="D3" t="str">
        <f t="shared" ref="D3:D18" si="0">LOWER(B3)</f>
        <v>param</v>
      </c>
    </row>
    <row r="4" spans="1:4" x14ac:dyDescent="0.5">
      <c r="A4" t="s">
        <v>18</v>
      </c>
      <c r="B4" t="s">
        <v>100</v>
      </c>
      <c r="C4" t="b">
        <v>1</v>
      </c>
      <c r="D4" t="str">
        <f t="shared" si="0"/>
        <v>zoo_cat_fixmeas</v>
      </c>
    </row>
    <row r="5" spans="1:4" x14ac:dyDescent="0.5">
      <c r="A5" t="s">
        <v>26</v>
      </c>
      <c r="B5" t="s">
        <v>100</v>
      </c>
      <c r="C5" t="b">
        <v>1</v>
      </c>
      <c r="D5" t="str">
        <f t="shared" si="0"/>
        <v>zoo_cat_fixmeas</v>
      </c>
    </row>
    <row r="6" spans="1:4" x14ac:dyDescent="0.5">
      <c r="A6" t="s">
        <v>29</v>
      </c>
      <c r="B6" t="s">
        <v>101</v>
      </c>
      <c r="C6" t="b">
        <v>1</v>
      </c>
      <c r="D6" t="str">
        <f t="shared" si="0"/>
        <v>zoo_cat_matrix</v>
      </c>
    </row>
    <row r="7" spans="1:4" x14ac:dyDescent="0.5">
      <c r="A7" t="s">
        <v>32</v>
      </c>
      <c r="B7" t="s">
        <v>100</v>
      </c>
      <c r="C7" t="b">
        <v>1</v>
      </c>
      <c r="D7" t="str">
        <f t="shared" si="0"/>
        <v>zoo_cat_fixmeas</v>
      </c>
    </row>
    <row r="8" spans="1:4" x14ac:dyDescent="0.5">
      <c r="A8" t="s">
        <v>40</v>
      </c>
      <c r="B8" t="s">
        <v>102</v>
      </c>
      <c r="C8" t="b">
        <v>1</v>
      </c>
      <c r="D8" t="str">
        <f t="shared" si="0"/>
        <v>sampstr</v>
      </c>
    </row>
    <row r="9" spans="1:4" x14ac:dyDescent="0.5">
      <c r="A9" t="s">
        <v>95</v>
      </c>
      <c r="B9" t="s">
        <v>103</v>
      </c>
      <c r="C9" t="b">
        <v>1</v>
      </c>
      <c r="D9" t="str">
        <f t="shared" si="0"/>
        <v>country</v>
      </c>
    </row>
    <row r="10" spans="1:4" x14ac:dyDescent="0.5">
      <c r="A10" t="s">
        <v>47</v>
      </c>
      <c r="B10" t="s">
        <v>104</v>
      </c>
      <c r="C10" t="b">
        <v>1</v>
      </c>
      <c r="D10" t="str">
        <f t="shared" si="0"/>
        <v>prgtyp</v>
      </c>
    </row>
    <row r="11" spans="1:4" x14ac:dyDescent="0.5">
      <c r="A11" t="s">
        <v>51</v>
      </c>
      <c r="B11" t="s">
        <v>105</v>
      </c>
      <c r="C11" t="b">
        <v>1</v>
      </c>
      <c r="D11" t="str">
        <f t="shared" si="0"/>
        <v>samplr</v>
      </c>
    </row>
    <row r="12" spans="1:4" x14ac:dyDescent="0.5">
      <c r="A12" t="s">
        <v>58</v>
      </c>
      <c r="B12" t="s">
        <v>106</v>
      </c>
      <c r="C12" t="b">
        <v>1</v>
      </c>
      <c r="D12" t="str">
        <f t="shared" si="0"/>
        <v>sampnt</v>
      </c>
    </row>
    <row r="13" spans="1:4" x14ac:dyDescent="0.5">
      <c r="A13" t="s">
        <v>61</v>
      </c>
      <c r="B13" t="s">
        <v>107</v>
      </c>
      <c r="C13" t="b">
        <v>1</v>
      </c>
      <c r="D13" t="str">
        <f t="shared" si="0"/>
        <v>zoo_cat_smptyp</v>
      </c>
    </row>
    <row r="14" spans="1:4" x14ac:dyDescent="0.5">
      <c r="A14" t="s">
        <v>64</v>
      </c>
      <c r="B14" t="s">
        <v>108</v>
      </c>
      <c r="C14" t="b">
        <v>1</v>
      </c>
      <c r="D14" t="str">
        <f t="shared" si="0"/>
        <v>sampuntyp</v>
      </c>
    </row>
    <row r="15" spans="1:4" x14ac:dyDescent="0.5">
      <c r="A15" t="s">
        <v>69</v>
      </c>
      <c r="B15" t="s">
        <v>109</v>
      </c>
      <c r="C15" t="b">
        <v>1</v>
      </c>
      <c r="D15" t="str">
        <f t="shared" si="0"/>
        <v>instrum</v>
      </c>
    </row>
    <row r="16" spans="1:4" x14ac:dyDescent="0.5">
      <c r="A16" t="s">
        <v>74</v>
      </c>
      <c r="B16" t="s">
        <v>99</v>
      </c>
      <c r="C16" t="b">
        <v>1</v>
      </c>
      <c r="D16" t="str">
        <f t="shared" si="0"/>
        <v>param</v>
      </c>
    </row>
    <row r="17" spans="1:4" x14ac:dyDescent="0.5">
      <c r="A17" t="s">
        <v>84</v>
      </c>
      <c r="B17" t="s">
        <v>110</v>
      </c>
      <c r="C17" t="b">
        <v>1</v>
      </c>
      <c r="D17" t="str">
        <f t="shared" si="0"/>
        <v>zoo_cat_traces</v>
      </c>
    </row>
    <row r="18" spans="1:4" x14ac:dyDescent="0.5">
      <c r="A18" t="s">
        <v>86</v>
      </c>
      <c r="B18" t="s">
        <v>99</v>
      </c>
      <c r="C18" t="b">
        <v>1</v>
      </c>
      <c r="D18" t="str">
        <f t="shared" si="0"/>
        <v>param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BE45-1D0E-4A2B-8C93-E65F8408354C}">
  <dimension ref="A1:B64"/>
  <sheetViews>
    <sheetView workbookViewId="0">
      <selection activeCell="A5" sqref="A5"/>
    </sheetView>
  </sheetViews>
  <sheetFormatPr defaultRowHeight="25.8" x14ac:dyDescent="0.5"/>
  <cols>
    <col min="1" max="1" width="20.8203125" bestFit="1" customWidth="1"/>
  </cols>
  <sheetData>
    <row r="1" spans="1:2" x14ac:dyDescent="0.5">
      <c r="A1" t="s">
        <v>158</v>
      </c>
      <c r="B1">
        <v>1</v>
      </c>
    </row>
    <row r="2" spans="1:2" x14ac:dyDescent="0.5">
      <c r="A2" t="s">
        <v>157</v>
      </c>
      <c r="B2">
        <v>2</v>
      </c>
    </row>
    <row r="3" spans="1:2" x14ac:dyDescent="0.5">
      <c r="A3" t="s">
        <v>156</v>
      </c>
      <c r="B3">
        <v>3</v>
      </c>
    </row>
    <row r="4" spans="1:2" x14ac:dyDescent="0.5">
      <c r="A4" t="s">
        <v>182</v>
      </c>
      <c r="B4">
        <v>4</v>
      </c>
    </row>
    <row r="5" spans="1:2" x14ac:dyDescent="0.5">
      <c r="A5" t="s">
        <v>87</v>
      </c>
      <c r="B5">
        <v>5</v>
      </c>
    </row>
    <row r="6" spans="1:2" x14ac:dyDescent="0.5">
      <c r="A6" t="s">
        <v>86</v>
      </c>
      <c r="B6">
        <v>6</v>
      </c>
    </row>
    <row r="7" spans="1:2" x14ac:dyDescent="0.5">
      <c r="A7" t="s">
        <v>155</v>
      </c>
      <c r="B7">
        <v>7</v>
      </c>
    </row>
    <row r="8" spans="1:2" x14ac:dyDescent="0.5">
      <c r="A8" t="s">
        <v>154</v>
      </c>
      <c r="B8">
        <v>8</v>
      </c>
    </row>
    <row r="9" spans="1:2" x14ac:dyDescent="0.5">
      <c r="A9" t="s">
        <v>153</v>
      </c>
      <c r="B9">
        <v>9</v>
      </c>
    </row>
    <row r="10" spans="1:2" x14ac:dyDescent="0.5">
      <c r="A10" t="s">
        <v>30</v>
      </c>
      <c r="B10">
        <v>10</v>
      </c>
    </row>
    <row r="11" spans="1:2" x14ac:dyDescent="0.5">
      <c r="A11" t="s">
        <v>29</v>
      </c>
      <c r="B11">
        <v>11</v>
      </c>
    </row>
    <row r="12" spans="1:2" x14ac:dyDescent="0.5">
      <c r="A12" t="s">
        <v>152</v>
      </c>
      <c r="B12">
        <v>12</v>
      </c>
    </row>
    <row r="13" spans="1:2" x14ac:dyDescent="0.5">
      <c r="A13" t="s">
        <v>151</v>
      </c>
      <c r="B13">
        <v>13</v>
      </c>
    </row>
    <row r="14" spans="1:2" x14ac:dyDescent="0.5">
      <c r="A14" t="s">
        <v>150</v>
      </c>
      <c r="B14">
        <v>14</v>
      </c>
    </row>
    <row r="15" spans="1:2" x14ac:dyDescent="0.5">
      <c r="A15" t="s">
        <v>149</v>
      </c>
      <c r="B15">
        <v>15</v>
      </c>
    </row>
    <row r="16" spans="1:2" x14ac:dyDescent="0.5">
      <c r="A16" t="s">
        <v>148</v>
      </c>
      <c r="B16">
        <v>16</v>
      </c>
    </row>
    <row r="17" spans="1:2" x14ac:dyDescent="0.5">
      <c r="A17" t="s">
        <v>147</v>
      </c>
      <c r="B17">
        <v>17</v>
      </c>
    </row>
    <row r="18" spans="1:2" x14ac:dyDescent="0.5">
      <c r="A18" t="s">
        <v>146</v>
      </c>
      <c r="B18">
        <v>18</v>
      </c>
    </row>
    <row r="19" spans="1:2" x14ac:dyDescent="0.5">
      <c r="A19" t="s">
        <v>145</v>
      </c>
      <c r="B19">
        <v>19</v>
      </c>
    </row>
    <row r="20" spans="1:2" x14ac:dyDescent="0.5">
      <c r="A20" t="s">
        <v>144</v>
      </c>
      <c r="B20">
        <v>20</v>
      </c>
    </row>
    <row r="21" spans="1:2" x14ac:dyDescent="0.5">
      <c r="A21" t="s">
        <v>143</v>
      </c>
      <c r="B21">
        <v>21</v>
      </c>
    </row>
    <row r="22" spans="1:2" x14ac:dyDescent="0.5">
      <c r="A22" t="s">
        <v>142</v>
      </c>
      <c r="B22">
        <v>22</v>
      </c>
    </row>
    <row r="23" spans="1:2" x14ac:dyDescent="0.5">
      <c r="A23" t="s">
        <v>141</v>
      </c>
      <c r="B23">
        <v>23</v>
      </c>
    </row>
    <row r="24" spans="1:2" x14ac:dyDescent="0.5">
      <c r="A24" t="s">
        <v>140</v>
      </c>
      <c r="B24">
        <v>24</v>
      </c>
    </row>
    <row r="25" spans="1:2" x14ac:dyDescent="0.5">
      <c r="A25" t="s">
        <v>139</v>
      </c>
      <c r="B25">
        <v>25</v>
      </c>
    </row>
    <row r="26" spans="1:2" x14ac:dyDescent="0.5">
      <c r="A26" t="s">
        <v>52</v>
      </c>
      <c r="B26">
        <v>26</v>
      </c>
    </row>
    <row r="27" spans="1:2" x14ac:dyDescent="0.5">
      <c r="A27" t="s">
        <v>51</v>
      </c>
      <c r="B27">
        <v>27</v>
      </c>
    </row>
    <row r="28" spans="1:2" x14ac:dyDescent="0.5">
      <c r="A28" t="s">
        <v>138</v>
      </c>
      <c r="B28">
        <v>28</v>
      </c>
    </row>
    <row r="29" spans="1:2" x14ac:dyDescent="0.5">
      <c r="A29" t="s">
        <v>137</v>
      </c>
      <c r="B29">
        <v>29</v>
      </c>
    </row>
    <row r="30" spans="1:2" x14ac:dyDescent="0.5">
      <c r="A30" t="s">
        <v>136</v>
      </c>
      <c r="B30">
        <v>30</v>
      </c>
    </row>
    <row r="31" spans="1:2" x14ac:dyDescent="0.5">
      <c r="A31" t="s">
        <v>135</v>
      </c>
      <c r="B31">
        <v>31</v>
      </c>
    </row>
    <row r="32" spans="1:2" x14ac:dyDescent="0.5">
      <c r="A32" t="s">
        <v>134</v>
      </c>
      <c r="B32">
        <v>32</v>
      </c>
    </row>
    <row r="33" spans="1:2" x14ac:dyDescent="0.5">
      <c r="A33" t="s">
        <v>133</v>
      </c>
      <c r="B33">
        <v>33</v>
      </c>
    </row>
    <row r="34" spans="1:2" x14ac:dyDescent="0.5">
      <c r="A34" t="s">
        <v>132</v>
      </c>
      <c r="B34">
        <v>34</v>
      </c>
    </row>
    <row r="35" spans="1:2" x14ac:dyDescent="0.5">
      <c r="A35" t="s">
        <v>131</v>
      </c>
      <c r="B35">
        <v>35</v>
      </c>
    </row>
    <row r="36" spans="1:2" x14ac:dyDescent="0.5">
      <c r="A36" t="s">
        <v>130</v>
      </c>
      <c r="B36">
        <v>36</v>
      </c>
    </row>
    <row r="37" spans="1:2" x14ac:dyDescent="0.5">
      <c r="A37" t="s">
        <v>129</v>
      </c>
      <c r="B37">
        <v>37</v>
      </c>
    </row>
    <row r="38" spans="1:2" x14ac:dyDescent="0.5">
      <c r="A38" t="s">
        <v>128</v>
      </c>
      <c r="B38">
        <v>38</v>
      </c>
    </row>
    <row r="39" spans="1:2" x14ac:dyDescent="0.5">
      <c r="A39" t="s">
        <v>127</v>
      </c>
      <c r="B39">
        <v>39</v>
      </c>
    </row>
    <row r="40" spans="1:2" x14ac:dyDescent="0.5">
      <c r="A40" t="s">
        <v>126</v>
      </c>
      <c r="B40">
        <v>40</v>
      </c>
    </row>
    <row r="41" spans="1:2" x14ac:dyDescent="0.5">
      <c r="A41" t="s">
        <v>125</v>
      </c>
      <c r="B41">
        <v>41</v>
      </c>
    </row>
    <row r="42" spans="1:2" x14ac:dyDescent="0.5">
      <c r="A42" t="s">
        <v>124</v>
      </c>
      <c r="B42">
        <v>42</v>
      </c>
    </row>
    <row r="43" spans="1:2" x14ac:dyDescent="0.5">
      <c r="A43" t="s">
        <v>123</v>
      </c>
      <c r="B43">
        <v>43</v>
      </c>
    </row>
    <row r="44" spans="1:2" x14ac:dyDescent="0.5">
      <c r="A44" t="s">
        <v>122</v>
      </c>
      <c r="B44">
        <v>44</v>
      </c>
    </row>
    <row r="45" spans="1:2" x14ac:dyDescent="0.5">
      <c r="A45" t="s">
        <v>75</v>
      </c>
      <c r="B45">
        <v>45</v>
      </c>
    </row>
    <row r="46" spans="1:2" x14ac:dyDescent="0.5">
      <c r="A46" t="s">
        <v>74</v>
      </c>
      <c r="B46">
        <v>46</v>
      </c>
    </row>
    <row r="47" spans="1:2" x14ac:dyDescent="0.5">
      <c r="A47" t="s">
        <v>27</v>
      </c>
      <c r="B47">
        <v>47</v>
      </c>
    </row>
    <row r="48" spans="1:2" x14ac:dyDescent="0.5">
      <c r="A48" t="s">
        <v>26</v>
      </c>
      <c r="B48">
        <v>48</v>
      </c>
    </row>
    <row r="49" spans="1:2" x14ac:dyDescent="0.5">
      <c r="A49" t="s">
        <v>19</v>
      </c>
      <c r="B49">
        <v>49</v>
      </c>
    </row>
    <row r="50" spans="1:2" x14ac:dyDescent="0.5">
      <c r="A50" t="s">
        <v>18</v>
      </c>
      <c r="B50">
        <v>50</v>
      </c>
    </row>
    <row r="51" spans="1:2" x14ac:dyDescent="0.5">
      <c r="A51" t="s">
        <v>121</v>
      </c>
      <c r="B51">
        <v>51</v>
      </c>
    </row>
    <row r="52" spans="1:2" x14ac:dyDescent="0.5">
      <c r="A52" t="s">
        <v>120</v>
      </c>
      <c r="B52">
        <v>52</v>
      </c>
    </row>
    <row r="53" spans="1:2" x14ac:dyDescent="0.5">
      <c r="A53" t="s">
        <v>119</v>
      </c>
      <c r="B53">
        <v>53</v>
      </c>
    </row>
    <row r="54" spans="1:2" x14ac:dyDescent="0.5">
      <c r="A54" t="s">
        <v>16</v>
      </c>
      <c r="B54">
        <v>54</v>
      </c>
    </row>
    <row r="55" spans="1:2" x14ac:dyDescent="0.5">
      <c r="A55" t="s">
        <v>15</v>
      </c>
      <c r="B55">
        <v>55</v>
      </c>
    </row>
    <row r="56" spans="1:2" x14ac:dyDescent="0.5">
      <c r="A56" t="s">
        <v>118</v>
      </c>
      <c r="B56">
        <v>56</v>
      </c>
    </row>
    <row r="57" spans="1:2" x14ac:dyDescent="0.5">
      <c r="A57" t="s">
        <v>117</v>
      </c>
      <c r="B57">
        <v>57</v>
      </c>
    </row>
    <row r="58" spans="1:2" x14ac:dyDescent="0.5">
      <c r="A58" t="s">
        <v>11</v>
      </c>
      <c r="B58">
        <v>58</v>
      </c>
    </row>
    <row r="59" spans="1:2" x14ac:dyDescent="0.5">
      <c r="A59" t="s">
        <v>10</v>
      </c>
      <c r="B59">
        <v>59</v>
      </c>
    </row>
    <row r="60" spans="1:2" x14ac:dyDescent="0.5">
      <c r="A60" t="s">
        <v>116</v>
      </c>
      <c r="B60">
        <v>60</v>
      </c>
    </row>
    <row r="61" spans="1:2" x14ac:dyDescent="0.5">
      <c r="A61" t="s">
        <v>115</v>
      </c>
      <c r="B61">
        <v>61</v>
      </c>
    </row>
    <row r="62" spans="1:2" x14ac:dyDescent="0.5">
      <c r="A62" t="s">
        <v>114</v>
      </c>
      <c r="B62">
        <v>62</v>
      </c>
    </row>
    <row r="63" spans="1:2" x14ac:dyDescent="0.5">
      <c r="A63" t="s">
        <v>113</v>
      </c>
      <c r="B63">
        <v>63</v>
      </c>
    </row>
    <row r="64" spans="1:2" x14ac:dyDescent="0.5">
      <c r="A64" t="s">
        <v>112</v>
      </c>
      <c r="B6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0CF5-12C8-4A30-BB94-0BA79278D4CB}">
  <dimension ref="A1:C58"/>
  <sheetViews>
    <sheetView topLeftCell="A45" workbookViewId="0">
      <selection activeCell="C58" sqref="C58"/>
    </sheetView>
  </sheetViews>
  <sheetFormatPr defaultRowHeight="25.8" x14ac:dyDescent="0.5"/>
  <cols>
    <col min="1" max="1" width="19.8203125" customWidth="1"/>
  </cols>
  <sheetData>
    <row r="1" spans="1:3" x14ac:dyDescent="0.5">
      <c r="A1" t="s">
        <v>160</v>
      </c>
      <c r="B1">
        <v>0</v>
      </c>
    </row>
    <row r="2" spans="1:3" x14ac:dyDescent="0.5">
      <c r="A2" t="s">
        <v>161</v>
      </c>
      <c r="B2" t="s">
        <v>180</v>
      </c>
      <c r="C2" t="str">
        <f>VLOOKUP(A2,'meta-data'!F:F,1,FALSE)</f>
        <v>zoonosis_id</v>
      </c>
    </row>
    <row r="3" spans="1:3" x14ac:dyDescent="0.5">
      <c r="A3" t="s">
        <v>49</v>
      </c>
      <c r="B3" t="s">
        <v>163</v>
      </c>
      <c r="C3" t="str">
        <f>VLOOKUP(A3,'meta-data'!F:F,1,FALSE)</f>
        <v>sampd</v>
      </c>
    </row>
    <row r="4" spans="1:3" x14ac:dyDescent="0.5">
      <c r="A4" t="s">
        <v>34</v>
      </c>
      <c r="B4" t="s">
        <v>162</v>
      </c>
      <c r="C4" t="str">
        <f>VLOOKUP(A4,'meta-data'!F:F,1,FALSE)</f>
        <v>percc</v>
      </c>
    </row>
    <row r="5" spans="1:3" x14ac:dyDescent="0.5">
      <c r="A5" t="s">
        <v>44</v>
      </c>
      <c r="B5" t="s">
        <v>163</v>
      </c>
      <c r="C5" t="str">
        <f>VLOOKUP(A5,'meta-data'!F:F,1,FALSE)</f>
        <v>repyear</v>
      </c>
    </row>
    <row r="6" spans="1:3" x14ac:dyDescent="0.5">
      <c r="A6" t="s">
        <v>1</v>
      </c>
      <c r="B6" t="s">
        <v>162</v>
      </c>
      <c r="C6" t="str">
        <f>VLOOKUP(A6,'meta-data'!F:F,1,FALSE)</f>
        <v>ampc_code</v>
      </c>
    </row>
    <row r="7" spans="1:3" x14ac:dyDescent="0.5">
      <c r="A7" t="s">
        <v>21</v>
      </c>
      <c r="B7" t="s">
        <v>163</v>
      </c>
      <c r="C7" t="str">
        <f>VLOOKUP(A7,'meta-data'!F:F,1,FALSE)</f>
        <v>isolm</v>
      </c>
    </row>
    <row r="8" spans="1:3" x14ac:dyDescent="0.5">
      <c r="A8" t="s">
        <v>164</v>
      </c>
      <c r="B8" t="s">
        <v>163</v>
      </c>
      <c r="C8" t="str">
        <f>VLOOKUP(A8,'meta-data'!F:F,1,FALSE)</f>
        <v>mic_id</v>
      </c>
    </row>
    <row r="9" spans="1:3" x14ac:dyDescent="0.5">
      <c r="A9" t="s">
        <v>80</v>
      </c>
      <c r="B9" t="s">
        <v>163</v>
      </c>
      <c r="C9" t="str">
        <f>VLOOKUP(A9,'meta-data'!F:F,1,FALSE)</f>
        <v>totsampunitspositive</v>
      </c>
    </row>
    <row r="10" spans="1:3" x14ac:dyDescent="0.5">
      <c r="A10" t="s">
        <v>69</v>
      </c>
      <c r="B10" t="s">
        <v>163</v>
      </c>
      <c r="C10" t="str">
        <f>VLOOKUP(A10,'meta-data'!F:F,1,FALSE)</f>
        <v>seqtech_code</v>
      </c>
    </row>
    <row r="11" spans="1:3" x14ac:dyDescent="0.5">
      <c r="A11" t="s">
        <v>66</v>
      </c>
      <c r="B11" t="s">
        <v>163</v>
      </c>
      <c r="C11" t="str">
        <f>VLOOKUP(A11,'meta-data'!F:F,1,FALSE)</f>
        <v>sampy</v>
      </c>
    </row>
    <row r="12" spans="1:3" x14ac:dyDescent="0.5">
      <c r="A12" t="s">
        <v>53</v>
      </c>
      <c r="B12" t="s">
        <v>163</v>
      </c>
      <c r="C12" t="str">
        <f>VLOOKUP(A12,'meta-data'!F:F,1,FALSE)</f>
        <v>sampm</v>
      </c>
    </row>
    <row r="13" spans="1:3" x14ac:dyDescent="0.5">
      <c r="A13" t="s">
        <v>3</v>
      </c>
      <c r="B13" t="s">
        <v>163</v>
      </c>
      <c r="C13" t="str">
        <f>VLOOKUP(A13,'meta-data'!F:F,1,FALSE)</f>
        <v>analysisd</v>
      </c>
    </row>
    <row r="14" spans="1:3" x14ac:dyDescent="0.5">
      <c r="A14" t="s">
        <v>45</v>
      </c>
      <c r="B14" t="s">
        <v>162</v>
      </c>
      <c r="C14" t="str">
        <f>VLOOKUP(A14,'meta-data'!F:F,1,FALSE)</f>
        <v>resultcode</v>
      </c>
    </row>
    <row r="15" spans="1:3" x14ac:dyDescent="0.5">
      <c r="A15" t="s">
        <v>165</v>
      </c>
      <c r="B15" t="s">
        <v>163</v>
      </c>
      <c r="C15" t="str">
        <f>VLOOKUP(A15,'meta-data'!F:F,1,FALSE)</f>
        <v>highest_id</v>
      </c>
    </row>
    <row r="16" spans="1:3" x14ac:dyDescent="0.5">
      <c r="A16" t="s">
        <v>70</v>
      </c>
      <c r="B16" t="s">
        <v>162</v>
      </c>
      <c r="C16" t="str">
        <f>VLOOKUP(A16,'meta-data'!F:F,1,FALSE)</f>
        <v>seqtech_name</v>
      </c>
    </row>
    <row r="17" spans="1:3" x14ac:dyDescent="0.5">
      <c r="A17" t="s">
        <v>77</v>
      </c>
      <c r="B17" t="s">
        <v>162</v>
      </c>
      <c r="C17" t="str">
        <f>VLOOKUP(A17,'meta-data'!F:F,1,FALSE)</f>
        <v>syntestctx</v>
      </c>
    </row>
    <row r="18" spans="1:3" x14ac:dyDescent="0.5">
      <c r="A18" t="s">
        <v>166</v>
      </c>
      <c r="B18" t="s">
        <v>163</v>
      </c>
      <c r="C18" t="str">
        <f>VLOOKUP(A18,'meta-data'!F:F,1,FALSE)</f>
        <v>lowest_id</v>
      </c>
    </row>
    <row r="19" spans="1:3" x14ac:dyDescent="0.5">
      <c r="A19" t="s">
        <v>67</v>
      </c>
      <c r="B19" t="s">
        <v>163</v>
      </c>
      <c r="C19" t="str">
        <f>VLOOKUP(A19,'meta-data'!F:F,1,FALSE)</f>
        <v>seqd</v>
      </c>
    </row>
    <row r="20" spans="1:3" x14ac:dyDescent="0.5">
      <c r="A20" t="s">
        <v>22</v>
      </c>
      <c r="B20" t="s">
        <v>163</v>
      </c>
      <c r="C20" t="str">
        <f>VLOOKUP(A20,'meta-data'!F:F,1,FALSE)</f>
        <v>isoly</v>
      </c>
    </row>
    <row r="21" spans="1:3" x14ac:dyDescent="0.5">
      <c r="A21" t="s">
        <v>89</v>
      </c>
      <c r="B21" t="s">
        <v>163</v>
      </c>
      <c r="C21" t="str">
        <f>VLOOKUP(A21,'meta-data'!F:F,1,FALSE)</f>
        <v>zoonosiscc</v>
      </c>
    </row>
    <row r="22" spans="1:3" x14ac:dyDescent="0.5">
      <c r="A22" t="s">
        <v>5</v>
      </c>
      <c r="B22" t="s">
        <v>163</v>
      </c>
      <c r="C22" t="str">
        <f>VLOOKUP(A22,'meta-data'!F:F,1,FALSE)</f>
        <v>analysisy</v>
      </c>
    </row>
    <row r="23" spans="1:3" x14ac:dyDescent="0.5">
      <c r="A23" t="s">
        <v>12</v>
      </c>
      <c r="B23" t="s">
        <v>163</v>
      </c>
      <c r="C23" t="str">
        <f>VLOOKUP(A23,'meta-data'!F:F,1,FALSE)</f>
        <v>cc</v>
      </c>
    </row>
    <row r="24" spans="1:3" x14ac:dyDescent="0.5">
      <c r="A24" t="s">
        <v>167</v>
      </c>
      <c r="B24" t="s">
        <v>180</v>
      </c>
      <c r="C24" t="str">
        <f>VLOOKUP(A24,'meta-data'!F:F,1,FALSE)</f>
        <v>sampcontext_id</v>
      </c>
    </row>
    <row r="25" spans="1:3" x14ac:dyDescent="0.5">
      <c r="A25" t="s">
        <v>23</v>
      </c>
      <c r="B25" t="s">
        <v>162</v>
      </c>
      <c r="C25" t="str">
        <f>VLOOKUP(A25,'meta-data'!F:F,1,FALSE)</f>
        <v>labisolcode</v>
      </c>
    </row>
    <row r="26" spans="1:3" x14ac:dyDescent="0.5">
      <c r="A26" t="s">
        <v>4</v>
      </c>
      <c r="B26" t="s">
        <v>163</v>
      </c>
      <c r="C26" t="str">
        <f>VLOOKUP(A26,'meta-data'!F:F,1,FALSE)</f>
        <v>analysism</v>
      </c>
    </row>
    <row r="27" spans="1:3" x14ac:dyDescent="0.5">
      <c r="A27" t="s">
        <v>168</v>
      </c>
      <c r="B27" t="s">
        <v>180</v>
      </c>
      <c r="C27" t="str">
        <f>VLOOKUP(A27,'meta-data'!F:F,1,FALSE)</f>
        <v>progsampstrategy_id</v>
      </c>
    </row>
    <row r="28" spans="1:3" x14ac:dyDescent="0.5">
      <c r="A28" t="s">
        <v>13</v>
      </c>
      <c r="B28" t="s">
        <v>163</v>
      </c>
      <c r="C28" t="str">
        <f>VLOOKUP(A28,'meta-data'!F:F,1,FALSE)</f>
        <v>cutoffvalue</v>
      </c>
    </row>
    <row r="29" spans="1:3" x14ac:dyDescent="0.5">
      <c r="A29" t="s">
        <v>68</v>
      </c>
      <c r="B29" t="s">
        <v>163</v>
      </c>
      <c r="C29" t="str">
        <f>VLOOKUP(A29,'meta-data'!F:F,1,FALSE)</f>
        <v>seqm</v>
      </c>
    </row>
    <row r="30" spans="1:3" x14ac:dyDescent="0.5">
      <c r="A30" t="s">
        <v>81</v>
      </c>
      <c r="B30" t="s">
        <v>163</v>
      </c>
      <c r="C30" t="str">
        <f>VLOOKUP(A30,'meta-data'!F:F,1,FALSE)</f>
        <v>totsampunitstested</v>
      </c>
    </row>
    <row r="31" spans="1:3" x14ac:dyDescent="0.5">
      <c r="A31" t="s">
        <v>82</v>
      </c>
      <c r="B31" t="s">
        <v>163</v>
      </c>
      <c r="C31" t="str">
        <f>VLOOKUP(A31,'meta-data'!F:F,1,FALSE)</f>
        <v>totunitspositive</v>
      </c>
    </row>
    <row r="32" spans="1:3" x14ac:dyDescent="0.5">
      <c r="A32" t="s">
        <v>169</v>
      </c>
      <c r="B32" t="s">
        <v>180</v>
      </c>
      <c r="C32" t="str">
        <f>VLOOKUP(A32,'meta-data'!F:F,1,FALSE)</f>
        <v>anmethcode_id</v>
      </c>
    </row>
    <row r="33" spans="1:3" x14ac:dyDescent="0.5">
      <c r="A33" t="s">
        <v>10</v>
      </c>
      <c r="B33" t="s">
        <v>163</v>
      </c>
      <c r="C33" t="str">
        <f>VLOOKUP(A33,'meta-data'!F:F,1,FALSE)</f>
        <v>carbapenem_code</v>
      </c>
    </row>
    <row r="34" spans="1:3" x14ac:dyDescent="0.5">
      <c r="A34" t="s">
        <v>84</v>
      </c>
      <c r="B34" t="s">
        <v>163</v>
      </c>
      <c r="C34" t="str">
        <f>VLOOKUP(A34,'meta-data'!F:F,1,FALSE)</f>
        <v>tracescode_code</v>
      </c>
    </row>
    <row r="35" spans="1:3" x14ac:dyDescent="0.5">
      <c r="A35" t="s">
        <v>79</v>
      </c>
      <c r="B35" t="s">
        <v>163</v>
      </c>
      <c r="C35" t="str">
        <f>VLOOKUP(A35,'meta-data'!F:F,1,FALSE)</f>
        <v>t</v>
      </c>
    </row>
    <row r="36" spans="1:3" x14ac:dyDescent="0.5">
      <c r="A36" t="s">
        <v>36</v>
      </c>
      <c r="B36" t="s">
        <v>162</v>
      </c>
      <c r="C36" t="str">
        <f>VLOOKUP(A36,'meta-data'!F:F,1,FALSE)</f>
        <v>progcode</v>
      </c>
    </row>
    <row r="37" spans="1:3" x14ac:dyDescent="0.5">
      <c r="A37" t="s">
        <v>37</v>
      </c>
      <c r="B37" t="s">
        <v>162</v>
      </c>
      <c r="C37" t="str">
        <f>VLOOKUP(A37,'meta-data'!F:F,1,FALSE)</f>
        <v>progcode_code</v>
      </c>
    </row>
    <row r="38" spans="1:3" x14ac:dyDescent="0.5">
      <c r="A38" t="s">
        <v>170</v>
      </c>
      <c r="B38" t="s">
        <v>180</v>
      </c>
      <c r="C38" t="str">
        <f>VLOOKUP(A38,'meta-data'!F:F,1,FALSE)</f>
        <v>matrix_id</v>
      </c>
    </row>
    <row r="39" spans="1:3" x14ac:dyDescent="0.5">
      <c r="A39" t="s">
        <v>91</v>
      </c>
      <c r="B39" t="s">
        <v>163</v>
      </c>
      <c r="C39" t="str">
        <f>VLOOKUP(A39,'meta-data'!F:F,1,FALSE)</f>
        <v>zoonosist</v>
      </c>
    </row>
    <row r="40" spans="1:3" x14ac:dyDescent="0.5">
      <c r="A40" t="s">
        <v>171</v>
      </c>
      <c r="B40" t="s">
        <v>180</v>
      </c>
      <c r="C40" t="str">
        <f>VLOOKUP(A40,'meta-data'!F:F,1,FALSE)</f>
        <v>sampunittype_id</v>
      </c>
    </row>
    <row r="41" spans="1:3" x14ac:dyDescent="0.5">
      <c r="A41" t="s">
        <v>172</v>
      </c>
      <c r="B41" t="s">
        <v>162</v>
      </c>
      <c r="C41" t="str">
        <f>VLOOKUP(A41,'meta-data'!F:F,1,FALSE)</f>
        <v>samporig_id</v>
      </c>
    </row>
    <row r="42" spans="1:3" x14ac:dyDescent="0.5">
      <c r="A42" t="s">
        <v>173</v>
      </c>
      <c r="B42" t="s">
        <v>163</v>
      </c>
      <c r="C42" t="str">
        <f>VLOOKUP(A42,'meta-data'!F:F,1,FALSE)</f>
        <v>substance_id</v>
      </c>
    </row>
    <row r="43" spans="1:3" x14ac:dyDescent="0.5">
      <c r="A43" t="s">
        <v>71</v>
      </c>
      <c r="B43" t="s">
        <v>163</v>
      </c>
      <c r="C43" t="str">
        <f>VLOOKUP(A43,'meta-data'!F:F,1,FALSE)</f>
        <v>seqy</v>
      </c>
    </row>
    <row r="44" spans="1:3" x14ac:dyDescent="0.5">
      <c r="A44" t="s">
        <v>85</v>
      </c>
      <c r="B44" t="s">
        <v>162</v>
      </c>
      <c r="C44" t="str">
        <f>VLOOKUP(A44,'meta-data'!F:F,1,FALSE)</f>
        <v>tracescode_name</v>
      </c>
    </row>
    <row r="45" spans="1:3" x14ac:dyDescent="0.5">
      <c r="A45" t="s">
        <v>76</v>
      </c>
      <c r="B45" t="s">
        <v>162</v>
      </c>
      <c r="C45" t="str">
        <f>VLOOKUP(A45,'meta-data'!F:F,1,FALSE)</f>
        <v>syntestcaz</v>
      </c>
    </row>
    <row r="46" spans="1:3" x14ac:dyDescent="0.5">
      <c r="A46" t="s">
        <v>174</v>
      </c>
      <c r="B46" t="s">
        <v>180</v>
      </c>
      <c r="C46" t="str">
        <f>VLOOKUP(A46,'meta-data'!F:F,1,FALSE)</f>
        <v>samptype_id</v>
      </c>
    </row>
    <row r="47" spans="1:3" x14ac:dyDescent="0.5">
      <c r="A47" t="s">
        <v>24</v>
      </c>
      <c r="B47" t="s">
        <v>163</v>
      </c>
      <c r="C47" t="str">
        <f>VLOOKUP(A47,'meta-data'!F:F,1,FALSE)</f>
        <v>labtotisol</v>
      </c>
    </row>
    <row r="48" spans="1:3" x14ac:dyDescent="0.5">
      <c r="A48" t="s">
        <v>15</v>
      </c>
      <c r="B48" t="s">
        <v>162</v>
      </c>
      <c r="C48" t="str">
        <f>VLOOKUP(A48,'meta-data'!F:F,1,FALSE)</f>
        <v>esbl_code</v>
      </c>
    </row>
    <row r="49" spans="1:3" x14ac:dyDescent="0.5">
      <c r="A49" t="s">
        <v>90</v>
      </c>
      <c r="B49" t="s">
        <v>163</v>
      </c>
      <c r="C49" t="str">
        <f>VLOOKUP(A49,'meta-data'!F:F,1,FALSE)</f>
        <v>zoonosisst</v>
      </c>
    </row>
    <row r="50" spans="1:3" x14ac:dyDescent="0.5">
      <c r="A50" t="s">
        <v>175</v>
      </c>
      <c r="B50" t="s">
        <v>180</v>
      </c>
      <c r="C50" t="str">
        <f>VLOOKUP(A50,'meta-data'!F:F,1,FALSE)</f>
        <v>sampler_id</v>
      </c>
    </row>
    <row r="51" spans="1:3" x14ac:dyDescent="0.5">
      <c r="A51" t="s">
        <v>176</v>
      </c>
      <c r="B51" t="s">
        <v>180</v>
      </c>
      <c r="C51" t="str">
        <f>VLOOKUP(A51,'meta-data'!F:F,1,FALSE)</f>
        <v>sampstage_id</v>
      </c>
    </row>
    <row r="52" spans="1:3" x14ac:dyDescent="0.5">
      <c r="A52" t="s">
        <v>20</v>
      </c>
      <c r="B52" t="s">
        <v>163</v>
      </c>
      <c r="C52" t="str">
        <f>VLOOKUP(A52,'meta-data'!F:F,1,FALSE)</f>
        <v>isold</v>
      </c>
    </row>
    <row r="53" spans="1:3" x14ac:dyDescent="0.5">
      <c r="A53" t="s">
        <v>83</v>
      </c>
      <c r="B53" t="s">
        <v>163</v>
      </c>
      <c r="C53" t="str">
        <f>VLOOKUP(A53,'meta-data'!F:F,1,FALSE)</f>
        <v>totunitstested</v>
      </c>
    </row>
    <row r="54" spans="1:3" x14ac:dyDescent="0.5">
      <c r="A54" t="s">
        <v>2</v>
      </c>
      <c r="B54" t="s">
        <v>162</v>
      </c>
      <c r="C54" t="str">
        <f>VLOOKUP(A54,'meta-data'!F:F,1,FALSE)</f>
        <v>ampc_name</v>
      </c>
    </row>
    <row r="55" spans="1:3" x14ac:dyDescent="0.5">
      <c r="A55" t="s">
        <v>78</v>
      </c>
      <c r="B55" t="s">
        <v>162</v>
      </c>
      <c r="C55" t="str">
        <f>VLOOKUP(A55,'meta-data'!F:F,1,FALSE)</f>
        <v>syntestfep</v>
      </c>
    </row>
    <row r="56" spans="1:3" x14ac:dyDescent="0.5">
      <c r="A56" t="s">
        <v>35</v>
      </c>
      <c r="B56" t="s">
        <v>162</v>
      </c>
      <c r="C56" t="str">
        <f>VLOOKUP(A56,'meta-data'!F:F,1,FALSE)</f>
        <v>permlst</v>
      </c>
    </row>
    <row r="57" spans="1:3" x14ac:dyDescent="0.5">
      <c r="A57" t="s">
        <v>72</v>
      </c>
      <c r="B57" t="s">
        <v>163</v>
      </c>
      <c r="C57" t="str">
        <f>VLOOKUP(A57,'meta-data'!F:F,1,FALSE)</f>
        <v>st</v>
      </c>
    </row>
    <row r="58" spans="1:3" x14ac:dyDescent="0.5">
      <c r="A58" t="s">
        <v>181</v>
      </c>
      <c r="B58" t="s">
        <v>162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meta-data</vt:lpstr>
      <vt:lpstr>catalogue</vt:lpstr>
      <vt:lpstr>volgorde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Hoenderdaal, Wouter</dc:creator>
  <cp:lastModifiedBy>Hoenderdaal, Wouter</cp:lastModifiedBy>
  <dcterms:created xsi:type="dcterms:W3CDTF">2024-08-27T05:23:55Z</dcterms:created>
  <dcterms:modified xsi:type="dcterms:W3CDTF">2025-07-03T05:22:16Z</dcterms:modified>
</cp:coreProperties>
</file>