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oimspp-my.sharepoint.com/personal/karyan_usgs_gov/Documents/2 ANALYSIS/WROL/wrol/WROL/data/ancillary chemistry/"/>
    </mc:Choice>
  </mc:AlternateContent>
  <xr:revisionPtr revIDLastSave="1" documentId="13_ncr:1_{BD7D9B7A-F072-8A49-AB23-91EFD4BC41F3}" xr6:coauthVersionLast="47" xr6:coauthVersionMax="47" xr10:uidLastSave="{3FEE4369-51A9-40F8-8E58-3E4953FE9F89}"/>
  <bookViews>
    <workbookView xWindow="-120" yWindow="-120" windowWidth="29040" windowHeight="17025" xr2:uid="{00000000-000D-0000-FFFF-FFFF00000000}"/>
  </bookViews>
  <sheets>
    <sheet name="data" sheetId="1" r:id="rId1"/>
    <sheet name="sample_provenanc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bH9kJt1NhMTUWJWIpKjQTTATm6Q=="/>
    </ext>
  </extLst>
</workbook>
</file>

<file path=xl/calcChain.xml><?xml version="1.0" encoding="utf-8"?>
<calcChain xmlns="http://schemas.openxmlformats.org/spreadsheetml/2006/main">
  <c r="AL195" i="1" l="1"/>
  <c r="AK195" i="1"/>
  <c r="AM195" i="1" s="1"/>
  <c r="AN195" i="1" s="1"/>
  <c r="AL194" i="1" l="1"/>
  <c r="Q163" i="1" l="1"/>
  <c r="AL117" i="1" l="1"/>
  <c r="Q180" i="1" l="1"/>
  <c r="AL28" i="1" l="1"/>
  <c r="AL25" i="1"/>
  <c r="Q151" i="1" l="1"/>
  <c r="Q174" i="1" l="1"/>
  <c r="Q171" i="1" l="1"/>
  <c r="Q194" i="1"/>
  <c r="Q178" i="1"/>
  <c r="AK151" i="1" l="1"/>
  <c r="AM151" i="1" s="1"/>
  <c r="AN151" i="1" s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6" i="1"/>
  <c r="AL27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2" i="1"/>
  <c r="AL83" i="1"/>
  <c r="AL84" i="1"/>
  <c r="AL81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8" i="1"/>
  <c r="AL119" i="1"/>
  <c r="AL120" i="1"/>
  <c r="AL121" i="1"/>
  <c r="AL122" i="1"/>
  <c r="AL123" i="1"/>
  <c r="AL124" i="1"/>
  <c r="AL125" i="1"/>
  <c r="AL126" i="1"/>
  <c r="AL127" i="1"/>
  <c r="AL128" i="1"/>
  <c r="AL130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2" i="1"/>
  <c r="AL151" i="1"/>
  <c r="AL156" i="1"/>
  <c r="AL157" i="1"/>
  <c r="AL159" i="1"/>
  <c r="AL160" i="1"/>
  <c r="AL153" i="1"/>
  <c r="AL158" i="1"/>
  <c r="AL161" i="1"/>
  <c r="AL154" i="1"/>
  <c r="AL155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2" i="1"/>
  <c r="I120" i="1" l="1"/>
  <c r="I114" i="1"/>
  <c r="I39" i="1"/>
  <c r="H39" i="1"/>
  <c r="I46" i="1" l="1"/>
  <c r="H46" i="1"/>
  <c r="H42" i="1"/>
  <c r="J42" i="1" s="1"/>
  <c r="AK42" i="1" s="1"/>
  <c r="AM42" i="1" s="1"/>
  <c r="AN42" i="1" s="1"/>
  <c r="H45" i="1"/>
  <c r="J45" i="1" s="1"/>
  <c r="AK45" i="1" s="1"/>
  <c r="AM45" i="1" s="1"/>
  <c r="AN45" i="1" s="1"/>
  <c r="H19" i="1"/>
  <c r="J19" i="1" s="1"/>
  <c r="AK19" i="1" s="1"/>
  <c r="AM19" i="1" s="1"/>
  <c r="AN19" i="1" s="1"/>
  <c r="H17" i="1"/>
  <c r="J17" i="1" s="1"/>
  <c r="AK17" i="1" s="1"/>
  <c r="AM17" i="1" s="1"/>
  <c r="AN17" i="1" s="1"/>
  <c r="J20" i="1"/>
  <c r="AK20" i="1" s="1"/>
  <c r="AM20" i="1" s="1"/>
  <c r="AN20" i="1" s="1"/>
  <c r="J21" i="1"/>
  <c r="AK21" i="1" s="1"/>
  <c r="AM21" i="1" s="1"/>
  <c r="AN21" i="1" s="1"/>
  <c r="I16" i="1"/>
  <c r="H16" i="1"/>
  <c r="H18" i="1"/>
  <c r="J18" i="1" s="1"/>
  <c r="AK18" i="1" s="1"/>
  <c r="AM18" i="1" s="1"/>
  <c r="AN18" i="1" s="1"/>
  <c r="H23" i="1"/>
  <c r="J23" i="1" s="1"/>
  <c r="AK23" i="1" s="1"/>
  <c r="AM23" i="1" s="1"/>
  <c r="AN23" i="1" s="1"/>
  <c r="H22" i="1"/>
  <c r="J22" i="1" s="1"/>
  <c r="AK22" i="1" s="1"/>
  <c r="AM22" i="1" s="1"/>
  <c r="AN22" i="1" s="1"/>
  <c r="H15" i="1"/>
  <c r="J15" i="1" s="1"/>
  <c r="AK15" i="1" s="1"/>
  <c r="AM15" i="1" s="1"/>
  <c r="AN15" i="1" s="1"/>
  <c r="H24" i="1"/>
  <c r="J24" i="1" s="1"/>
  <c r="AK24" i="1" s="1"/>
  <c r="AM24" i="1" s="1"/>
  <c r="AN24" i="1" s="1"/>
  <c r="J3" i="1"/>
  <c r="AK3" i="1" s="1"/>
  <c r="AM3" i="1" s="1"/>
  <c r="AN3" i="1" s="1"/>
  <c r="J4" i="1"/>
  <c r="AK4" i="1" s="1"/>
  <c r="AM4" i="1" s="1"/>
  <c r="AN4" i="1" s="1"/>
  <c r="J5" i="1"/>
  <c r="AK5" i="1" s="1"/>
  <c r="AM5" i="1" s="1"/>
  <c r="AN5" i="1" s="1"/>
  <c r="J6" i="1"/>
  <c r="AK6" i="1" s="1"/>
  <c r="AM6" i="1" s="1"/>
  <c r="AN6" i="1" s="1"/>
  <c r="J7" i="1"/>
  <c r="AK7" i="1" s="1"/>
  <c r="AM7" i="1" s="1"/>
  <c r="AN7" i="1" s="1"/>
  <c r="J8" i="1"/>
  <c r="AK8" i="1" s="1"/>
  <c r="AM8" i="1" s="1"/>
  <c r="AN8" i="1" s="1"/>
  <c r="J9" i="1"/>
  <c r="AK9" i="1" s="1"/>
  <c r="AM9" i="1" s="1"/>
  <c r="AN9" i="1" s="1"/>
  <c r="J10" i="1"/>
  <c r="AK10" i="1" s="1"/>
  <c r="AM10" i="1" s="1"/>
  <c r="AN10" i="1" s="1"/>
  <c r="J11" i="1"/>
  <c r="AK11" i="1" s="1"/>
  <c r="AM11" i="1" s="1"/>
  <c r="AN11" i="1" s="1"/>
  <c r="J12" i="1"/>
  <c r="AK12" i="1" s="1"/>
  <c r="AM12" i="1" s="1"/>
  <c r="AN12" i="1" s="1"/>
  <c r="J13" i="1"/>
  <c r="AK13" i="1" s="1"/>
  <c r="AM13" i="1" s="1"/>
  <c r="AN13" i="1" s="1"/>
  <c r="J14" i="1"/>
  <c r="AK14" i="1" s="1"/>
  <c r="AM14" i="1" s="1"/>
  <c r="AN14" i="1" s="1"/>
  <c r="J25" i="1"/>
  <c r="AK25" i="1" s="1"/>
  <c r="AM25" i="1" s="1"/>
  <c r="AN25" i="1" s="1"/>
  <c r="J26" i="1"/>
  <c r="AK26" i="1" s="1"/>
  <c r="AM26" i="1" s="1"/>
  <c r="AN26" i="1" s="1"/>
  <c r="J27" i="1"/>
  <c r="AK27" i="1" s="1"/>
  <c r="AM27" i="1" s="1"/>
  <c r="AN27" i="1" s="1"/>
  <c r="J28" i="1"/>
  <c r="AK28" i="1" s="1"/>
  <c r="AM28" i="1" s="1"/>
  <c r="AN28" i="1" s="1"/>
  <c r="J29" i="1"/>
  <c r="AK29" i="1" s="1"/>
  <c r="AM29" i="1" s="1"/>
  <c r="AN29" i="1" s="1"/>
  <c r="J30" i="1"/>
  <c r="AK30" i="1" s="1"/>
  <c r="AM30" i="1" s="1"/>
  <c r="AN30" i="1" s="1"/>
  <c r="J31" i="1"/>
  <c r="AK31" i="1" s="1"/>
  <c r="AM31" i="1" s="1"/>
  <c r="AN31" i="1" s="1"/>
  <c r="J32" i="1"/>
  <c r="AK32" i="1" s="1"/>
  <c r="AM32" i="1" s="1"/>
  <c r="AN32" i="1" s="1"/>
  <c r="J33" i="1"/>
  <c r="AK33" i="1" s="1"/>
  <c r="AM33" i="1" s="1"/>
  <c r="AN33" i="1" s="1"/>
  <c r="J34" i="1"/>
  <c r="AK34" i="1" s="1"/>
  <c r="AM34" i="1" s="1"/>
  <c r="AN34" i="1" s="1"/>
  <c r="J35" i="1"/>
  <c r="AK35" i="1" s="1"/>
  <c r="AM35" i="1" s="1"/>
  <c r="AN35" i="1" s="1"/>
  <c r="J36" i="1"/>
  <c r="AK36" i="1" s="1"/>
  <c r="AM36" i="1" s="1"/>
  <c r="AN36" i="1" s="1"/>
  <c r="J37" i="1"/>
  <c r="AK37" i="1" s="1"/>
  <c r="AM37" i="1" s="1"/>
  <c r="AN37" i="1" s="1"/>
  <c r="J38" i="1"/>
  <c r="AK38" i="1" s="1"/>
  <c r="AM38" i="1" s="1"/>
  <c r="AN38" i="1" s="1"/>
  <c r="J39" i="1"/>
  <c r="AK39" i="1" s="1"/>
  <c r="AM39" i="1" s="1"/>
  <c r="AN39" i="1" s="1"/>
  <c r="J40" i="1"/>
  <c r="AK40" i="1" s="1"/>
  <c r="AM40" i="1" s="1"/>
  <c r="AN40" i="1" s="1"/>
  <c r="J41" i="1"/>
  <c r="AK41" i="1" s="1"/>
  <c r="AM41" i="1" s="1"/>
  <c r="AN41" i="1" s="1"/>
  <c r="J43" i="1"/>
  <c r="AK43" i="1" s="1"/>
  <c r="AM43" i="1" s="1"/>
  <c r="AN43" i="1" s="1"/>
  <c r="J44" i="1"/>
  <c r="AK44" i="1" s="1"/>
  <c r="AM44" i="1" s="1"/>
  <c r="AN44" i="1" s="1"/>
  <c r="J47" i="1"/>
  <c r="AK47" i="1" s="1"/>
  <c r="AM47" i="1" s="1"/>
  <c r="AN47" i="1" s="1"/>
  <c r="J48" i="1"/>
  <c r="AK48" i="1" s="1"/>
  <c r="AM48" i="1" s="1"/>
  <c r="AN48" i="1" s="1"/>
  <c r="J49" i="1"/>
  <c r="AK49" i="1" s="1"/>
  <c r="AM49" i="1" s="1"/>
  <c r="AN49" i="1" s="1"/>
  <c r="J50" i="1"/>
  <c r="AK50" i="1" s="1"/>
  <c r="AM50" i="1" s="1"/>
  <c r="AN50" i="1" s="1"/>
  <c r="J51" i="1"/>
  <c r="AK51" i="1" s="1"/>
  <c r="AM51" i="1" s="1"/>
  <c r="AN51" i="1" s="1"/>
  <c r="J52" i="1"/>
  <c r="AK52" i="1" s="1"/>
  <c r="AM52" i="1" s="1"/>
  <c r="AN52" i="1" s="1"/>
  <c r="J53" i="1"/>
  <c r="AK53" i="1" s="1"/>
  <c r="AM53" i="1" s="1"/>
  <c r="AN53" i="1" s="1"/>
  <c r="J54" i="1"/>
  <c r="AK54" i="1" s="1"/>
  <c r="AM54" i="1" s="1"/>
  <c r="AN54" i="1" s="1"/>
  <c r="J55" i="1"/>
  <c r="AK55" i="1" s="1"/>
  <c r="AM55" i="1" s="1"/>
  <c r="AN55" i="1" s="1"/>
  <c r="J56" i="1"/>
  <c r="AK56" i="1" s="1"/>
  <c r="AM56" i="1" s="1"/>
  <c r="AN56" i="1" s="1"/>
  <c r="J57" i="1"/>
  <c r="AK57" i="1" s="1"/>
  <c r="AM57" i="1" s="1"/>
  <c r="AN57" i="1" s="1"/>
  <c r="J58" i="1"/>
  <c r="AK58" i="1" s="1"/>
  <c r="AM58" i="1" s="1"/>
  <c r="AN58" i="1" s="1"/>
  <c r="J59" i="1"/>
  <c r="AK59" i="1" s="1"/>
  <c r="AM59" i="1" s="1"/>
  <c r="AN59" i="1" s="1"/>
  <c r="J60" i="1"/>
  <c r="AK60" i="1" s="1"/>
  <c r="AM60" i="1" s="1"/>
  <c r="AN60" i="1" s="1"/>
  <c r="J61" i="1"/>
  <c r="AK61" i="1" s="1"/>
  <c r="AM61" i="1" s="1"/>
  <c r="AN61" i="1" s="1"/>
  <c r="J62" i="1"/>
  <c r="AK62" i="1" s="1"/>
  <c r="AM62" i="1" s="1"/>
  <c r="AN62" i="1" s="1"/>
  <c r="J63" i="1"/>
  <c r="AK63" i="1" s="1"/>
  <c r="AM63" i="1" s="1"/>
  <c r="AN63" i="1" s="1"/>
  <c r="J64" i="1"/>
  <c r="AK64" i="1" s="1"/>
  <c r="AM64" i="1" s="1"/>
  <c r="AN64" i="1" s="1"/>
  <c r="J65" i="1"/>
  <c r="AK65" i="1" s="1"/>
  <c r="AM65" i="1" s="1"/>
  <c r="AN65" i="1" s="1"/>
  <c r="J66" i="1"/>
  <c r="AK66" i="1" s="1"/>
  <c r="AM66" i="1" s="1"/>
  <c r="AN66" i="1" s="1"/>
  <c r="J67" i="1"/>
  <c r="AK67" i="1" s="1"/>
  <c r="AM67" i="1" s="1"/>
  <c r="AN67" i="1" s="1"/>
  <c r="J68" i="1"/>
  <c r="AK68" i="1" s="1"/>
  <c r="AM68" i="1" s="1"/>
  <c r="AN68" i="1" s="1"/>
  <c r="J69" i="1"/>
  <c r="AK69" i="1" s="1"/>
  <c r="AM69" i="1" s="1"/>
  <c r="AN69" i="1" s="1"/>
  <c r="J70" i="1"/>
  <c r="AK70" i="1" s="1"/>
  <c r="AM70" i="1" s="1"/>
  <c r="AN70" i="1" s="1"/>
  <c r="J71" i="1"/>
  <c r="AK71" i="1" s="1"/>
  <c r="AM71" i="1" s="1"/>
  <c r="AN71" i="1" s="1"/>
  <c r="J72" i="1"/>
  <c r="AK72" i="1" s="1"/>
  <c r="AM72" i="1" s="1"/>
  <c r="AN72" i="1" s="1"/>
  <c r="J73" i="1"/>
  <c r="AK73" i="1" s="1"/>
  <c r="AM73" i="1" s="1"/>
  <c r="AN73" i="1" s="1"/>
  <c r="J74" i="1"/>
  <c r="AK74" i="1" s="1"/>
  <c r="AM74" i="1" s="1"/>
  <c r="AN74" i="1" s="1"/>
  <c r="J75" i="1"/>
  <c r="AK75" i="1" s="1"/>
  <c r="AM75" i="1" s="1"/>
  <c r="AN75" i="1" s="1"/>
  <c r="J76" i="1"/>
  <c r="AK76" i="1" s="1"/>
  <c r="AM76" i="1" s="1"/>
  <c r="AN76" i="1" s="1"/>
  <c r="J77" i="1"/>
  <c r="AK77" i="1" s="1"/>
  <c r="AM77" i="1" s="1"/>
  <c r="AN77" i="1" s="1"/>
  <c r="J78" i="1"/>
  <c r="AK78" i="1" s="1"/>
  <c r="AM78" i="1" s="1"/>
  <c r="AN78" i="1" s="1"/>
  <c r="J79" i="1"/>
  <c r="AK79" i="1" s="1"/>
  <c r="AM79" i="1" s="1"/>
  <c r="AN79" i="1" s="1"/>
  <c r="J80" i="1"/>
  <c r="AK80" i="1" s="1"/>
  <c r="AM80" i="1" s="1"/>
  <c r="AN80" i="1" s="1"/>
  <c r="J82" i="1"/>
  <c r="AK82" i="1" s="1"/>
  <c r="AM82" i="1" s="1"/>
  <c r="AN82" i="1" s="1"/>
  <c r="J83" i="1"/>
  <c r="AK83" i="1" s="1"/>
  <c r="AM83" i="1" s="1"/>
  <c r="AN83" i="1" s="1"/>
  <c r="J84" i="1"/>
  <c r="AK84" i="1" s="1"/>
  <c r="AM84" i="1" s="1"/>
  <c r="AN84" i="1" s="1"/>
  <c r="J81" i="1"/>
  <c r="AK81" i="1" s="1"/>
  <c r="AM81" i="1" s="1"/>
  <c r="AN81" i="1" s="1"/>
  <c r="J85" i="1"/>
  <c r="AK85" i="1" s="1"/>
  <c r="AM85" i="1" s="1"/>
  <c r="AN85" i="1" s="1"/>
  <c r="J86" i="1"/>
  <c r="AK86" i="1" s="1"/>
  <c r="AM86" i="1" s="1"/>
  <c r="AN86" i="1" s="1"/>
  <c r="J87" i="1"/>
  <c r="AK87" i="1" s="1"/>
  <c r="AM87" i="1" s="1"/>
  <c r="AN87" i="1" s="1"/>
  <c r="J88" i="1"/>
  <c r="AK88" i="1" s="1"/>
  <c r="AM88" i="1" s="1"/>
  <c r="AN88" i="1" s="1"/>
  <c r="J89" i="1"/>
  <c r="AK89" i="1" s="1"/>
  <c r="AM89" i="1" s="1"/>
  <c r="AN89" i="1" s="1"/>
  <c r="J90" i="1"/>
  <c r="AK90" i="1" s="1"/>
  <c r="AM90" i="1" s="1"/>
  <c r="AN90" i="1" s="1"/>
  <c r="J91" i="1"/>
  <c r="AK91" i="1" s="1"/>
  <c r="AM91" i="1" s="1"/>
  <c r="AN91" i="1" s="1"/>
  <c r="J92" i="1"/>
  <c r="AK92" i="1" s="1"/>
  <c r="AM92" i="1" s="1"/>
  <c r="AN92" i="1" s="1"/>
  <c r="J93" i="1"/>
  <c r="AK93" i="1" s="1"/>
  <c r="AM93" i="1" s="1"/>
  <c r="AN93" i="1" s="1"/>
  <c r="J94" i="1"/>
  <c r="AK94" i="1" s="1"/>
  <c r="AM94" i="1" s="1"/>
  <c r="AN94" i="1" s="1"/>
  <c r="J95" i="1"/>
  <c r="AK95" i="1" s="1"/>
  <c r="AM95" i="1" s="1"/>
  <c r="AN95" i="1" s="1"/>
  <c r="J96" i="1"/>
  <c r="AK96" i="1" s="1"/>
  <c r="AM96" i="1" s="1"/>
  <c r="AN96" i="1" s="1"/>
  <c r="J97" i="1"/>
  <c r="AK97" i="1" s="1"/>
  <c r="AM97" i="1" s="1"/>
  <c r="AN97" i="1" s="1"/>
  <c r="J98" i="1"/>
  <c r="AK98" i="1" s="1"/>
  <c r="AM98" i="1" s="1"/>
  <c r="AN98" i="1" s="1"/>
  <c r="J99" i="1"/>
  <c r="AK99" i="1" s="1"/>
  <c r="AM99" i="1" s="1"/>
  <c r="AN99" i="1" s="1"/>
  <c r="J100" i="1"/>
  <c r="AK100" i="1" s="1"/>
  <c r="AM100" i="1" s="1"/>
  <c r="AN100" i="1" s="1"/>
  <c r="J101" i="1"/>
  <c r="AK101" i="1" s="1"/>
  <c r="AM101" i="1" s="1"/>
  <c r="AN101" i="1" s="1"/>
  <c r="J102" i="1"/>
  <c r="AK102" i="1" s="1"/>
  <c r="AM102" i="1" s="1"/>
  <c r="AN102" i="1" s="1"/>
  <c r="J103" i="1"/>
  <c r="AK103" i="1" s="1"/>
  <c r="AM103" i="1" s="1"/>
  <c r="AN103" i="1" s="1"/>
  <c r="J104" i="1"/>
  <c r="AK104" i="1" s="1"/>
  <c r="AM104" i="1" s="1"/>
  <c r="AN104" i="1" s="1"/>
  <c r="J105" i="1"/>
  <c r="AK105" i="1" s="1"/>
  <c r="AM105" i="1" s="1"/>
  <c r="AN105" i="1" s="1"/>
  <c r="J106" i="1"/>
  <c r="AK106" i="1" s="1"/>
  <c r="AM106" i="1" s="1"/>
  <c r="AN106" i="1" s="1"/>
  <c r="J107" i="1"/>
  <c r="AK107" i="1" s="1"/>
  <c r="AM107" i="1" s="1"/>
  <c r="AN107" i="1" s="1"/>
  <c r="J108" i="1"/>
  <c r="AK108" i="1" s="1"/>
  <c r="AM108" i="1" s="1"/>
  <c r="AN108" i="1" s="1"/>
  <c r="J109" i="1"/>
  <c r="AK109" i="1" s="1"/>
  <c r="AM109" i="1" s="1"/>
  <c r="AN109" i="1" s="1"/>
  <c r="J110" i="1"/>
  <c r="AK110" i="1" s="1"/>
  <c r="AM110" i="1" s="1"/>
  <c r="AN110" i="1" s="1"/>
  <c r="J111" i="1"/>
  <c r="AK111" i="1" s="1"/>
  <c r="AM111" i="1" s="1"/>
  <c r="AN111" i="1" s="1"/>
  <c r="J112" i="1"/>
  <c r="AK112" i="1" s="1"/>
  <c r="AM112" i="1" s="1"/>
  <c r="AN112" i="1" s="1"/>
  <c r="J113" i="1"/>
  <c r="AK113" i="1" s="1"/>
  <c r="AM113" i="1" s="1"/>
  <c r="AN113" i="1" s="1"/>
  <c r="J114" i="1"/>
  <c r="AK114" i="1" s="1"/>
  <c r="AM114" i="1" s="1"/>
  <c r="AN114" i="1" s="1"/>
  <c r="J115" i="1"/>
  <c r="AK115" i="1" s="1"/>
  <c r="AM115" i="1" s="1"/>
  <c r="AN115" i="1" s="1"/>
  <c r="J116" i="1"/>
  <c r="AK116" i="1" s="1"/>
  <c r="AM116" i="1" s="1"/>
  <c r="AN116" i="1" s="1"/>
  <c r="J117" i="1"/>
  <c r="J118" i="1"/>
  <c r="AK118" i="1" s="1"/>
  <c r="AM118" i="1" s="1"/>
  <c r="AN118" i="1" s="1"/>
  <c r="J119" i="1"/>
  <c r="AK119" i="1" s="1"/>
  <c r="AM119" i="1" s="1"/>
  <c r="AN119" i="1" s="1"/>
  <c r="J120" i="1"/>
  <c r="AK120" i="1" s="1"/>
  <c r="AM120" i="1" s="1"/>
  <c r="AN120" i="1" s="1"/>
  <c r="J121" i="1"/>
  <c r="AK121" i="1" s="1"/>
  <c r="AM121" i="1" s="1"/>
  <c r="AN121" i="1" s="1"/>
  <c r="J122" i="1"/>
  <c r="AK122" i="1" s="1"/>
  <c r="AM122" i="1" s="1"/>
  <c r="AN122" i="1" s="1"/>
  <c r="J123" i="1"/>
  <c r="AK123" i="1" s="1"/>
  <c r="AM123" i="1" s="1"/>
  <c r="AN123" i="1" s="1"/>
  <c r="J124" i="1"/>
  <c r="AK124" i="1" s="1"/>
  <c r="AM124" i="1" s="1"/>
  <c r="AN124" i="1" s="1"/>
  <c r="J125" i="1"/>
  <c r="AK125" i="1" s="1"/>
  <c r="AM125" i="1" s="1"/>
  <c r="AN125" i="1" s="1"/>
  <c r="J126" i="1"/>
  <c r="AK126" i="1" s="1"/>
  <c r="AM126" i="1" s="1"/>
  <c r="AN126" i="1" s="1"/>
  <c r="J127" i="1"/>
  <c r="AK127" i="1" s="1"/>
  <c r="AM127" i="1" s="1"/>
  <c r="AN127" i="1" s="1"/>
  <c r="J128" i="1"/>
  <c r="AK128" i="1" s="1"/>
  <c r="AM128" i="1" s="1"/>
  <c r="AN128" i="1" s="1"/>
  <c r="J130" i="1"/>
  <c r="AK130" i="1" s="1"/>
  <c r="AM130" i="1" s="1"/>
  <c r="AN130" i="1" s="1"/>
  <c r="J132" i="1"/>
  <c r="AK132" i="1" s="1"/>
  <c r="AM132" i="1" s="1"/>
  <c r="AN132" i="1" s="1"/>
  <c r="J133" i="1"/>
  <c r="AK133" i="1" s="1"/>
  <c r="AM133" i="1" s="1"/>
  <c r="AN133" i="1" s="1"/>
  <c r="J134" i="1"/>
  <c r="AK134" i="1" s="1"/>
  <c r="AM134" i="1" s="1"/>
  <c r="AN134" i="1" s="1"/>
  <c r="J135" i="1"/>
  <c r="AK135" i="1" s="1"/>
  <c r="AM135" i="1" s="1"/>
  <c r="AN135" i="1" s="1"/>
  <c r="J136" i="1"/>
  <c r="AK136" i="1" s="1"/>
  <c r="AM136" i="1" s="1"/>
  <c r="AN136" i="1" s="1"/>
  <c r="J137" i="1"/>
  <c r="AK137" i="1" s="1"/>
  <c r="AM137" i="1" s="1"/>
  <c r="AN137" i="1" s="1"/>
  <c r="J138" i="1"/>
  <c r="AK138" i="1" s="1"/>
  <c r="AM138" i="1" s="1"/>
  <c r="AN138" i="1" s="1"/>
  <c r="J139" i="1"/>
  <c r="AK139" i="1" s="1"/>
  <c r="AM139" i="1" s="1"/>
  <c r="AN139" i="1" s="1"/>
  <c r="J140" i="1"/>
  <c r="AK140" i="1" s="1"/>
  <c r="AM140" i="1" s="1"/>
  <c r="AN140" i="1" s="1"/>
  <c r="J141" i="1"/>
  <c r="AK141" i="1" s="1"/>
  <c r="AM141" i="1" s="1"/>
  <c r="AN141" i="1" s="1"/>
  <c r="J142" i="1"/>
  <c r="AK142" i="1" s="1"/>
  <c r="AM142" i="1" s="1"/>
  <c r="AN142" i="1" s="1"/>
  <c r="J143" i="1"/>
  <c r="AK143" i="1" s="1"/>
  <c r="AM143" i="1" s="1"/>
  <c r="AN143" i="1" s="1"/>
  <c r="J144" i="1"/>
  <c r="AK144" i="1" s="1"/>
  <c r="AM144" i="1" s="1"/>
  <c r="AN144" i="1" s="1"/>
  <c r="J145" i="1"/>
  <c r="AK145" i="1" s="1"/>
  <c r="AM145" i="1" s="1"/>
  <c r="AN145" i="1" s="1"/>
  <c r="J146" i="1"/>
  <c r="AK146" i="1" s="1"/>
  <c r="AM146" i="1" s="1"/>
  <c r="AN146" i="1" s="1"/>
  <c r="J147" i="1"/>
  <c r="AK147" i="1" s="1"/>
  <c r="AM147" i="1" s="1"/>
  <c r="AN147" i="1" s="1"/>
  <c r="J148" i="1"/>
  <c r="AK148" i="1" s="1"/>
  <c r="AM148" i="1" s="1"/>
  <c r="AN148" i="1" s="1"/>
  <c r="J149" i="1"/>
  <c r="AK149" i="1" s="1"/>
  <c r="AM149" i="1" s="1"/>
  <c r="AN149" i="1" s="1"/>
  <c r="J150" i="1"/>
  <c r="AK150" i="1" s="1"/>
  <c r="AM150" i="1" s="1"/>
  <c r="AN150" i="1" s="1"/>
  <c r="J152" i="1"/>
  <c r="AK152" i="1" s="1"/>
  <c r="AM152" i="1" s="1"/>
  <c r="AN152" i="1" s="1"/>
  <c r="J156" i="1"/>
  <c r="AK156" i="1" s="1"/>
  <c r="AM156" i="1" s="1"/>
  <c r="AN156" i="1" s="1"/>
  <c r="J157" i="1"/>
  <c r="AK157" i="1" s="1"/>
  <c r="AM157" i="1" s="1"/>
  <c r="AN157" i="1" s="1"/>
  <c r="J159" i="1"/>
  <c r="AK159" i="1" s="1"/>
  <c r="AM159" i="1" s="1"/>
  <c r="AN159" i="1" s="1"/>
  <c r="J160" i="1"/>
  <c r="AK160" i="1" s="1"/>
  <c r="AM160" i="1" s="1"/>
  <c r="AN160" i="1" s="1"/>
  <c r="J153" i="1"/>
  <c r="AK153" i="1" s="1"/>
  <c r="AM153" i="1" s="1"/>
  <c r="AN153" i="1" s="1"/>
  <c r="J158" i="1"/>
  <c r="AK158" i="1" s="1"/>
  <c r="AM158" i="1" s="1"/>
  <c r="AN158" i="1" s="1"/>
  <c r="J161" i="1"/>
  <c r="AK161" i="1" s="1"/>
  <c r="AM161" i="1" s="1"/>
  <c r="AN161" i="1" s="1"/>
  <c r="J154" i="1"/>
  <c r="AK154" i="1" s="1"/>
  <c r="AM154" i="1" s="1"/>
  <c r="AN154" i="1" s="1"/>
  <c r="J155" i="1"/>
  <c r="AK155" i="1" s="1"/>
  <c r="AM155" i="1" s="1"/>
  <c r="AN155" i="1" s="1"/>
  <c r="J162" i="1"/>
  <c r="AK162" i="1" s="1"/>
  <c r="AM162" i="1" s="1"/>
  <c r="AN162" i="1" s="1"/>
  <c r="J163" i="1"/>
  <c r="J164" i="1"/>
  <c r="J165" i="1"/>
  <c r="AK165" i="1" s="1"/>
  <c r="AM165" i="1" s="1"/>
  <c r="AN165" i="1" s="1"/>
  <c r="J166" i="1"/>
  <c r="AK166" i="1" s="1"/>
  <c r="AM166" i="1" s="1"/>
  <c r="AN166" i="1" s="1"/>
  <c r="J167" i="1"/>
  <c r="AK167" i="1" s="1"/>
  <c r="AM167" i="1" s="1"/>
  <c r="AN167" i="1" s="1"/>
  <c r="J168" i="1"/>
  <c r="AK168" i="1" s="1"/>
  <c r="AM168" i="1" s="1"/>
  <c r="AN168" i="1" s="1"/>
  <c r="J169" i="1"/>
  <c r="AK169" i="1" s="1"/>
  <c r="AM169" i="1" s="1"/>
  <c r="AN169" i="1" s="1"/>
  <c r="J170" i="1"/>
  <c r="AK170" i="1" s="1"/>
  <c r="AM170" i="1" s="1"/>
  <c r="AN170" i="1" s="1"/>
  <c r="J171" i="1"/>
  <c r="AK171" i="1" s="1"/>
  <c r="AM171" i="1" s="1"/>
  <c r="AN171" i="1" s="1"/>
  <c r="J172" i="1"/>
  <c r="AK172" i="1" s="1"/>
  <c r="AM172" i="1" s="1"/>
  <c r="AN172" i="1" s="1"/>
  <c r="J173" i="1"/>
  <c r="AK173" i="1" s="1"/>
  <c r="AM173" i="1" s="1"/>
  <c r="AN173" i="1" s="1"/>
  <c r="J175" i="1"/>
  <c r="AK175" i="1" s="1"/>
  <c r="AM175" i="1" s="1"/>
  <c r="AN175" i="1" s="1"/>
  <c r="J176" i="1"/>
  <c r="AK176" i="1" s="1"/>
  <c r="AM176" i="1" s="1"/>
  <c r="AN176" i="1" s="1"/>
  <c r="J177" i="1"/>
  <c r="AK177" i="1" s="1"/>
  <c r="AM177" i="1" s="1"/>
  <c r="AN177" i="1" s="1"/>
  <c r="J178" i="1"/>
  <c r="AK178" i="1" s="1"/>
  <c r="AM178" i="1" s="1"/>
  <c r="AN178" i="1" s="1"/>
  <c r="J179" i="1"/>
  <c r="AK179" i="1" s="1"/>
  <c r="AM179" i="1" s="1"/>
  <c r="AN179" i="1" s="1"/>
  <c r="J180" i="1"/>
  <c r="AK180" i="1" s="1"/>
  <c r="AM180" i="1" s="1"/>
  <c r="AN180" i="1" s="1"/>
  <c r="J181" i="1"/>
  <c r="AK181" i="1" s="1"/>
  <c r="AM181" i="1" s="1"/>
  <c r="AN181" i="1" s="1"/>
  <c r="J182" i="1"/>
  <c r="AK182" i="1" s="1"/>
  <c r="AM182" i="1" s="1"/>
  <c r="AN182" i="1" s="1"/>
  <c r="J183" i="1"/>
  <c r="AK183" i="1" s="1"/>
  <c r="AM183" i="1" s="1"/>
  <c r="AN183" i="1" s="1"/>
  <c r="J184" i="1"/>
  <c r="AK184" i="1" s="1"/>
  <c r="AM184" i="1" s="1"/>
  <c r="AN184" i="1" s="1"/>
  <c r="J185" i="1"/>
  <c r="AK185" i="1" s="1"/>
  <c r="AM185" i="1" s="1"/>
  <c r="AN185" i="1" s="1"/>
  <c r="J186" i="1"/>
  <c r="AK186" i="1" s="1"/>
  <c r="AM186" i="1" s="1"/>
  <c r="AN186" i="1" s="1"/>
  <c r="J187" i="1"/>
  <c r="AK187" i="1" s="1"/>
  <c r="AM187" i="1" s="1"/>
  <c r="AN187" i="1" s="1"/>
  <c r="J188" i="1"/>
  <c r="AK188" i="1" s="1"/>
  <c r="AM188" i="1" s="1"/>
  <c r="AN188" i="1" s="1"/>
  <c r="J189" i="1"/>
  <c r="AK189" i="1" s="1"/>
  <c r="AM189" i="1" s="1"/>
  <c r="AN189" i="1" s="1"/>
  <c r="J190" i="1"/>
  <c r="AK190" i="1" s="1"/>
  <c r="AM190" i="1" s="1"/>
  <c r="AN190" i="1" s="1"/>
  <c r="J191" i="1"/>
  <c r="AK191" i="1" s="1"/>
  <c r="AM191" i="1" s="1"/>
  <c r="AN191" i="1" s="1"/>
  <c r="J192" i="1"/>
  <c r="AK192" i="1" s="1"/>
  <c r="AM192" i="1" s="1"/>
  <c r="AN192" i="1" s="1"/>
  <c r="J193" i="1"/>
  <c r="AK193" i="1" s="1"/>
  <c r="AM193" i="1" s="1"/>
  <c r="AN193" i="1" s="1"/>
  <c r="J194" i="1"/>
  <c r="AK194" i="1" s="1"/>
  <c r="AM194" i="1" s="1"/>
  <c r="AN194" i="1" s="1"/>
  <c r="J174" i="1"/>
  <c r="AN174" i="1" s="1"/>
  <c r="J2" i="1"/>
  <c r="AK2" i="1" s="1"/>
  <c r="AM2" i="1" s="1"/>
  <c r="AN2" i="1" s="1"/>
  <c r="AK117" i="1" l="1"/>
  <c r="AM117" i="1" s="1"/>
  <c r="AN117" i="1" s="1"/>
  <c r="AK164" i="1"/>
  <c r="AM164" i="1" s="1"/>
  <c r="AN164" i="1" s="1"/>
  <c r="AK163" i="1"/>
  <c r="AM163" i="1" s="1"/>
  <c r="AN163" i="1" s="1"/>
  <c r="J46" i="1"/>
  <c r="AK46" i="1" s="1"/>
  <c r="AM46" i="1" s="1"/>
  <c r="AN46" i="1" s="1"/>
  <c r="J16" i="1"/>
  <c r="AK16" i="1" s="1"/>
  <c r="AM16" i="1" s="1"/>
  <c r="AN16" i="1" s="1"/>
  <c r="Q170" i="1"/>
  <c r="Q186" i="1"/>
  <c r="Q185" i="1"/>
  <c r="Q184" i="1"/>
  <c r="Q193" i="1"/>
  <c r="Q177" i="1"/>
  <c r="Q192" i="1"/>
  <c r="Q176" i="1"/>
  <c r="Q166" i="1"/>
  <c r="Q191" i="1"/>
  <c r="Q165" i="1"/>
  <c r="Q161" i="1"/>
  <c r="Q175" i="1"/>
  <c r="Q145" i="1"/>
  <c r="Q141" i="1"/>
  <c r="Q140" i="1"/>
  <c r="Q138" i="1"/>
  <c r="Q136" i="1"/>
  <c r="Q134" i="1"/>
  <c r="Q144" i="1"/>
  <c r="Q143" i="1"/>
  <c r="Q142" i="1"/>
  <c r="Q139" i="1"/>
  <c r="Q137" i="1"/>
  <c r="Q135" i="1"/>
  <c r="Q133" i="1"/>
  <c r="Q164" i="1"/>
  <c r="Q162" i="1"/>
  <c r="Q155" i="1"/>
  <c r="Q154" i="1"/>
  <c r="Q158" i="1"/>
  <c r="Q153" i="1"/>
  <c r="Q160" i="1"/>
  <c r="Q159" i="1"/>
  <c r="Q152" i="1"/>
  <c r="Q150" i="1"/>
  <c r="Q149" i="1"/>
  <c r="Q148" i="1"/>
  <c r="Q147" i="1"/>
  <c r="Q146" i="1"/>
  <c r="Q157" i="1"/>
  <c r="Q156" i="1"/>
  <c r="Q132" i="1"/>
  <c r="Q130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0" i="1"/>
  <c r="Q99" i="1"/>
  <c r="Q97" i="1"/>
  <c r="Q95" i="1"/>
  <c r="Q93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190" i="1"/>
  <c r="Q188" i="1"/>
  <c r="Q187" i="1"/>
  <c r="Q183" i="1"/>
  <c r="Q182" i="1"/>
  <c r="Q181" i="1"/>
  <c r="Q179" i="1"/>
  <c r="Q173" i="1"/>
  <c r="Q172" i="1"/>
  <c r="Q169" i="1"/>
  <c r="Q168" i="1"/>
  <c r="Q167" i="1"/>
  <c r="Q91" i="1"/>
  <c r="Q90" i="1"/>
  <c r="Q89" i="1"/>
  <c r="Q88" i="1"/>
  <c r="Q87" i="1"/>
  <c r="Q86" i="1"/>
  <c r="Q85" i="1"/>
  <c r="Q81" i="1"/>
  <c r="Q84" i="1"/>
  <c r="Q83" i="1"/>
  <c r="Q82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tc={84F138D5-A525-2D4C-B7CF-E1427DCB6750}</author>
    <author>tc={A1F473AB-62A7-6348-9C4E-3A2DFB7E6E74}</author>
    <author>tc={644FF5D1-95ED-5141-8F12-1EEAFE41AADF}</author>
    <author>tc={930043B5-E7E6-DC43-A6F7-1D3901C266D5}</author>
    <author>tc={2FD05DD2-6A9C-CE49-BA8F-2C0BA1AB2805}</author>
    <author>tc={1AE3414B-B6DD-614A-8C18-D69D4BBAFB91}</author>
    <author>tc={36DBB126-66C6-3842-A454-F0A5BEC80CE5}</author>
    <author>tc={17D1FFD1-DB3C-CD4F-AC8F-658FE321DA68}</author>
  </authors>
  <commentList>
    <comment ref="H15" authorId="0" shapeId="0" xr:uid="{84F138D5-A525-2D4C-B7CF-E1427DCB6750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Measurements highlighted in orange were made using the Hach pre-programmed calibration curve and therefore the detection limit is higher at 20 µg/L and there is one less sig fig. Will be less accurate than the values measured using our own cal curve (yellow highlights) but should be mostly comparable</t>
      </text>
    </comment>
    <comment ref="K16" authorId="1" shapeId="0" xr:uid="{A1F473AB-62A7-6348-9C4E-3A2DFB7E6E74}">
      <text>
        <t>[Threaded comment]
Your version of Excel allows you to read this threaded comment; however, any edits to it will get removed if the file is opened in a newer version of Excel. Learn more: https://go.microsoft.com/fwlink/?linkid=870924
Comment:
    Vial was wet when measurement for Fe was made in field.</t>
      </text>
    </comment>
    <comment ref="L16" authorId="2" shapeId="0" xr:uid="{644FF5D1-95ED-5141-8F12-1EEAFE41AADF}">
      <text>
        <t>[Threaded comment]
Your version of Excel allows you to read this threaded comment; however, any edits to it will get removed if the file is opened in a newer version of Excel. Learn more: https://go.microsoft.com/fwlink/?linkid=870924
Comment:
    Vial was wet when measurement for Fe was made in field.</t>
      </text>
    </comment>
    <comment ref="H25" authorId="3" shapeId="0" xr:uid="{930043B5-E7E6-DC43-A6F7-1D3901C2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blank values recorded for either total Fe or Fe2+</t>
      </text>
    </comment>
    <comment ref="L60" authorId="4" shapeId="0" xr:uid="{2FD05DD2-6A9C-CE49-BA8F-2C0BA1AB2805}">
      <text>
        <t>[Threaded comment]
Your version of Excel allows you to read this threaded comment; however, any edits to it will get removed if the file is opened in a newer version of Excel. Learn more: https://go.microsoft.com/fwlink/?linkid=870924
Comment:
    Fe2+ abs values are all negative for some reason</t>
      </text>
    </comment>
    <comment ref="I62" authorId="5" shapeId="0" xr:uid="{1AE3414B-B6DD-614A-8C18-D69D4BBAFB9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values in datasheet</t>
      </text>
    </comment>
    <comment ref="I105" authorId="6" shapeId="0" xr:uid="{36DBB126-66C6-3842-A454-F0A5BEC80CE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Fe2+ values/measurements in field data sheet</t>
      </text>
    </comment>
    <comment ref="I134" authorId="7" shapeId="0" xr:uid="{17D1FFD1-DB3C-CD4F-AC8F-658FE321DA68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like no blanks were measured, so these are going to be too high</t>
      </text>
    </comment>
  </commentList>
</comments>
</file>

<file path=xl/sharedStrings.xml><?xml version="1.0" encoding="utf-8"?>
<sst xmlns="http://schemas.openxmlformats.org/spreadsheetml/2006/main" count="3390" uniqueCount="1039">
  <si>
    <t>Site</t>
  </si>
  <si>
    <t>Watershed</t>
  </si>
  <si>
    <t>Sampling Event</t>
  </si>
  <si>
    <t>Date</t>
  </si>
  <si>
    <t>Fe</t>
  </si>
  <si>
    <t>Fe2</t>
  </si>
  <si>
    <t>Fe3</t>
  </si>
  <si>
    <t>DOC</t>
  </si>
  <si>
    <t>DOC SD</t>
  </si>
  <si>
    <t>TN</t>
  </si>
  <si>
    <t>TN SD</t>
  </si>
  <si>
    <t>C/N</t>
  </si>
  <si>
    <t>fi</t>
  </si>
  <si>
    <t>hix</t>
  </si>
  <si>
    <t>fi_new</t>
  </si>
  <si>
    <t>manta_probe1</t>
  </si>
  <si>
    <t>manta_probe2</t>
  </si>
  <si>
    <t>freshness</t>
  </si>
  <si>
    <t>b</t>
  </si>
  <si>
    <t>t</t>
  </si>
  <si>
    <t>a</t>
  </si>
  <si>
    <t>m</t>
  </si>
  <si>
    <t>c</t>
  </si>
  <si>
    <t>uva254</t>
  </si>
  <si>
    <t>uva412</t>
  </si>
  <si>
    <t>S275295</t>
  </si>
  <si>
    <t>S350400</t>
  </si>
  <si>
    <t>SR</t>
  </si>
  <si>
    <t>S280450</t>
  </si>
  <si>
    <t>totala250450</t>
  </si>
  <si>
    <t>totala300340</t>
  </si>
  <si>
    <t>uva254corr</t>
  </si>
  <si>
    <t>suva254</t>
  </si>
  <si>
    <t>suva254corr</t>
  </si>
  <si>
    <t>perOverSUVA</t>
  </si>
  <si>
    <t>CT-BUNN</t>
  </si>
  <si>
    <t>Connecticut</t>
  </si>
  <si>
    <t>CT-EBRA</t>
  </si>
  <si>
    <t>CT-FARM</t>
  </si>
  <si>
    <t>CT-MOOS</t>
  </si>
  <si>
    <t>CT-NEPA</t>
  </si>
  <si>
    <t>CT-PASS</t>
  </si>
  <si>
    <t>CT-PHEL</t>
  </si>
  <si>
    <t>CT-POPE</t>
  </si>
  <si>
    <t>CT-SLPR</t>
  </si>
  <si>
    <t>CT-STIL</t>
  </si>
  <si>
    <t>CT-THOM</t>
  </si>
  <si>
    <t>CT-UNIO</t>
  </si>
  <si>
    <t>CT-W9</t>
  </si>
  <si>
    <t>BRO-LAP</t>
  </si>
  <si>
    <t>Deschutes</t>
  </si>
  <si>
    <t>CUL-LAP</t>
  </si>
  <si>
    <t>DES-BFA</t>
  </si>
  <si>
    <t>DES-LAP</t>
  </si>
  <si>
    <t>DES-MAD</t>
  </si>
  <si>
    <t>DES-MOO</t>
  </si>
  <si>
    <t>DES-WIC</t>
  </si>
  <si>
    <t>WHY-SIS</t>
  </si>
  <si>
    <t>EAS-ALM</t>
  </si>
  <si>
    <t>Gunnison</t>
  </si>
  <si>
    <t>EAS-BRA</t>
  </si>
  <si>
    <t>EAS-PUM</t>
  </si>
  <si>
    <t>EAS-ROC</t>
  </si>
  <si>
    <t>EAS-RUS</t>
  </si>
  <si>
    <t>GUN-GRJ</t>
  </si>
  <si>
    <t>GUN-GUN</t>
  </si>
  <si>
    <t>GUN-R32</t>
  </si>
  <si>
    <t>NA</t>
  </si>
  <si>
    <t>GUN-TUN</t>
  </si>
  <si>
    <t>TAY-RES</t>
  </si>
  <si>
    <t>TAY-TAY</t>
  </si>
  <si>
    <t>BLU-BLU</t>
  </si>
  <si>
    <t>Willamette</t>
  </si>
  <si>
    <t>BLU-TID</t>
  </si>
  <si>
    <t>HJA-WS1</t>
  </si>
  <si>
    <t>HJA-WS2</t>
  </si>
  <si>
    <t>LDS-LAP</t>
  </si>
  <si>
    <t>LOO-BLU</t>
  </si>
  <si>
    <t>MCK-WAL</t>
  </si>
  <si>
    <t>TRO-GAT</t>
  </si>
  <si>
    <t>WIL-COR</t>
  </si>
  <si>
    <t>WIL-GOS</t>
  </si>
  <si>
    <t>WIL-HAR</t>
  </si>
  <si>
    <t>WIL-JAS</t>
  </si>
  <si>
    <t>WIL-POR</t>
  </si>
  <si>
    <t>BEA-SHI</t>
  </si>
  <si>
    <t>WRM-HOT</t>
  </si>
  <si>
    <t>WIL-GOS 23-APR</t>
  </si>
  <si>
    <t>WIL-POR 21-APR</t>
  </si>
  <si>
    <t>HJA-WS3</t>
  </si>
  <si>
    <t>SSA-CAS</t>
  </si>
  <si>
    <t>CT-THOM 2020-08</t>
  </si>
  <si>
    <t>CT-THOM 2019-12</t>
  </si>
  <si>
    <t>CT-THOM 2020-02</t>
  </si>
  <si>
    <t>CT-THOM 2020-01</t>
  </si>
  <si>
    <t>DES-MOO 2020-04</t>
  </si>
  <si>
    <t>DES-MOO 2020-07</t>
  </si>
  <si>
    <t>DES-MOO 2020-06</t>
  </si>
  <si>
    <t>DES-MOO 2019-11</t>
  </si>
  <si>
    <t>DES-MOO 2019-10</t>
  </si>
  <si>
    <t>DES-MOO 2020-09</t>
  </si>
  <si>
    <t>GUN-GRJ 2020-04</t>
  </si>
  <si>
    <t>GUN-GRJ 2020-06</t>
  </si>
  <si>
    <t>GUN-GRJ 2020-08</t>
  </si>
  <si>
    <t>GUN-GRJ 2019-12</t>
  </si>
  <si>
    <t>GUN-GRJ 2020-01</t>
  </si>
  <si>
    <t>GUN-GRJ 2020-02</t>
  </si>
  <si>
    <t>GUN-GRJ 2019-11</t>
  </si>
  <si>
    <t>WIL-POR 2020-04</t>
  </si>
  <si>
    <t>WIL-POR 2019-10</t>
  </si>
  <si>
    <t>WIL-POR 2019-11</t>
  </si>
  <si>
    <t>WIL-POR 2019-12</t>
  </si>
  <si>
    <t>WIL-POR 2020-07</t>
  </si>
  <si>
    <t>WIL-POR 2020-06</t>
  </si>
  <si>
    <t>WIL-POR 2020-03</t>
  </si>
  <si>
    <t>WIL-POR 2020-09</t>
  </si>
  <si>
    <t>DES-MOO 2019-12</t>
  </si>
  <si>
    <t>01-Summer 2019</t>
  </si>
  <si>
    <t>02-Fall 2019</t>
  </si>
  <si>
    <t>99-Monthly</t>
  </si>
  <si>
    <t>03-Winter 2020</t>
  </si>
  <si>
    <t>04-Spring 2020</t>
  </si>
  <si>
    <t>Fe2 Flag</t>
  </si>
  <si>
    <t>Total Fe Flag</t>
  </si>
  <si>
    <t>sample_id</t>
  </si>
  <si>
    <t>folder_run</t>
  </si>
  <si>
    <t>#11/1/2018</t>
  </si>
  <si>
    <t>RunDate</t>
  </si>
  <si>
    <t>SampleDate</t>
  </si>
  <si>
    <t>SampleTime</t>
  </si>
  <si>
    <t>Name</t>
  </si>
  <si>
    <t>Group</t>
  </si>
  <si>
    <t>Sample</t>
  </si>
  <si>
    <t>Type</t>
  </si>
  <si>
    <t>Filecode</t>
  </si>
  <si>
    <t>Namecode</t>
  </si>
  <si>
    <t>Raman</t>
  </si>
  <si>
    <t>WROL</t>
  </si>
  <si>
    <t>20210408G001S0001</t>
  </si>
  <si>
    <t>20210408G001S0002</t>
  </si>
  <si>
    <t>GAT-CRE</t>
  </si>
  <si>
    <t>20210408G001S0003</t>
  </si>
  <si>
    <t>20210408G001S0004</t>
  </si>
  <si>
    <t>20210408G001S0005</t>
  </si>
  <si>
    <t>20210408G001S0006</t>
  </si>
  <si>
    <t>20210408G002S0001</t>
  </si>
  <si>
    <t>20210408G002S0002</t>
  </si>
  <si>
    <t>NSA-MEH</t>
  </si>
  <si>
    <t>20210408G002S0003</t>
  </si>
  <si>
    <t>20210408G002S0004</t>
  </si>
  <si>
    <t>20210408G002S0005</t>
  </si>
  <si>
    <t>20210408G002S0006</t>
  </si>
  <si>
    <t>20210408G003S0001</t>
  </si>
  <si>
    <t>2021_04_08_DOM.txt</t>
  </si>
  <si>
    <t>guess:Feb 2021 post-fire</t>
  </si>
  <si>
    <t>20210111G001S0001</t>
  </si>
  <si>
    <t>20210111G001S0002</t>
  </si>
  <si>
    <t>20210111G001S0003</t>
  </si>
  <si>
    <t>20210111G001S0004</t>
  </si>
  <si>
    <t>20210111G001S0005</t>
  </si>
  <si>
    <t>20210111G001S0006</t>
  </si>
  <si>
    <t>20210111G001S0007</t>
  </si>
  <si>
    <t>20210111G001S0008</t>
  </si>
  <si>
    <t>20210111G001S0009</t>
  </si>
  <si>
    <t>20210111G001S0010</t>
  </si>
  <si>
    <t>20210111G002S0001</t>
  </si>
  <si>
    <t>20210111G002S0002</t>
  </si>
  <si>
    <t>20210111G002S0003</t>
  </si>
  <si>
    <t>folder_run:</t>
  </si>
  <si>
    <t>key to Iding this set, only time we sampled WS3</t>
  </si>
  <si>
    <t>guess: 15-16 Nov 2020 post-fire</t>
  </si>
  <si>
    <t>18-Nov-2020 monthly</t>
  </si>
  <si>
    <t>Collected:</t>
  </si>
  <si>
    <t>Analyzed:</t>
  </si>
  <si>
    <t>20210111_DOM.txt</t>
  </si>
  <si>
    <t>LIS 0.02</t>
  </si>
  <si>
    <t>20201022G001S0001</t>
  </si>
  <si>
    <t>BUNN 15 0.02</t>
  </si>
  <si>
    <t>20201022G001S0002</t>
  </si>
  <si>
    <t>BUNN 10 0.02</t>
  </si>
  <si>
    <t>20201022G001S0003</t>
  </si>
  <si>
    <t>BUNN 5 0.02</t>
  </si>
  <si>
    <t>20201022G001S0004</t>
  </si>
  <si>
    <t>BUNN 0 0.02</t>
  </si>
  <si>
    <t>20201022G001S0005</t>
  </si>
  <si>
    <t>BUNN 15 0.2</t>
  </si>
  <si>
    <t>20201022G001S0006</t>
  </si>
  <si>
    <t>BUNN 10 0.2</t>
  </si>
  <si>
    <t>20201022G001S0007</t>
  </si>
  <si>
    <t>BUNN 5 0.2</t>
  </si>
  <si>
    <t>20201022G001S0008</t>
  </si>
  <si>
    <t>STIL 15 0.2</t>
  </si>
  <si>
    <t>20201022G001S0009</t>
  </si>
  <si>
    <t>STIL 10 0.2</t>
  </si>
  <si>
    <t>20201022G001S0010</t>
  </si>
  <si>
    <t>STIL 5 0.2</t>
  </si>
  <si>
    <t>20201022G002S0001</t>
  </si>
  <si>
    <t>STIL 15 0.02</t>
  </si>
  <si>
    <t>20201022G002S0002</t>
  </si>
  <si>
    <t>STIL 10 0.02</t>
  </si>
  <si>
    <t>20201022G002S0003</t>
  </si>
  <si>
    <t>STIL 5 0.02</t>
  </si>
  <si>
    <t>20201022G002S0004</t>
  </si>
  <si>
    <t>STIL 0 0.02</t>
  </si>
  <si>
    <t>20201022G002S0005</t>
  </si>
  <si>
    <t>JUDD 15 0.02</t>
  </si>
  <si>
    <t>20201022G002S0006</t>
  </si>
  <si>
    <t>JUDD 10 0.02</t>
  </si>
  <si>
    <t>20201022G002S0007</t>
  </si>
  <si>
    <t>JUDD 5 0.02</t>
  </si>
  <si>
    <t>20201022G002S0008</t>
  </si>
  <si>
    <t>JUDD 0 0.02</t>
  </si>
  <si>
    <t>20201022G002S0009</t>
  </si>
  <si>
    <t>JUDD 15 0.2</t>
  </si>
  <si>
    <t>20201022G002S0010</t>
  </si>
  <si>
    <t>JUDD 10 0.2</t>
  </si>
  <si>
    <t>20201022G003S0001</t>
  </si>
  <si>
    <t>JUDD 5 0.2</t>
  </si>
  <si>
    <t>20201022G003S0002</t>
  </si>
  <si>
    <t>THOM 15 0.02</t>
  </si>
  <si>
    <t>20201022G003S0003</t>
  </si>
  <si>
    <t>THOM 10 0.02</t>
  </si>
  <si>
    <t>20201022G003S0004</t>
  </si>
  <si>
    <t>THOM 5 0.02</t>
  </si>
  <si>
    <t>20201022G003S0005</t>
  </si>
  <si>
    <t>THOM 0 0.02</t>
  </si>
  <si>
    <t>20201022G003S0006</t>
  </si>
  <si>
    <t>THOM 15 0.2</t>
  </si>
  <si>
    <t>20201022G003S0007</t>
  </si>
  <si>
    <t>THOM 10 0.2</t>
  </si>
  <si>
    <t>20201022G003S0008</t>
  </si>
  <si>
    <t>THOM 5 0.2</t>
  </si>
  <si>
    <t>20201022G003S0009</t>
  </si>
  <si>
    <t>DES-MOO SEP</t>
  </si>
  <si>
    <t>20201022G003S0010</t>
  </si>
  <si>
    <t>foder_run:</t>
  </si>
  <si>
    <t>20201022_DOM.txt</t>
  </si>
  <si>
    <t>guess: unknown</t>
  </si>
  <si>
    <t>CT-THOM Sep</t>
  </si>
  <si>
    <t>20201015G001S0001</t>
  </si>
  <si>
    <t>BUNN</t>
  </si>
  <si>
    <t>20201015G001S0002</t>
  </si>
  <si>
    <t>NEPA</t>
  </si>
  <si>
    <t>20201015G001S0003</t>
  </si>
  <si>
    <t>STIL</t>
  </si>
  <si>
    <t>20201015G001S0004</t>
  </si>
  <si>
    <t>THOM</t>
  </si>
  <si>
    <t>20201015G001S0005</t>
  </si>
  <si>
    <t>2. JUDD BROOK</t>
  </si>
  <si>
    <t>20201015G001S0006</t>
  </si>
  <si>
    <t>4. JUDD WETLAND</t>
  </si>
  <si>
    <t>20201015G001S0007</t>
  </si>
  <si>
    <t>LIS</t>
  </si>
  <si>
    <t>20201015G001S0008</t>
  </si>
  <si>
    <t>LIS refiltered</t>
  </si>
  <si>
    <t>20201015G001S0009</t>
  </si>
  <si>
    <t>20201015_DOM.txt</t>
  </si>
  <si>
    <t>no "CT-THOM Sep" in samples list, but Aug and Oct 2020 exist, from 30-Aug-2020 and 1-Oct-2020 respectively</t>
  </si>
  <si>
    <t>unknown, last samples were June 2020 spring</t>
  </si>
  <si>
    <t>GUN-GRJ Apr</t>
  </si>
  <si>
    <t>20200903G001S0001</t>
  </si>
  <si>
    <t>GUN-GRJ Jun</t>
  </si>
  <si>
    <t>20200903G001S0002</t>
  </si>
  <si>
    <t>GUN-GRJ Aug</t>
  </si>
  <si>
    <t>20200903G001S0003</t>
  </si>
  <si>
    <t>CT-THOM Aug</t>
  </si>
  <si>
    <t>20200903G001S0004</t>
  </si>
  <si>
    <t>20200903_DOM.txt</t>
  </si>
  <si>
    <t xml:space="preserve">folder_run: </t>
  </si>
  <si>
    <t>Analyzed: 3-Sept-2020</t>
  </si>
  <si>
    <t>"july" for sample ID</t>
  </si>
  <si>
    <t>168?</t>
  </si>
  <si>
    <t>maybe Oct 2020</t>
  </si>
  <si>
    <t>Note</t>
  </si>
  <si>
    <t>Fire samples Sept 2020 lost during shipping</t>
  </si>
  <si>
    <t>Also WIL-POR and DES-MOO late Sept / early oct (231, 226)</t>
  </si>
  <si>
    <t>DES-MOO Jul 30</t>
  </si>
  <si>
    <t>20200810G001S0001</t>
  </si>
  <si>
    <t>WIL-POR Jul 30</t>
  </si>
  <si>
    <t>20200810G001S0002</t>
  </si>
  <si>
    <t>LIS July 2020</t>
  </si>
  <si>
    <t>20200810G001S0003</t>
  </si>
  <si>
    <t>20200810_DOM.txt</t>
  </si>
  <si>
    <t>Sampled:</t>
  </si>
  <si>
    <t>DES-MOO Jun 21</t>
  </si>
  <si>
    <t>20200721G001S0001</t>
  </si>
  <si>
    <t>WIL-POR Jun 21</t>
  </si>
  <si>
    <t>20200721G001S0002</t>
  </si>
  <si>
    <t>20200721_DOM.txt</t>
  </si>
  <si>
    <t>20200611G001S0001</t>
  </si>
  <si>
    <t>20200611G001S0002</t>
  </si>
  <si>
    <t>20200611G001S0003</t>
  </si>
  <si>
    <t>20200611G001S0004</t>
  </si>
  <si>
    <t>20200611G001S0005</t>
  </si>
  <si>
    <t>20200611G001S0006</t>
  </si>
  <si>
    <t>20200611G001S0007</t>
  </si>
  <si>
    <t>DES-MOO Apr3</t>
  </si>
  <si>
    <t>20200611G001S0008</t>
  </si>
  <si>
    <t>DES-MOO May13</t>
  </si>
  <si>
    <t>20200611G001S0009</t>
  </si>
  <si>
    <t>20200611G001S0010</t>
  </si>
  <si>
    <t>20200611G002S0001</t>
  </si>
  <si>
    <t>20200611G002S0002</t>
  </si>
  <si>
    <t>20200611G002S0003</t>
  </si>
  <si>
    <t>20200611G002S0004</t>
  </si>
  <si>
    <t>MCK-WAL Apr21</t>
  </si>
  <si>
    <t>20200611G002S0005</t>
  </si>
  <si>
    <t>MCK-WAL Apr23</t>
  </si>
  <si>
    <t>20200611G002S0006</t>
  </si>
  <si>
    <t>20200611G002S0007</t>
  </si>
  <si>
    <t>20200611G002S0008</t>
  </si>
  <si>
    <t>20200611G002S0009</t>
  </si>
  <si>
    <t>WIL-GOS Apr21</t>
  </si>
  <si>
    <t>20200611G002S0010</t>
  </si>
  <si>
    <t>WIL-GOS Apr23</t>
  </si>
  <si>
    <t>20200611G003S0001</t>
  </si>
  <si>
    <t>20200611G003S0002</t>
  </si>
  <si>
    <t>WIL-JAS Apr21</t>
  </si>
  <si>
    <t>20200611G003S0003</t>
  </si>
  <si>
    <t>WIL-JAS Apr23</t>
  </si>
  <si>
    <t>20200611G003S0004</t>
  </si>
  <si>
    <t>WIL-POR Apr23</t>
  </si>
  <si>
    <t>20200611G003S0005</t>
  </si>
  <si>
    <t>WIL-POR Apr21</t>
  </si>
  <si>
    <t>20200611G003S0006</t>
  </si>
  <si>
    <t>20200611G003S0007</t>
  </si>
  <si>
    <t>20200611G003S0008</t>
  </si>
  <si>
    <t>20200611G003S0009</t>
  </si>
  <si>
    <t>20200611G003S0010</t>
  </si>
  <si>
    <t>20200611G004S0001</t>
  </si>
  <si>
    <t>20200611G004S0002</t>
  </si>
  <si>
    <t>20200611G004S0003</t>
  </si>
  <si>
    <t>20200611G004S0004</t>
  </si>
  <si>
    <t>20200611G004S0005</t>
  </si>
  <si>
    <t>20200611G004S0006</t>
  </si>
  <si>
    <t>20200611G004S0007</t>
  </si>
  <si>
    <t>20200611G004S0008</t>
  </si>
  <si>
    <t>20200611G004S0009</t>
  </si>
  <si>
    <t>CT-W9 redo</t>
  </si>
  <si>
    <t>20200611G005S0001</t>
  </si>
  <si>
    <t>20200611_DOM.txt</t>
  </si>
  <si>
    <t>sp + monthly</t>
  </si>
  <si>
    <t>monthly Apr</t>
  </si>
  <si>
    <t>200227OLYM002</t>
  </si>
  <si>
    <t>Bi-weekly</t>
  </si>
  <si>
    <t>20200317G001S0001</t>
  </si>
  <si>
    <t>200227OLYM02</t>
  </si>
  <si>
    <t>20200317G001S0002</t>
  </si>
  <si>
    <t>200227ESSX002</t>
  </si>
  <si>
    <t>20200317G001S0003</t>
  </si>
  <si>
    <t>200227ESSX02</t>
  </si>
  <si>
    <t>20200317G001S0004</t>
  </si>
  <si>
    <t>200227HADD002</t>
  </si>
  <si>
    <t>20200317G001S0005</t>
  </si>
  <si>
    <t>200227HADD02</t>
  </si>
  <si>
    <t>20200317G001S0006</t>
  </si>
  <si>
    <t>200226THOM002</t>
  </si>
  <si>
    <t>20200317G001S0007</t>
  </si>
  <si>
    <t>200226THOM02</t>
  </si>
  <si>
    <t>20200317G001S0008</t>
  </si>
  <si>
    <t>200225NORT002</t>
  </si>
  <si>
    <t>20200317G001S0009</t>
  </si>
  <si>
    <t>200225NORT02</t>
  </si>
  <si>
    <t>20200317G001S0010</t>
  </si>
  <si>
    <t>200312OLYM002</t>
  </si>
  <si>
    <t>20200317G002S0001</t>
  </si>
  <si>
    <t>200312OLYM02</t>
  </si>
  <si>
    <t>20200317G002S0002</t>
  </si>
  <si>
    <t>200312ESSX002</t>
  </si>
  <si>
    <t>20200317G002S0003</t>
  </si>
  <si>
    <t>200312ESSX02</t>
  </si>
  <si>
    <t>20200317G002S0004</t>
  </si>
  <si>
    <t>200312HADD002</t>
  </si>
  <si>
    <t>20200317G002S0005</t>
  </si>
  <si>
    <t>200312HADD02</t>
  </si>
  <si>
    <t>20200317G002S0006</t>
  </si>
  <si>
    <t>200311THOM002</t>
  </si>
  <si>
    <t>20200317G002S0007</t>
  </si>
  <si>
    <t>200311THOM02</t>
  </si>
  <si>
    <t>20200317G002S0008</t>
  </si>
  <si>
    <t>200310NORT002</t>
  </si>
  <si>
    <t>20200317G002S0009</t>
  </si>
  <si>
    <t>200310NORT02</t>
  </si>
  <si>
    <t>20200317G002S0010</t>
  </si>
  <si>
    <t>EAS-ALM_Wi2020</t>
  </si>
  <si>
    <t>20200317G004S0001</t>
  </si>
  <si>
    <t>BLU-TID_Wi2020</t>
  </si>
  <si>
    <t>20200317G004S0002</t>
  </si>
  <si>
    <t>DES-LAP_Wi2020</t>
  </si>
  <si>
    <t>20200317G004S0003</t>
  </si>
  <si>
    <t>DES-MAD_Wi2020</t>
  </si>
  <si>
    <t>20200317G004S0004</t>
  </si>
  <si>
    <t>DES-MOO_Wi2020</t>
  </si>
  <si>
    <t>20200317G004S0005</t>
  </si>
  <si>
    <t>DES-WIC_Wi2020</t>
  </si>
  <si>
    <t>20200317G004S0006</t>
  </si>
  <si>
    <t>GUN-GRJ_Jan2020</t>
  </si>
  <si>
    <t>20200317G004S0007</t>
  </si>
  <si>
    <t>HJA-WS1_Wi2020</t>
  </si>
  <si>
    <t>20200317G004S0008</t>
  </si>
  <si>
    <t>HJA-WS2_Wi2020</t>
  </si>
  <si>
    <t>20200317G004S0009</t>
  </si>
  <si>
    <t>LDS-LAP_Wi2020</t>
  </si>
  <si>
    <t>20200317G004S0010</t>
  </si>
  <si>
    <t>LOO-BLU_Wi2020</t>
  </si>
  <si>
    <t>20200317G005S0001</t>
  </si>
  <si>
    <t>MCK-WAL_Wi2020</t>
  </si>
  <si>
    <t>20200317G005S0002</t>
  </si>
  <si>
    <t>TRO-GAT_Wi2020</t>
  </si>
  <si>
    <t>20200317G005S0003</t>
  </si>
  <si>
    <t>WHY-SIS_Wi2020</t>
  </si>
  <si>
    <t>20200317G005S0004</t>
  </si>
  <si>
    <t>WIL-COR_Wi2020</t>
  </si>
  <si>
    <t>20200317G005S0005</t>
  </si>
  <si>
    <t>WIL-HAR_Wi2020</t>
  </si>
  <si>
    <t>20200317G005S0006</t>
  </si>
  <si>
    <t>WIL-POR_Wi2020</t>
  </si>
  <si>
    <t>20200317G005S0007</t>
  </si>
  <si>
    <t>DES-MOO_Mar2020</t>
  </si>
  <si>
    <t>20200317G005S0008</t>
  </si>
  <si>
    <t>CT-THOM_Jan2020</t>
  </si>
  <si>
    <t>20200317G005S0009</t>
  </si>
  <si>
    <t>CT-THOM_Feb2020</t>
  </si>
  <si>
    <t>20200317G005S0010</t>
  </si>
  <si>
    <t>WIL-POR_Mar2020</t>
  </si>
  <si>
    <t>20200317G006S0001</t>
  </si>
  <si>
    <t>GUN-GRJ_Feb2020</t>
  </si>
  <si>
    <t>20200317G006S0002</t>
  </si>
  <si>
    <t>CT-EBRA_Wi2020</t>
  </si>
  <si>
    <t>20200317G006S0003</t>
  </si>
  <si>
    <t>CT-MOSS_Wi2020</t>
  </si>
  <si>
    <t>20200317G006S0004</t>
  </si>
  <si>
    <t>CT-PASS_Wi2020</t>
  </si>
  <si>
    <t>20200317G006S0005</t>
  </si>
  <si>
    <t>CT-POPE_Wi2020</t>
  </si>
  <si>
    <t>20200317G006S0006</t>
  </si>
  <si>
    <t>CT-SLPR_Wi2020</t>
  </si>
  <si>
    <t>20200317G006S0007</t>
  </si>
  <si>
    <t>CT-W9_Wi2020</t>
  </si>
  <si>
    <t>20200317G006S0008</t>
  </si>
  <si>
    <t>EAS-PUM_Wi2020</t>
  </si>
  <si>
    <t>20200317G006S0009</t>
  </si>
  <si>
    <t>EAS-ROC_Wi2020</t>
  </si>
  <si>
    <t>20200317G006S0010</t>
  </si>
  <si>
    <t>GUN-GUN_Wi2020</t>
  </si>
  <si>
    <t>20200317G007S0001</t>
  </si>
  <si>
    <t>GUN-R32_Wi2020</t>
  </si>
  <si>
    <t>20200317G007S0002</t>
  </si>
  <si>
    <t>TAY-TAY_Wi2020</t>
  </si>
  <si>
    <t>20200317G007S0003</t>
  </si>
  <si>
    <t>BLU-BLU_Wi2020</t>
  </si>
  <si>
    <t>20200317G007S0004</t>
  </si>
  <si>
    <t>BRO-LAP_Wi2020</t>
  </si>
  <si>
    <t>20200317G007S0005</t>
  </si>
  <si>
    <t>CUL-TAP_Wi2020</t>
  </si>
  <si>
    <t>20200317G007S0006</t>
  </si>
  <si>
    <t>DES-BFA_Wi2020</t>
  </si>
  <si>
    <t>20200317G007S0007</t>
  </si>
  <si>
    <t>20200317_FeDOM.txt</t>
  </si>
  <si>
    <t>20200326G001S0001</t>
  </si>
  <si>
    <t>20200326G001S0002</t>
  </si>
  <si>
    <t>20200326G001S0003</t>
  </si>
  <si>
    <t>20200326G001S0004</t>
  </si>
  <si>
    <t>20200326G001S0005</t>
  </si>
  <si>
    <t>20200326G001S0006</t>
  </si>
  <si>
    <t>20200326G002S0001</t>
  </si>
  <si>
    <t>20200326G002S0002</t>
  </si>
  <si>
    <t>20200326G002S0003</t>
  </si>
  <si>
    <t>20200326G002S0004</t>
  </si>
  <si>
    <t>20200326G002S0005</t>
  </si>
  <si>
    <t>20200326G002S0006</t>
  </si>
  <si>
    <t>20200326G003S0001</t>
  </si>
  <si>
    <t>20200326_DOM.txt</t>
  </si>
  <si>
    <t>wi</t>
  </si>
  <si>
    <t>really TAY-RES</t>
  </si>
  <si>
    <t>Missing</t>
  </si>
  <si>
    <t>wi 2020</t>
  </si>
  <si>
    <t>Lower CT wi</t>
  </si>
  <si>
    <t>wi20, read twice?</t>
  </si>
  <si>
    <t>Run is mostly WI</t>
  </si>
  <si>
    <t>sp 2020</t>
  </si>
  <si>
    <t>Repeats</t>
  </si>
  <si>
    <t>Sp date</t>
  </si>
  <si>
    <t>Wi date</t>
  </si>
  <si>
    <t>180 or 152</t>
  </si>
  <si>
    <t>179 or 130</t>
  </si>
  <si>
    <t>177 or 128</t>
  </si>
  <si>
    <t>Jan-Mar 2020</t>
  </si>
  <si>
    <t>12 to 21-Mar 2020</t>
  </si>
  <si>
    <t>Apr-Jun 2020</t>
  </si>
  <si>
    <t>20200121G003S0001</t>
  </si>
  <si>
    <t>20200121_FeDOM.txt</t>
  </si>
  <si>
    <t>"Dec 2019"</t>
  </si>
  <si>
    <t>191209OLYM002</t>
  </si>
  <si>
    <t>20191216G001S0001</t>
  </si>
  <si>
    <t>191209OLYM02</t>
  </si>
  <si>
    <t>20191216G001S0002</t>
  </si>
  <si>
    <t>191209ESSX002</t>
  </si>
  <si>
    <t>20191216G001S0003</t>
  </si>
  <si>
    <t>191209ESSX02</t>
  </si>
  <si>
    <t>20191216G001S0004</t>
  </si>
  <si>
    <t>191206HADD002</t>
  </si>
  <si>
    <t>20191216G001S0005</t>
  </si>
  <si>
    <t>191206HADD02</t>
  </si>
  <si>
    <t>20191216G001S0006</t>
  </si>
  <si>
    <t>191205THOM002</t>
  </si>
  <si>
    <t>20191216G001S0007</t>
  </si>
  <si>
    <t>191205THOM02</t>
  </si>
  <si>
    <t>20191216G001S0008</t>
  </si>
  <si>
    <t>191204NORT002</t>
  </si>
  <si>
    <t>20191216G001S0009</t>
  </si>
  <si>
    <t>191204NORT02</t>
  </si>
  <si>
    <t>20191216G001S0010</t>
  </si>
  <si>
    <t>BLU-BLU_Fa2019</t>
  </si>
  <si>
    <t>20191216G002S0001</t>
  </si>
  <si>
    <t>BLU-TID_Fa2019</t>
  </si>
  <si>
    <t>20191216G002S0002</t>
  </si>
  <si>
    <t>BRO-LAP_Fa2019</t>
  </si>
  <si>
    <t>20191216G002S0003</t>
  </si>
  <si>
    <t>CUL-LAP_Fa2019</t>
  </si>
  <si>
    <t>20191216G002S0004</t>
  </si>
  <si>
    <t>DES-BFA_Fa2019</t>
  </si>
  <si>
    <t>20191216G002S0005</t>
  </si>
  <si>
    <t>DES-LAP_Fa2019</t>
  </si>
  <si>
    <t>20191216G002S0006</t>
  </si>
  <si>
    <t>DES-MAD_Fa2019</t>
  </si>
  <si>
    <t>20191216G002S0007</t>
  </si>
  <si>
    <t>DES-MOO_Fa2019</t>
  </si>
  <si>
    <t>20191216G002S0008</t>
  </si>
  <si>
    <t>DES-WIC_Fa2019</t>
  </si>
  <si>
    <t>20191216G002S0009</t>
  </si>
  <si>
    <t>HJA-WS1_Fa2019</t>
  </si>
  <si>
    <t>20191216G002S0010</t>
  </si>
  <si>
    <t>HJA-WS2_Fa2019</t>
  </si>
  <si>
    <t>20191216G003S0001</t>
  </si>
  <si>
    <t>LDS-LAP_Fa2019</t>
  </si>
  <si>
    <t>20191216G003S0002</t>
  </si>
  <si>
    <t>LOO-BLU_Fa2019</t>
  </si>
  <si>
    <t>20191216G003S0003</t>
  </si>
  <si>
    <t>MCK-WAL_Fa2019</t>
  </si>
  <si>
    <t>20191216G003S0004</t>
  </si>
  <si>
    <t>TRO-GAT_Fa2019</t>
  </si>
  <si>
    <t>20191216G003S0005</t>
  </si>
  <si>
    <t>WHY-SIS_Fa2019</t>
  </si>
  <si>
    <t>20191216G003S0006</t>
  </si>
  <si>
    <t>WIL-COR_Fa2019</t>
  </si>
  <si>
    <t>20191216G003S0007</t>
  </si>
  <si>
    <t>WIL-GOS_Fa2019</t>
  </si>
  <si>
    <t>20191216G003S0008</t>
  </si>
  <si>
    <t>WIL-HAR_Fa2019</t>
  </si>
  <si>
    <t>20191216G003S0009</t>
  </si>
  <si>
    <t>WIL-JAS_Fa2019</t>
  </si>
  <si>
    <t>20191216G003S0010</t>
  </si>
  <si>
    <t>WIL-POR_Fa2019</t>
  </si>
  <si>
    <t>20191216G004S0001</t>
  </si>
  <si>
    <t>GUN-GRJ_Nov2019</t>
  </si>
  <si>
    <t>20191216G004S0002</t>
  </si>
  <si>
    <t>CT-THOM_Dec2019</t>
  </si>
  <si>
    <t>20191216G004S0003</t>
  </si>
  <si>
    <t>BRO-LAP_Fa2019_redo</t>
  </si>
  <si>
    <t>20191216G005S0001</t>
  </si>
  <si>
    <t>CUL-LAP_Fa2019_redo</t>
  </si>
  <si>
    <t>20191216G005S0002</t>
  </si>
  <si>
    <t>DES-BFA_Fa2019_redo</t>
  </si>
  <si>
    <t>20191216G005S0003</t>
  </si>
  <si>
    <t>DES-LAP_Fa2019_redo</t>
  </si>
  <si>
    <t>20191216G005S0004</t>
  </si>
  <si>
    <t>DES-MOO_Fa2019_redo</t>
  </si>
  <si>
    <t>20191216G005S0005</t>
  </si>
  <si>
    <t>DES-WIC_Fa2019_redo</t>
  </si>
  <si>
    <t>20191216G005S0006</t>
  </si>
  <si>
    <t>WHY-SIS_Fa2019_redo</t>
  </si>
  <si>
    <t>20191216G005S0007</t>
  </si>
  <si>
    <t>20191216_FeDOM.txt</t>
  </si>
  <si>
    <t>191125OLYM002</t>
  </si>
  <si>
    <t>20191126G001S0001</t>
  </si>
  <si>
    <t>191125OLYM02</t>
  </si>
  <si>
    <t>20191126G001S0002</t>
  </si>
  <si>
    <t>191125ESSX002</t>
  </si>
  <si>
    <t>20191126G001S0003</t>
  </si>
  <si>
    <t>191125ESSX02</t>
  </si>
  <si>
    <t>20191126G001S0004</t>
  </si>
  <si>
    <t>191120HADD002</t>
  </si>
  <si>
    <t>20191126G001S0005</t>
  </si>
  <si>
    <t>191120HADD02</t>
  </si>
  <si>
    <t>20191126G001S0006</t>
  </si>
  <si>
    <t>191119THOM002</t>
  </si>
  <si>
    <t>20191126G001S0007</t>
  </si>
  <si>
    <t>191119THOM02</t>
  </si>
  <si>
    <t>20191126G001S0008</t>
  </si>
  <si>
    <t>191119NORT002</t>
  </si>
  <si>
    <t>20191126G001S0009</t>
  </si>
  <si>
    <t>191118NORT02</t>
  </si>
  <si>
    <t>20191126G001S0010</t>
  </si>
  <si>
    <t>CT-BUNN_OCT2019</t>
  </si>
  <si>
    <t>20191126G002S0001</t>
  </si>
  <si>
    <t>CT-EBRA_OCT2019</t>
  </si>
  <si>
    <t>20191126G002S0002</t>
  </si>
  <si>
    <t>CT-FARM_OCT2019</t>
  </si>
  <si>
    <t>20191126G002S0003</t>
  </si>
  <si>
    <t>CT-MOOS_OCT2019</t>
  </si>
  <si>
    <t>20191126G002S0004</t>
  </si>
  <si>
    <t>CT-NEPA_OCT2019</t>
  </si>
  <si>
    <t>20191126G002S0005</t>
  </si>
  <si>
    <t>CT-PASS_OCT2019</t>
  </si>
  <si>
    <t>20191126G002S0006</t>
  </si>
  <si>
    <t>CT-PHEL_OCT2019</t>
  </si>
  <si>
    <t>20191126G002S0007</t>
  </si>
  <si>
    <t>CT-POPE_OCT2019</t>
  </si>
  <si>
    <t>20191126G002S0008</t>
  </si>
  <si>
    <t>CT-SLPR_OCT2019</t>
  </si>
  <si>
    <t>20191126G002S0009</t>
  </si>
  <si>
    <t>CT-STIL_OCT2019</t>
  </si>
  <si>
    <t>20191126G002S0010</t>
  </si>
  <si>
    <t>CT-THOM_OCT2019</t>
  </si>
  <si>
    <t>20191126G003S0001</t>
  </si>
  <si>
    <t>CT-UNIO_OCT2019</t>
  </si>
  <si>
    <t>20191126G003S0002</t>
  </si>
  <si>
    <t>CT-W9_OCT2019</t>
  </si>
  <si>
    <t>20191126G003S0003</t>
  </si>
  <si>
    <t>DES-MOO_191001</t>
  </si>
  <si>
    <t>20191126G003S0004</t>
  </si>
  <si>
    <t>WIL-POR_191001</t>
  </si>
  <si>
    <t>20191126G003S0005</t>
  </si>
  <si>
    <t>DES-MOO_191110</t>
  </si>
  <si>
    <t>20191126G003S0006</t>
  </si>
  <si>
    <t>WIL-POR_191110</t>
  </si>
  <si>
    <t>20191126G003S0007</t>
  </si>
  <si>
    <t>DES-MOO_191110_redo</t>
  </si>
  <si>
    <t>20191126G004S0001</t>
  </si>
  <si>
    <t>20191126_FeDOM.txt</t>
  </si>
  <si>
    <t>Oct-Nov 2019</t>
  </si>
  <si>
    <t>191011OLYM002</t>
  </si>
  <si>
    <t>20191031G001S0001</t>
  </si>
  <si>
    <t>191011OLYM02</t>
  </si>
  <si>
    <t>20191031G001S0002</t>
  </si>
  <si>
    <t>191011ESSX002</t>
  </si>
  <si>
    <t>20191031G001S0003</t>
  </si>
  <si>
    <t>191011ESSX02</t>
  </si>
  <si>
    <t>20191031G001S0004</t>
  </si>
  <si>
    <t>191010HADD002</t>
  </si>
  <si>
    <t>20191031G001S0005</t>
  </si>
  <si>
    <t>191010HADD02</t>
  </si>
  <si>
    <t>20191031G001S0006</t>
  </si>
  <si>
    <t>191009THOM002</t>
  </si>
  <si>
    <t>20191031G001S0007</t>
  </si>
  <si>
    <t>191008NORT002</t>
  </si>
  <si>
    <t>20191031G001S0008</t>
  </si>
  <si>
    <t>191008NORT02</t>
  </si>
  <si>
    <t>20191031G001S0009</t>
  </si>
  <si>
    <t>EAS-ALM Oct 2019</t>
  </si>
  <si>
    <t>20191031G001S0010</t>
  </si>
  <si>
    <t>191025OLYM002</t>
  </si>
  <si>
    <t>20191031G002S0001</t>
  </si>
  <si>
    <t>191025OLYM02</t>
  </si>
  <si>
    <t>20191031G002S0002</t>
  </si>
  <si>
    <t>191025ESSX002</t>
  </si>
  <si>
    <t>20191031G002S0003</t>
  </si>
  <si>
    <t>191025ESSX02</t>
  </si>
  <si>
    <t>20191031G002S0004</t>
  </si>
  <si>
    <t>191024HADD002</t>
  </si>
  <si>
    <t>20191031G002S0005</t>
  </si>
  <si>
    <t>191024HADD02</t>
  </si>
  <si>
    <t>20191031G002S0006</t>
  </si>
  <si>
    <t>191023THOM002</t>
  </si>
  <si>
    <t>20191031G002S0007</t>
  </si>
  <si>
    <t>191023THOM02</t>
  </si>
  <si>
    <t>20191031G002S0008</t>
  </si>
  <si>
    <t>191022NORT002</t>
  </si>
  <si>
    <t>20191031G002S0009</t>
  </si>
  <si>
    <t>191022NORT02</t>
  </si>
  <si>
    <t>20191031G002S0010</t>
  </si>
  <si>
    <t>EAS-BRA Oct 2019</t>
  </si>
  <si>
    <t>20191031G003S0001</t>
  </si>
  <si>
    <t>EAS-PUM Oct 2019</t>
  </si>
  <si>
    <t>20191031G003S0002</t>
  </si>
  <si>
    <t>EAS-ROC Oct 2019</t>
  </si>
  <si>
    <t>20191031G003S0003</t>
  </si>
  <si>
    <t>EAS-RUS Oct 0219</t>
  </si>
  <si>
    <t>20191031G003S0004</t>
  </si>
  <si>
    <t>GUN-GRJ Oct 2019</t>
  </si>
  <si>
    <t>20191031G003S0005</t>
  </si>
  <si>
    <t>GUN-GUN Oct 2019</t>
  </si>
  <si>
    <t>20191031G003S0006</t>
  </si>
  <si>
    <t>GUN-R32 Oct 2019</t>
  </si>
  <si>
    <t>20191031G003S0007</t>
  </si>
  <si>
    <t>GUN-TUN Oct 2019</t>
  </si>
  <si>
    <t>20191031G003S0008</t>
  </si>
  <si>
    <t>TAY-TAY Oct 2019</t>
  </si>
  <si>
    <t>20191031G003S0009</t>
  </si>
  <si>
    <t>TAY- RES Oct 2019</t>
  </si>
  <si>
    <t>20191031G003S0010</t>
  </si>
  <si>
    <t>20191031_FeDOM.txt</t>
  </si>
  <si>
    <t>BEA-SHI_Sum2019</t>
  </si>
  <si>
    <t>20191004G001S0001</t>
  </si>
  <si>
    <t>BRO-LAP_Sum2019</t>
  </si>
  <si>
    <t>20191004G001S0002</t>
  </si>
  <si>
    <t>CUL-LAP_Sum2019</t>
  </si>
  <si>
    <t>20191004G001S0003</t>
  </si>
  <si>
    <t>DES-BFA_Sum2019</t>
  </si>
  <si>
    <t>20191004G001S0004</t>
  </si>
  <si>
    <t>DES-LAP_Sum2019</t>
  </si>
  <si>
    <t>20191004G001S0005</t>
  </si>
  <si>
    <t>DES-MAD_Sum2019</t>
  </si>
  <si>
    <t>20191004G001S0006</t>
  </si>
  <si>
    <t>DES-MOO_Sum2019</t>
  </si>
  <si>
    <t>20191004G001S0007</t>
  </si>
  <si>
    <t>DES-WIC_Sum2019</t>
  </si>
  <si>
    <t>20191004G001S0008</t>
  </si>
  <si>
    <t>LDS-LAP_Sum2019</t>
  </si>
  <si>
    <t>20191004G001S0009</t>
  </si>
  <si>
    <t>WRM-HOT_Sum2019</t>
  </si>
  <si>
    <t>20191004G001S0010</t>
  </si>
  <si>
    <t>20191004_optics.txt</t>
  </si>
  <si>
    <t>20190916G001S0001</t>
  </si>
  <si>
    <t>20190916G001S0002</t>
  </si>
  <si>
    <t>20190916G001S0003</t>
  </si>
  <si>
    <t>20190916G001S0004</t>
  </si>
  <si>
    <t>20190916G001S0005</t>
  </si>
  <si>
    <t>20190916G001S0006</t>
  </si>
  <si>
    <t>20190916G001S0007</t>
  </si>
  <si>
    <t>20190916G001S0008</t>
  </si>
  <si>
    <t>20190916G001S0009</t>
  </si>
  <si>
    <t>20190916G001S0010</t>
  </si>
  <si>
    <t>20190916G002S0001</t>
  </si>
  <si>
    <t>20190916G002S0002</t>
  </si>
  <si>
    <t>20190916G002S0003</t>
  </si>
  <si>
    <t>HJA-LOO</t>
  </si>
  <si>
    <t>20190916G002S0004</t>
  </si>
  <si>
    <t>20190916G002S0005</t>
  </si>
  <si>
    <t>20190916G002S0006</t>
  </si>
  <si>
    <t>20190916G002S0007</t>
  </si>
  <si>
    <t>20190916G002S0008</t>
  </si>
  <si>
    <t>20190916G002S0009</t>
  </si>
  <si>
    <t>20190916G002S0010</t>
  </si>
  <si>
    <t>BLU-BLU_redo</t>
  </si>
  <si>
    <t>20190916G003S0001</t>
  </si>
  <si>
    <t>MCK-WAL_redo</t>
  </si>
  <si>
    <t>20190916G003S0002</t>
  </si>
  <si>
    <t>WIL-HAR_redo</t>
  </si>
  <si>
    <t>20190916G003S0003</t>
  </si>
  <si>
    <t>BLU-TID_redo</t>
  </si>
  <si>
    <t>20190916G003S0004</t>
  </si>
  <si>
    <t>HJA-LOO_redo</t>
  </si>
  <si>
    <t>20190916G003S0005</t>
  </si>
  <si>
    <t>HJA-WS1_redo</t>
  </si>
  <si>
    <t>20190916G003S0006</t>
  </si>
  <si>
    <t>HJA-WS2_redo</t>
  </si>
  <si>
    <t>20190916G003S0007</t>
  </si>
  <si>
    <t>WIL-COR_redo</t>
  </si>
  <si>
    <t>20190916G003S0008</t>
  </si>
  <si>
    <t>WIL-JAS_redo</t>
  </si>
  <si>
    <t>20190916G003S0009</t>
  </si>
  <si>
    <t>WIL-POR_redo</t>
  </si>
  <si>
    <t>20190916G003S0010</t>
  </si>
  <si>
    <t>20190916_WROL.txt</t>
  </si>
  <si>
    <t>18-Aug to 7-Sep 2019</t>
  </si>
  <si>
    <t>190816OLYM002</t>
  </si>
  <si>
    <t>20190821G001S0001</t>
  </si>
  <si>
    <t>190816OLYM02</t>
  </si>
  <si>
    <t>20190821G001S0002</t>
  </si>
  <si>
    <t>190816ESSX002</t>
  </si>
  <si>
    <t>20190821G001S0003</t>
  </si>
  <si>
    <t>190816ESSX02</t>
  </si>
  <si>
    <t>20190821G001S0004</t>
  </si>
  <si>
    <t>190814THOM002</t>
  </si>
  <si>
    <t>20190821G001S0005</t>
  </si>
  <si>
    <t>190814THOM02</t>
  </si>
  <si>
    <t>20190821G001S0006</t>
  </si>
  <si>
    <t>190813NORT002</t>
  </si>
  <si>
    <t>20190821G001S0007</t>
  </si>
  <si>
    <t>190813NORT02</t>
  </si>
  <si>
    <t>20190821G001S0008</t>
  </si>
  <si>
    <t>20190821G002S0001</t>
  </si>
  <si>
    <t>20190821G002S0002</t>
  </si>
  <si>
    <t>20190821G002S0003</t>
  </si>
  <si>
    <t>20190821G002S0004</t>
  </si>
  <si>
    <t>EAS-</t>
  </si>
  <si>
    <t>20190821G002S0005</t>
  </si>
  <si>
    <t>20190821G002S0006</t>
  </si>
  <si>
    <t>20190821G002S0007</t>
  </si>
  <si>
    <t>20190821G002S0008</t>
  </si>
  <si>
    <t>20190821G003S0001</t>
  </si>
  <si>
    <t>20190821_FeDOM.txt</t>
  </si>
  <si>
    <t>deduced to EAS-BRA</t>
  </si>
  <si>
    <t>#8/15/19</t>
  </si>
  <si>
    <t>190802OLYM002</t>
  </si>
  <si>
    <t>20190814G001S0001</t>
  </si>
  <si>
    <t>190802OLYM02</t>
  </si>
  <si>
    <t>20190814G001S0002</t>
  </si>
  <si>
    <t>190802ESSX002</t>
  </si>
  <si>
    <t>20190814G001S0003</t>
  </si>
  <si>
    <t>190802ESSX02</t>
  </si>
  <si>
    <t>20190814G001S0004</t>
  </si>
  <si>
    <t>190801HADD002</t>
  </si>
  <si>
    <t>20190814G001S0005</t>
  </si>
  <si>
    <t>190801HADD02</t>
  </si>
  <si>
    <t>20190814G001S0006</t>
  </si>
  <si>
    <t>190731THOM002</t>
  </si>
  <si>
    <t>20190814G001S0007</t>
  </si>
  <si>
    <t>190731THOM02</t>
  </si>
  <si>
    <t>20190814G001S0008</t>
  </si>
  <si>
    <t>190730NORT002</t>
  </si>
  <si>
    <t>20190814G002S0001</t>
  </si>
  <si>
    <t>190730NORT02</t>
  </si>
  <si>
    <t>20190814G002S0002</t>
  </si>
  <si>
    <t>190805EBRA02</t>
  </si>
  <si>
    <t>20190814G002S0003</t>
  </si>
  <si>
    <t>190805MOOS02</t>
  </si>
  <si>
    <t>20190814G002S0004</t>
  </si>
  <si>
    <t>190806PASS02</t>
  </si>
  <si>
    <t>20190814G002S0005</t>
  </si>
  <si>
    <t>190806POPE02</t>
  </si>
  <si>
    <t>20190814G002S0006</t>
  </si>
  <si>
    <t>190805SLEE02</t>
  </si>
  <si>
    <t>20190814G002S0007</t>
  </si>
  <si>
    <t>190806W902</t>
  </si>
  <si>
    <t>20190814G002S0008</t>
  </si>
  <si>
    <t>190802ESSX02_redo</t>
  </si>
  <si>
    <t>20190814G003S0001</t>
  </si>
  <si>
    <t>190805POPE_redo</t>
  </si>
  <si>
    <t>20190814G003S0002</t>
  </si>
  <si>
    <t>190806W9_redo</t>
  </si>
  <si>
    <t>20190814G003S0003</t>
  </si>
  <si>
    <t>16-18 Aug 2019</t>
  </si>
  <si>
    <t>foler_run:</t>
  </si>
  <si>
    <t>20190814_FeDOM.txt</t>
  </si>
  <si>
    <t>GUN-GRJ Apr 2020</t>
  </si>
  <si>
    <t>GUN-GRJ Jun 2020</t>
  </si>
  <si>
    <t>GUN-GRJ "July" 2020</t>
  </si>
  <si>
    <t>CT-THOM Aug 2020</t>
  </si>
  <si>
    <t>WIL-POR Jul 2020</t>
  </si>
  <si>
    <t>DES-MOO Jul 2020</t>
  </si>
  <si>
    <t>DES-MOO Jun 2020</t>
  </si>
  <si>
    <t>WIL-POR Jun 2020</t>
  </si>
  <si>
    <t>notes</t>
  </si>
  <si>
    <t>optics used from 20200317 run; what about data from 20200326 run?</t>
  </si>
  <si>
    <t>GUN-GRJ Jan 2020</t>
  </si>
  <si>
    <t>DES-MOO Mar 2020</t>
  </si>
  <si>
    <t>CT-THOM Jan 2020</t>
  </si>
  <si>
    <t>CT-THOM Feb 2020</t>
  </si>
  <si>
    <t>WIL-POR Mar 2020</t>
  </si>
  <si>
    <t>GUN-GRJ Feb 2020</t>
  </si>
  <si>
    <t>GUN-GRJ Dec 2019</t>
  </si>
  <si>
    <t>CT-THOM Dec 2019</t>
  </si>
  <si>
    <t>GUN-GRJ Nov 2019</t>
  </si>
  <si>
    <t>DES-MOO Oct 2019</t>
  </si>
  <si>
    <t>WIL-POR Oct 2019</t>
  </si>
  <si>
    <t>DES-MOO Nov 2019</t>
  </si>
  <si>
    <t>WIL-POR Nov 2019</t>
  </si>
  <si>
    <t>CT-THOM Oct 2020</t>
  </si>
  <si>
    <t>GUN-GRJ Sep 2020</t>
  </si>
  <si>
    <t>old_name/alias</t>
  </si>
  <si>
    <t>CT-THOM 2020-09; THOM SEPT 2020</t>
  </si>
  <si>
    <t>optics run 20200326</t>
  </si>
  <si>
    <t>WIL-JAS 23-APR; WIL-JAS 2020-04</t>
  </si>
  <si>
    <t>missing?</t>
  </si>
  <si>
    <t>WIL-POR Apr 2020</t>
  </si>
  <si>
    <t>DES-MOO Dec 2019</t>
  </si>
  <si>
    <t>DES-MOO Apr 2020</t>
  </si>
  <si>
    <t>DES-MOO Sep 2020</t>
  </si>
  <si>
    <t>WIL-POR Dec 2019</t>
  </si>
  <si>
    <t>WIL-POR Sep 2020</t>
  </si>
  <si>
    <t>sample_date</t>
  </si>
  <si>
    <t>wrol_sample_id</t>
  </si>
  <si>
    <t>whondrs_id</t>
  </si>
  <si>
    <t>eliminate</t>
  </si>
  <si>
    <t>no FTICR data</t>
  </si>
  <si>
    <t>169</t>
  </si>
  <si>
    <t>162</t>
  </si>
  <si>
    <t>173</t>
  </si>
  <si>
    <t>170</t>
  </si>
  <si>
    <t>166</t>
  </si>
  <si>
    <t>168</t>
  </si>
  <si>
    <t>164</t>
  </si>
  <si>
    <t>171</t>
  </si>
  <si>
    <t>172</t>
  </si>
  <si>
    <t>167</t>
  </si>
  <si>
    <t>165</t>
  </si>
  <si>
    <t>032</t>
  </si>
  <si>
    <t>026</t>
  </si>
  <si>
    <t>025</t>
  </si>
  <si>
    <t>029</t>
  </si>
  <si>
    <t>024</t>
  </si>
  <si>
    <t>030</t>
  </si>
  <si>
    <t>033</t>
  </si>
  <si>
    <t>031</t>
  </si>
  <si>
    <t>007</t>
  </si>
  <si>
    <t>003</t>
  </si>
  <si>
    <t>006</t>
  </si>
  <si>
    <t>001</t>
  </si>
  <si>
    <t>002</t>
  </si>
  <si>
    <t>011</t>
  </si>
  <si>
    <t>008</t>
  </si>
  <si>
    <t>009</t>
  </si>
  <si>
    <t>010</t>
  </si>
  <si>
    <t>005</t>
  </si>
  <si>
    <t>004</t>
  </si>
  <si>
    <t>016</t>
  </si>
  <si>
    <t>015</t>
  </si>
  <si>
    <t>013</t>
  </si>
  <si>
    <t>014</t>
  </si>
  <si>
    <t>012</t>
  </si>
  <si>
    <t>017</t>
  </si>
  <si>
    <t>021</t>
  </si>
  <si>
    <t>019</t>
  </si>
  <si>
    <t>020</t>
  </si>
  <si>
    <t>018</t>
  </si>
  <si>
    <t>022</t>
  </si>
  <si>
    <t>186</t>
  </si>
  <si>
    <t>183</t>
  </si>
  <si>
    <t>179</t>
  </si>
  <si>
    <t>174</t>
  </si>
  <si>
    <t>182</t>
  </si>
  <si>
    <t>175</t>
  </si>
  <si>
    <t>185</t>
  </si>
  <si>
    <t>177</t>
  </si>
  <si>
    <t>184</t>
  </si>
  <si>
    <t>180</t>
  </si>
  <si>
    <t>178</t>
  </si>
  <si>
    <t>181</t>
  </si>
  <si>
    <t>176</t>
  </si>
  <si>
    <t>042</t>
  </si>
  <si>
    <t>046</t>
  </si>
  <si>
    <t>048</t>
  </si>
  <si>
    <t>050</t>
  </si>
  <si>
    <t>044</t>
  </si>
  <si>
    <t>216</t>
  </si>
  <si>
    <t>213</t>
  </si>
  <si>
    <t>212</t>
  </si>
  <si>
    <t>210</t>
  </si>
  <si>
    <t>209</t>
  </si>
  <si>
    <t>215</t>
  </si>
  <si>
    <t>211</t>
  </si>
  <si>
    <t>055</t>
  </si>
  <si>
    <t>053</t>
  </si>
  <si>
    <t>054</t>
  </si>
  <si>
    <t>051</t>
  </si>
  <si>
    <t>052</t>
  </si>
  <si>
    <t>045</t>
  </si>
  <si>
    <t>056</t>
  </si>
  <si>
    <t>049</t>
  </si>
  <si>
    <t>060</t>
  </si>
  <si>
    <t>057</t>
  </si>
  <si>
    <t>059</t>
  </si>
  <si>
    <t>058</t>
  </si>
  <si>
    <t>061</t>
  </si>
  <si>
    <t>134</t>
  </si>
  <si>
    <t>124</t>
  </si>
  <si>
    <t>126</t>
  </si>
  <si>
    <t>125</t>
  </si>
  <si>
    <t>122</t>
  </si>
  <si>
    <t>121</t>
  </si>
  <si>
    <t>130</t>
  </si>
  <si>
    <t>128</t>
  </si>
  <si>
    <t>123</t>
  </si>
  <si>
    <t>076</t>
  </si>
  <si>
    <t>075</t>
  </si>
  <si>
    <t>079</t>
  </si>
  <si>
    <t>074</t>
  </si>
  <si>
    <t>081</t>
  </si>
  <si>
    <t>083</t>
  </si>
  <si>
    <t>077</t>
  </si>
  <si>
    <t>080</t>
  </si>
  <si>
    <t>189</t>
  </si>
  <si>
    <t>192</t>
  </si>
  <si>
    <t>193</t>
  </si>
  <si>
    <t>190</t>
  </si>
  <si>
    <t>195</t>
  </si>
  <si>
    <t>188</t>
  </si>
  <si>
    <t>194</t>
  </si>
  <si>
    <t>070</t>
  </si>
  <si>
    <t>068</t>
  </si>
  <si>
    <t>067</t>
  </si>
  <si>
    <t>066</t>
  </si>
  <si>
    <t>069</t>
  </si>
  <si>
    <t>071</t>
  </si>
  <si>
    <t>082</t>
  </si>
  <si>
    <t>072</t>
  </si>
  <si>
    <t>064</t>
  </si>
  <si>
    <t>065</t>
  </si>
  <si>
    <t>073</t>
  </si>
  <si>
    <t>099</t>
  </si>
  <si>
    <t>138</t>
  </si>
  <si>
    <t>101</t>
  </si>
  <si>
    <t>137</t>
  </si>
  <si>
    <t>135</t>
  </si>
  <si>
    <t>098</t>
  </si>
  <si>
    <t>139</t>
  </si>
  <si>
    <t>136</t>
  </si>
  <si>
    <t>102</t>
  </si>
  <si>
    <t>100</t>
  </si>
  <si>
    <t>097</t>
  </si>
  <si>
    <t>140</t>
  </si>
  <si>
    <t>118</t>
  </si>
  <si>
    <t>117</t>
  </si>
  <si>
    <t>145</t>
  </si>
  <si>
    <t>116</t>
  </si>
  <si>
    <t>147</t>
  </si>
  <si>
    <t>149</t>
  </si>
  <si>
    <t>119</t>
  </si>
  <si>
    <t>120</t>
  </si>
  <si>
    <t>148</t>
  </si>
  <si>
    <t>146</t>
  </si>
  <si>
    <t>113</t>
  </si>
  <si>
    <t>115</t>
  </si>
  <si>
    <t>110</t>
  </si>
  <si>
    <t>106</t>
  </si>
  <si>
    <t>109</t>
  </si>
  <si>
    <t>107</t>
  </si>
  <si>
    <t>114</t>
  </si>
  <si>
    <t>112</t>
  </si>
  <si>
    <t>111</t>
  </si>
  <si>
    <t>105</t>
  </si>
  <si>
    <t>108</t>
  </si>
  <si>
    <t>034</t>
  </si>
  <si>
    <t>037</t>
  </si>
  <si>
    <t>062</t>
  </si>
  <si>
    <t>104</t>
  </si>
  <si>
    <t>151</t>
  </si>
  <si>
    <t>152</t>
  </si>
  <si>
    <t>154</t>
  </si>
  <si>
    <t>085</t>
  </si>
  <si>
    <t>035</t>
  </si>
  <si>
    <t>036</t>
  </si>
  <si>
    <t>086</t>
  </si>
  <si>
    <t>103</t>
  </si>
  <si>
    <t>150</t>
  </si>
  <si>
    <t>153</t>
  </si>
  <si>
    <t>155</t>
  </si>
  <si>
    <t>043</t>
  </si>
  <si>
    <t>023-2, 023-3</t>
  </si>
  <si>
    <t>063-1, 063-3, 023-1</t>
  </si>
  <si>
    <t>078-2, 078-3, 084-1</t>
  </si>
  <si>
    <t>fall</t>
  </si>
  <si>
    <t>winter</t>
  </si>
  <si>
    <t>summer</t>
  </si>
  <si>
    <t>spring</t>
  </si>
  <si>
    <t>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</si>
</sst>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409]d\-mmm\-yyyy;@"/>
  </numFmts>
  <fonts count="16">
    <font>
      <sz val="11"/>
      <color theme="1"/>
      <name val="Calibri"/>
      <scheme val="minor"/>
    </font>
    <font>
      <sz val="11"/>
      <color theme="1"/>
      <name val="Helvetica Neue"/>
      <family val="2"/>
    </font>
    <font>
      <sz val="10"/>
      <name val="MS Sans Serif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1" fontId="3" fillId="2" borderId="0" xfId="0" applyNumberFormat="1" applyFont="1" applyFill="1"/>
    <xf numFmtId="1" fontId="3" fillId="0" borderId="0" xfId="0" applyNumberFormat="1" applyFont="1"/>
    <xf numFmtId="164" fontId="3" fillId="0" borderId="0" xfId="0" applyNumberFormat="1" applyFont="1"/>
    <xf numFmtId="1" fontId="3" fillId="2" borderId="0" xfId="0" applyNumberFormat="1" applyFont="1" applyFill="1" applyAlignment="1">
      <alignment horizontal="right"/>
    </xf>
    <xf numFmtId="164" fontId="5" fillId="0" borderId="0" xfId="0" applyNumberFormat="1" applyFont="1"/>
    <xf numFmtId="0" fontId="3" fillId="2" borderId="0" xfId="0" applyFont="1" applyFill="1"/>
    <xf numFmtId="11" fontId="3" fillId="0" borderId="0" xfId="0" applyNumberFormat="1" applyFont="1"/>
    <xf numFmtId="17" fontId="3" fillId="0" borderId="0" xfId="0" applyNumberFormat="1" applyFont="1"/>
    <xf numFmtId="0" fontId="6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3" borderId="0" xfId="0" applyFont="1" applyFill="1"/>
    <xf numFmtId="0" fontId="0" fillId="3" borderId="0" xfId="0" applyFill="1"/>
    <xf numFmtId="1" fontId="3" fillId="3" borderId="0" xfId="0" applyNumberFormat="1" applyFont="1" applyFill="1" applyAlignment="1">
      <alignment horizontal="right"/>
    </xf>
    <xf numFmtId="1" fontId="3" fillId="3" borderId="0" xfId="0" applyNumberFormat="1" applyFont="1" applyFill="1"/>
    <xf numFmtId="0" fontId="0" fillId="2" borderId="0" xfId="0" applyFill="1"/>
    <xf numFmtId="1" fontId="0" fillId="0" borderId="0" xfId="0" applyNumberFormat="1"/>
    <xf numFmtId="0" fontId="7" fillId="0" borderId="0" xfId="0" applyFont="1"/>
    <xf numFmtId="14" fontId="0" fillId="0" borderId="0" xfId="0" applyNumberFormat="1"/>
    <xf numFmtId="0" fontId="9" fillId="0" borderId="0" xfId="0" applyFont="1"/>
    <xf numFmtId="15" fontId="0" fillId="0" borderId="0" xfId="0" applyNumberFormat="1"/>
    <xf numFmtId="14" fontId="0" fillId="5" borderId="0" xfId="0" applyNumberFormat="1" applyFill="1"/>
    <xf numFmtId="0" fontId="0" fillId="5" borderId="0" xfId="0" applyFill="1"/>
    <xf numFmtId="16" fontId="0" fillId="0" borderId="0" xfId="0" applyNumberFormat="1"/>
    <xf numFmtId="14" fontId="7" fillId="0" borderId="0" xfId="0" applyNumberFormat="1" applyFont="1"/>
    <xf numFmtId="20" fontId="0" fillId="0" borderId="0" xfId="0" applyNumberFormat="1"/>
    <xf numFmtId="20" fontId="0" fillId="5" borderId="0" xfId="0" applyNumberFormat="1" applyFill="1"/>
    <xf numFmtId="17" fontId="0" fillId="0" borderId="0" xfId="0" applyNumberFormat="1"/>
    <xf numFmtId="0" fontId="8" fillId="0" borderId="0" xfId="0" applyFont="1"/>
    <xf numFmtId="0" fontId="10" fillId="0" borderId="0" xfId="0" applyFont="1"/>
    <xf numFmtId="0" fontId="12" fillId="0" borderId="0" xfId="0" applyFont="1"/>
    <xf numFmtId="17" fontId="12" fillId="0" borderId="0" xfId="0" applyNumberFormat="1" applyFont="1"/>
    <xf numFmtId="0" fontId="13" fillId="0" borderId="0" xfId="0" applyFont="1"/>
    <xf numFmtId="17" fontId="13" fillId="0" borderId="0" xfId="0" applyNumberFormat="1" applyFont="1"/>
    <xf numFmtId="11" fontId="0" fillId="0" borderId="0" xfId="0" applyNumberFormat="1"/>
    <xf numFmtId="0" fontId="14" fillId="0" borderId="0" xfId="0" applyFont="1"/>
    <xf numFmtId="165" fontId="3" fillId="0" borderId="0" xfId="0" applyNumberFormat="1" applyFont="1"/>
    <xf numFmtId="165" fontId="12" fillId="0" borderId="0" xfId="0" applyNumberFormat="1" applyFont="1"/>
    <xf numFmtId="0" fontId="7" fillId="4" borderId="0" xfId="0" applyFont="1" applyFill="1"/>
    <xf numFmtId="0" fontId="0" fillId="4" borderId="0" xfId="0" applyFill="1"/>
    <xf numFmtId="0" fontId="7" fillId="6" borderId="0" xfId="0" applyFont="1" applyFill="1"/>
    <xf numFmtId="0" fontId="0" fillId="6" borderId="0" xfId="0" applyFill="1"/>
    <xf numFmtId="0" fontId="0" fillId="6" borderId="0" xfId="0" applyFill="1" applyAlignment="1">
      <alignment horizontal="left"/>
    </xf>
    <xf numFmtId="0" fontId="15" fillId="6" borderId="0" xfId="0" applyFont="1" applyFill="1"/>
    <xf numFmtId="165" fontId="0" fillId="0" borderId="0" xfId="0" applyNumberFormat="1"/>
    <xf numFmtId="49" fontId="7" fillId="7" borderId="0" xfId="0" applyNumberFormat="1" applyFont="1" applyFill="1"/>
    <xf numFmtId="0" fontId="7" fillId="7" borderId="0" xfId="0" applyFont="1" applyFill="1"/>
  </cellXfs>
  <cellStyles count="2">
    <cellStyle name="Normal" xfId="0" builtinId="0"/>
    <cellStyle name="Normal 6" xfId="1" xr:uid="{0FF753F7-025E-6B4F-A2AF-E38E426307F8}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aura Logozzo" id="{0B8AA248-62C2-7546-A352-86A19730BACC}" userId="Laura Logozzo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5" dT="2022-10-25T18:58:20.12" personId="{0B8AA248-62C2-7546-A352-86A19730BACC}" id="{84F138D5-A525-2D4C-B7CF-E1427DCB6750}">
    <text>Measurements highlighted in orange were made using the Hach pre-programmed calibration curve and therefore the detection limit is higher at 20 µg/L and there is one less sig fig. Will be less accurate than the values measured using our own cal curve (yellow highlights) but should be mostly comparable</text>
  </threadedComment>
  <threadedComment ref="K16" dT="2022-10-25T18:56:49.20" personId="{0B8AA248-62C2-7546-A352-86A19730BACC}" id="{A1F473AB-62A7-6348-9C4E-3A2DFB7E6E74}">
    <text>Vial was wet when measurement for Fe was made in field.</text>
  </threadedComment>
  <threadedComment ref="L16" dT="2022-10-25T18:21:04.26" personId="{0B8AA248-62C2-7546-A352-86A19730BACC}" id="{644FF5D1-95ED-5141-8F12-1EEAFE41AADF}">
    <text>Vial was wet when measurement for Fe was made in field.</text>
  </threadedComment>
  <threadedComment ref="H25" dT="2022-10-25T18:59:51.62" personId="{0B8AA248-62C2-7546-A352-86A19730BACC}" id="{930043B5-E7E6-DC43-A6F7-1D3901C266D5}">
    <text>No blank values recorded for either total Fe or Fe2+</text>
  </threadedComment>
  <threadedComment ref="L60" dT="2022-10-25T19:26:14.27" personId="{0B8AA248-62C2-7546-A352-86A19730BACC}" id="{2FD05DD2-6A9C-CE49-BA8F-2C0BA1AB2805}">
    <text>Fe2+ abs values are all negative for some reason</text>
  </threadedComment>
  <threadedComment ref="I62" dT="2022-10-25T19:35:48.75" personId="{0B8AA248-62C2-7546-A352-86A19730BACC}" id="{1AE3414B-B6DD-614A-8C18-D69D4BBAFB91}">
    <text>No values in datasheet</text>
  </threadedComment>
  <threadedComment ref="I105" dT="2022-10-25T19:37:20.97" personId="{0B8AA248-62C2-7546-A352-86A19730BACC}" id="{36DBB126-66C6-3842-A454-F0A5BEC80CE5}">
    <text>No Fe2+ values/measurements in field data sheet</text>
  </threadedComment>
  <threadedComment ref="I134" dT="2022-10-25T18:56:12.02" personId="{0B8AA248-62C2-7546-A352-86A19730BACC}" id="{17D1FFD1-DB3C-CD4F-AC8F-658FE321DA68}">
    <text>Looks like no blanks were measured, so these are going to be too high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947"/>
  <sheetViews>
    <sheetView tabSelected="1" zoomScale="110" zoomScaleNormal="110" workbookViewId="0">
      <pane ySplit="1" topLeftCell="A176" activePane="bottomLeft" state="frozen"/>
      <selection pane="bottomLeft" activeCell="G4" sqref="G4:G14"/>
    </sheetView>
  </sheetViews>
  <sheetFormatPr defaultColWidth="14.42578125" defaultRowHeight="15" customHeight="1"/>
  <cols>
    <col min="1" max="1" width="14.42578125" style="42"/>
    <col min="2" max="2" width="17.28515625" style="44" customWidth="1"/>
    <col min="3" max="4" width="23" customWidth="1"/>
    <col min="5" max="5" width="14.85546875" customWidth="1"/>
    <col min="6" max="6" width="13.28515625" style="47" bestFit="1" customWidth="1"/>
    <col min="7" max="7" width="12.140625" style="47" customWidth="1"/>
    <col min="8" max="8" width="12.7109375" customWidth="1"/>
    <col min="9" max="20" width="12.140625" customWidth="1"/>
    <col min="21" max="22" width="15.28515625" customWidth="1"/>
    <col min="23" max="40" width="12.140625" customWidth="1"/>
  </cols>
  <sheetData>
    <row r="1" spans="1:42">
      <c r="A1" s="41" t="s">
        <v>864</v>
      </c>
      <c r="B1" s="43" t="s">
        <v>865</v>
      </c>
      <c r="C1" s="2" t="s">
        <v>0</v>
      </c>
      <c r="D1" s="2" t="s">
        <v>1</v>
      </c>
      <c r="E1" s="2" t="s">
        <v>2</v>
      </c>
      <c r="F1" s="39" t="s">
        <v>863</v>
      </c>
      <c r="G1" s="39" t="s">
        <v>1038</v>
      </c>
      <c r="H1" s="2" t="s">
        <v>4</v>
      </c>
      <c r="I1" s="2" t="s">
        <v>5</v>
      </c>
      <c r="J1" s="2" t="s">
        <v>6</v>
      </c>
      <c r="K1" s="2" t="s">
        <v>123</v>
      </c>
      <c r="L1" s="2" t="s">
        <v>122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 t="s">
        <v>30</v>
      </c>
      <c r="AK1" s="2" t="s">
        <v>31</v>
      </c>
      <c r="AL1" s="2" t="s">
        <v>32</v>
      </c>
      <c r="AM1" s="2" t="s">
        <v>33</v>
      </c>
      <c r="AN1" s="2" t="s">
        <v>34</v>
      </c>
      <c r="AO1" s="2" t="s">
        <v>852</v>
      </c>
      <c r="AP1" s="2" t="s">
        <v>835</v>
      </c>
    </row>
    <row r="2" spans="1:42">
      <c r="A2" s="42">
        <v>1</v>
      </c>
      <c r="B2" s="44" t="s">
        <v>868</v>
      </c>
      <c r="C2" s="2" t="s">
        <v>35</v>
      </c>
      <c r="D2" s="2" t="s">
        <v>36</v>
      </c>
      <c r="E2" s="2" t="s">
        <v>117</v>
      </c>
      <c r="F2" s="39">
        <v>43705</v>
      </c>
      <c r="G2" s="39" t="s">
        <v>1036</v>
      </c>
      <c r="H2" s="4">
        <v>379</v>
      </c>
      <c r="I2" s="7">
        <v>38.529934795494974</v>
      </c>
      <c r="J2" s="5">
        <f t="shared" ref="J2:J33" si="0">IF(AND(NOT(ISBLANK(H2)),NOT(ISBLANK(I2)),ISNUMBER(I2)),H2-I2,"NA")</f>
        <v>340.47006520450503</v>
      </c>
      <c r="K2" s="5"/>
      <c r="L2" s="5"/>
      <c r="M2" s="6">
        <v>1.1017910576281402</v>
      </c>
      <c r="N2" s="6">
        <v>6.4346717087975958E-2</v>
      </c>
      <c r="O2" s="6">
        <v>0.63950981990057854</v>
      </c>
      <c r="P2" s="6">
        <v>0.11299566363361026</v>
      </c>
      <c r="Q2" s="6">
        <f t="shared" ref="Q2:Q33" si="1">M2/O2</f>
        <v>1.7228680832444923</v>
      </c>
      <c r="R2" s="2">
        <v>1.3101293175326201</v>
      </c>
      <c r="S2" s="2">
        <v>5.2243513986644396</v>
      </c>
      <c r="T2" s="2">
        <v>1.6943821929125999</v>
      </c>
      <c r="U2" s="2">
        <v>308.525247750061</v>
      </c>
      <c r="V2" s="2">
        <v>122.41085067843601</v>
      </c>
      <c r="W2" s="2">
        <v>0.71331315418292296</v>
      </c>
      <c r="X2" s="2">
        <v>0.100308499584486</v>
      </c>
      <c r="Y2" s="2">
        <v>0.104041974680243</v>
      </c>
      <c r="Z2" s="2">
        <v>0.33978487830279402</v>
      </c>
      <c r="AA2" s="2">
        <v>0.20086233801884401</v>
      </c>
      <c r="AB2" s="2">
        <v>0.15624010410824099</v>
      </c>
      <c r="AC2" s="2">
        <v>6.4360118454833497</v>
      </c>
      <c r="AD2" s="2">
        <v>0.921719860226349</v>
      </c>
      <c r="AE2" s="2">
        <v>9.1027421270135998E-3</v>
      </c>
      <c r="AF2" s="2">
        <v>1.64725514107717E-2</v>
      </c>
      <c r="AG2" s="2">
        <v>0.55260062026949597</v>
      </c>
      <c r="AH2" s="2">
        <v>1.4665964754865399E-2</v>
      </c>
      <c r="AI2" s="2">
        <v>567.29635137135801</v>
      </c>
      <c r="AJ2" s="2">
        <v>144.18311622078599</v>
      </c>
      <c r="AK2" s="2">
        <f t="shared" ref="AK2:AK65" si="2">IF(AND(ISNUMBER(J2),ISNUMBER(AC2),OR(NOT(K2=1),NOT(L2=1))),AC2-(6.53*J2/1000),"NA")</f>
        <v>4.2127423196979317</v>
      </c>
      <c r="AL2" s="2">
        <f t="shared" ref="AL2:AL33" si="3">IF(ISNUMBER(AC2),AC2/M2,"NA")</f>
        <v>5.8414086781012289</v>
      </c>
      <c r="AM2" s="2">
        <f t="shared" ref="AM2:AM33" si="4">IF(ISNUMBER(AK2),AK2/M2,"NA")</f>
        <v>3.8235401263528428</v>
      </c>
      <c r="AN2" s="6">
        <f t="shared" ref="AN2:AN65" si="5">IF(ISNUMBER(AM2),(AL2-AM2)/AM2,"NA")</f>
        <v>0.52774875771296503</v>
      </c>
    </row>
    <row r="3" spans="1:42">
      <c r="A3" s="42">
        <v>2</v>
      </c>
      <c r="B3" s="44" t="s">
        <v>869</v>
      </c>
      <c r="C3" s="2" t="s">
        <v>37</v>
      </c>
      <c r="D3" s="2" t="s">
        <v>36</v>
      </c>
      <c r="E3" s="2" t="s">
        <v>117</v>
      </c>
      <c r="F3" s="39">
        <v>43682</v>
      </c>
      <c r="G3" s="39" t="s">
        <v>1036</v>
      </c>
      <c r="H3" s="7">
        <v>52</v>
      </c>
      <c r="I3" s="13"/>
      <c r="J3" s="5" t="str">
        <f t="shared" si="0"/>
        <v>NA</v>
      </c>
      <c r="K3" s="5"/>
      <c r="L3" s="5"/>
      <c r="M3" s="6">
        <v>2.4282477341389725</v>
      </c>
      <c r="N3" s="6">
        <v>0.31112698372208053</v>
      </c>
      <c r="O3" s="6">
        <v>0.2435859030837004</v>
      </c>
      <c r="P3" s="6">
        <v>3.9498984797080527E-2</v>
      </c>
      <c r="Q3" s="6">
        <f t="shared" si="1"/>
        <v>9.9687531314346369</v>
      </c>
      <c r="R3" s="2">
        <v>1.1245199312877801</v>
      </c>
      <c r="S3" s="2">
        <v>8.8776832585772194</v>
      </c>
      <c r="T3" s="2">
        <v>1.4550037446395701</v>
      </c>
      <c r="U3" s="2">
        <v>533.08931051465504</v>
      </c>
      <c r="V3" s="2">
        <v>220.70354966359699</v>
      </c>
      <c r="W3" s="2">
        <v>0.55289798922524802</v>
      </c>
      <c r="X3" s="2">
        <v>6.8639830296604004E-2</v>
      </c>
      <c r="Y3" s="2">
        <v>0.123023320845775</v>
      </c>
      <c r="Z3" s="2">
        <v>0.575749021991527</v>
      </c>
      <c r="AA3" s="2">
        <v>0.32579875494294402</v>
      </c>
      <c r="AB3" s="2">
        <v>0.23739538984882799</v>
      </c>
      <c r="AC3" s="2">
        <v>8.9121462513550007</v>
      </c>
      <c r="AD3" s="2">
        <v>0.72766848303553</v>
      </c>
      <c r="AE3" s="2">
        <v>1.52480523173734E-2</v>
      </c>
      <c r="AF3" s="2">
        <v>1.8029034647164901E-2</v>
      </c>
      <c r="AG3" s="2">
        <v>0.84574979280830398</v>
      </c>
      <c r="AH3" s="2">
        <v>1.6967691850780401E-2</v>
      </c>
      <c r="AI3" s="2">
        <v>626.21538299694203</v>
      </c>
      <c r="AJ3" s="2">
        <v>145.697592836605</v>
      </c>
      <c r="AK3" s="2" t="str">
        <f t="shared" si="2"/>
        <v>NA</v>
      </c>
      <c r="AL3" s="2">
        <f t="shared" si="3"/>
        <v>3.6701964655657924</v>
      </c>
      <c r="AM3" s="2" t="str">
        <f t="shared" si="4"/>
        <v>NA</v>
      </c>
      <c r="AN3" s="6" t="str">
        <f t="shared" si="5"/>
        <v>NA</v>
      </c>
    </row>
    <row r="4" spans="1:42">
      <c r="A4" s="42">
        <v>3</v>
      </c>
      <c r="B4" s="44" t="s">
        <v>870</v>
      </c>
      <c r="C4" s="2" t="s">
        <v>38</v>
      </c>
      <c r="D4" s="2" t="s">
        <v>36</v>
      </c>
      <c r="E4" s="2" t="s">
        <v>117</v>
      </c>
      <c r="F4" s="39">
        <v>43706</v>
      </c>
      <c r="G4" s="39" t="s">
        <v>1036</v>
      </c>
      <c r="H4" s="4">
        <v>150</v>
      </c>
      <c r="I4" s="7">
        <v>11.855364552459989</v>
      </c>
      <c r="J4" s="5">
        <f t="shared" si="0"/>
        <v>138.14463544754</v>
      </c>
      <c r="K4" s="5"/>
      <c r="L4" s="5"/>
      <c r="M4" s="6">
        <v>2.7224614126105955</v>
      </c>
      <c r="N4" s="6">
        <v>0.63639610306789296</v>
      </c>
      <c r="O4" s="6">
        <v>1.2549038383179854</v>
      </c>
      <c r="P4" s="6">
        <v>4.5042701961583095E-2</v>
      </c>
      <c r="Q4" s="6">
        <f t="shared" si="1"/>
        <v>2.1694581923182703</v>
      </c>
      <c r="R4" s="2">
        <v>1.3512363775310201</v>
      </c>
      <c r="S4" s="2">
        <v>6.1089985483460199</v>
      </c>
      <c r="T4" s="2">
        <v>1.65202411331504</v>
      </c>
      <c r="U4" s="2">
        <v>648.81533109399197</v>
      </c>
      <c r="V4" s="2">
        <v>250.94630236025299</v>
      </c>
      <c r="W4" s="2">
        <v>0.69961750981597404</v>
      </c>
      <c r="X4" s="2">
        <v>0.18689130813562799</v>
      </c>
      <c r="Y4" s="2">
        <v>0.22259387718710899</v>
      </c>
      <c r="Z4" s="2">
        <v>0.73433643586901098</v>
      </c>
      <c r="AA4" s="2">
        <v>0.438416119361214</v>
      </c>
      <c r="AB4" s="2">
        <v>0.342394009520611</v>
      </c>
      <c r="AC4" s="2">
        <v>8.5841474973487397</v>
      </c>
      <c r="AD4" s="2">
        <v>0.79223025113332801</v>
      </c>
      <c r="AE4" s="2">
        <v>1.44895717212657E-2</v>
      </c>
      <c r="AF4" s="2">
        <v>1.75880612131489E-2</v>
      </c>
      <c r="AG4" s="2">
        <v>0.82382995747326604</v>
      </c>
      <c r="AH4" s="2">
        <v>1.6986437659939201E-2</v>
      </c>
      <c r="AI4" s="2">
        <v>620.24259078686202</v>
      </c>
      <c r="AJ4" s="2">
        <v>146.707242629983</v>
      </c>
      <c r="AK4" s="2">
        <f t="shared" si="2"/>
        <v>7.6820630278763034</v>
      </c>
      <c r="AL4" s="2">
        <f t="shared" si="3"/>
        <v>3.1530832567861133</v>
      </c>
      <c r="AM4" s="2">
        <f t="shared" si="4"/>
        <v>2.8217344026595024</v>
      </c>
      <c r="AN4" s="6">
        <f t="shared" si="5"/>
        <v>0.11742737155357803</v>
      </c>
    </row>
    <row r="5" spans="1:42">
      <c r="A5" s="42">
        <v>4</v>
      </c>
      <c r="B5" s="46" t="s">
        <v>67</v>
      </c>
      <c r="C5" s="2" t="s">
        <v>39</v>
      </c>
      <c r="D5" s="2" t="s">
        <v>36</v>
      </c>
      <c r="E5" s="2" t="s">
        <v>117</v>
      </c>
      <c r="F5" s="39">
        <v>43682</v>
      </c>
      <c r="G5" s="39" t="s">
        <v>1036</v>
      </c>
      <c r="H5" s="7">
        <v>274</v>
      </c>
      <c r="I5" s="13"/>
      <c r="J5" s="5" t="str">
        <f t="shared" si="0"/>
        <v>NA</v>
      </c>
      <c r="K5" s="5"/>
      <c r="L5" s="5"/>
      <c r="M5" s="6">
        <v>4.1708027621924897</v>
      </c>
      <c r="N5" s="6">
        <v>0.54447222151364127</v>
      </c>
      <c r="O5" s="6">
        <v>0.2440704845814978</v>
      </c>
      <c r="P5" s="6">
        <v>3.7476659402886969E-2</v>
      </c>
      <c r="Q5" s="6">
        <f t="shared" si="1"/>
        <v>17.088517562228272</v>
      </c>
      <c r="R5" s="2">
        <v>1.1236267582036801</v>
      </c>
      <c r="S5" s="2">
        <v>10.848795223626</v>
      </c>
      <c r="T5" s="2">
        <v>1.4647431140282701</v>
      </c>
      <c r="U5" s="2">
        <v>1052.3174401036299</v>
      </c>
      <c r="V5" s="2">
        <v>449.96081955022601</v>
      </c>
      <c r="W5" s="2">
        <v>0.51443790459739702</v>
      </c>
      <c r="X5" s="2">
        <v>0.11442761992054799</v>
      </c>
      <c r="Y5" s="2">
        <v>0.18134597593493099</v>
      </c>
      <c r="Z5" s="2">
        <v>1.1276659216514999</v>
      </c>
      <c r="AA5" s="2">
        <v>0.65881616669287302</v>
      </c>
      <c r="AB5" s="2">
        <v>0.49504956995284</v>
      </c>
      <c r="AC5" s="2">
        <v>18.559532076308098</v>
      </c>
      <c r="AD5" s="2">
        <v>1.7274574888574199</v>
      </c>
      <c r="AE5" s="2">
        <v>1.36930386451462E-2</v>
      </c>
      <c r="AF5" s="2">
        <v>1.7746729528033401E-2</v>
      </c>
      <c r="AG5" s="2">
        <v>0.77158096220017103</v>
      </c>
      <c r="AH5" s="2">
        <v>1.6201776213078702E-2</v>
      </c>
      <c r="AI5" s="2">
        <v>1367.89913622994</v>
      </c>
      <c r="AJ5" s="2">
        <v>326.81807712171502</v>
      </c>
      <c r="AK5" s="2" t="str">
        <f t="shared" si="2"/>
        <v>NA</v>
      </c>
      <c r="AL5" s="2">
        <f t="shared" si="3"/>
        <v>4.4498704768651782</v>
      </c>
      <c r="AM5" s="2" t="str">
        <f t="shared" si="4"/>
        <v>NA</v>
      </c>
      <c r="AN5" s="6" t="str">
        <f t="shared" si="5"/>
        <v>NA</v>
      </c>
      <c r="AP5" s="20" t="s">
        <v>866</v>
      </c>
    </row>
    <row r="6" spans="1:42">
      <c r="A6" s="42">
        <v>5</v>
      </c>
      <c r="B6" s="44" t="s">
        <v>871</v>
      </c>
      <c r="C6" s="2" t="s">
        <v>40</v>
      </c>
      <c r="D6" s="2" t="s">
        <v>36</v>
      </c>
      <c r="E6" s="2" t="s">
        <v>117</v>
      </c>
      <c r="F6" s="39">
        <v>43705</v>
      </c>
      <c r="G6" s="39" t="s">
        <v>1036</v>
      </c>
      <c r="H6" s="4">
        <v>243</v>
      </c>
      <c r="I6" s="7">
        <v>11.855364552459989</v>
      </c>
      <c r="J6" s="5">
        <f t="shared" si="0"/>
        <v>231.14463544754</v>
      </c>
      <c r="K6" s="5"/>
      <c r="L6" s="5"/>
      <c r="M6" s="6">
        <v>2.4372268744752761</v>
      </c>
      <c r="N6" s="6">
        <v>0.17677669529663689</v>
      </c>
      <c r="O6" s="6">
        <v>0.67891166164126793</v>
      </c>
      <c r="P6" s="6">
        <v>7.3001704089699165E-2</v>
      </c>
      <c r="Q6" s="6">
        <f t="shared" si="1"/>
        <v>3.5899027991112771</v>
      </c>
      <c r="R6" s="2">
        <v>1.2820703216440601</v>
      </c>
      <c r="S6" s="2">
        <v>10.011194041841099</v>
      </c>
      <c r="T6" s="2">
        <v>1.59314900636224</v>
      </c>
      <c r="U6" s="2">
        <v>532.70618557170997</v>
      </c>
      <c r="V6" s="2">
        <v>210.21991145580401</v>
      </c>
      <c r="W6" s="2">
        <v>0.65742349462109295</v>
      </c>
      <c r="X6" s="2">
        <v>0.12028087308350199</v>
      </c>
      <c r="Y6" s="2">
        <v>9.5324650130379496E-2</v>
      </c>
      <c r="Z6" s="2">
        <v>0.56097520924409106</v>
      </c>
      <c r="AA6" s="2">
        <v>0.30345202125892701</v>
      </c>
      <c r="AB6" s="2">
        <v>0.256231291958741</v>
      </c>
      <c r="AC6" s="2">
        <v>8.3590155230035403</v>
      </c>
      <c r="AD6" s="2">
        <v>0.85858829271923198</v>
      </c>
      <c r="AE6" s="2">
        <v>1.2305355832456E-2</v>
      </c>
      <c r="AF6" s="2">
        <v>1.7818756797761601E-2</v>
      </c>
      <c r="AG6" s="2">
        <v>0.690584420233053</v>
      </c>
      <c r="AH6" s="2">
        <v>1.59263367760933E-2</v>
      </c>
      <c r="AI6" s="2">
        <v>644.75747477137202</v>
      </c>
      <c r="AJ6" s="2">
        <v>157.69570927219701</v>
      </c>
      <c r="AK6" s="2">
        <f t="shared" si="2"/>
        <v>6.8496410535311041</v>
      </c>
      <c r="AL6" s="2">
        <f t="shared" si="3"/>
        <v>3.4297240074554809</v>
      </c>
      <c r="AM6" s="2">
        <f t="shared" si="4"/>
        <v>2.8104240623909091</v>
      </c>
      <c r="AN6" s="6">
        <f t="shared" si="5"/>
        <v>0.22035818485617267</v>
      </c>
    </row>
    <row r="7" spans="1:42">
      <c r="A7" s="42">
        <v>6</v>
      </c>
      <c r="B7" s="44" t="s">
        <v>872</v>
      </c>
      <c r="C7" s="2" t="s">
        <v>41</v>
      </c>
      <c r="D7" s="2" t="s">
        <v>36</v>
      </c>
      <c r="E7" s="2" t="s">
        <v>117</v>
      </c>
      <c r="F7" s="39">
        <v>43683</v>
      </c>
      <c r="G7" s="39" t="s">
        <v>1036</v>
      </c>
      <c r="H7" s="7">
        <v>24</v>
      </c>
      <c r="I7" s="13"/>
      <c r="J7" s="5" t="str">
        <f t="shared" si="0"/>
        <v>NA</v>
      </c>
      <c r="K7" s="5"/>
      <c r="L7" s="5"/>
      <c r="M7" s="6">
        <v>2.2458998705222268</v>
      </c>
      <c r="N7" s="6">
        <v>6.3639610306789177E-2</v>
      </c>
      <c r="O7" s="6">
        <v>0.43244052863436122</v>
      </c>
      <c r="P7" s="6">
        <v>0.16501750952550462</v>
      </c>
      <c r="Q7" s="6">
        <f t="shared" si="1"/>
        <v>5.1935462145852398</v>
      </c>
      <c r="R7" s="2">
        <v>1.19388575405006</v>
      </c>
      <c r="S7" s="2">
        <v>6.7741777272008203</v>
      </c>
      <c r="T7" s="2">
        <v>1.53091045560376</v>
      </c>
      <c r="U7" s="2">
        <v>465.51146940861003</v>
      </c>
      <c r="V7" s="2">
        <v>175.316150875049</v>
      </c>
      <c r="W7" s="2">
        <v>0.61456632767226904</v>
      </c>
      <c r="X7" s="2">
        <v>9.5987494026758199E-2</v>
      </c>
      <c r="Y7" s="2">
        <v>0.12360372676489099</v>
      </c>
      <c r="Z7" s="2">
        <v>0.51654702543592601</v>
      </c>
      <c r="AA7" s="2">
        <v>0.30028435208709697</v>
      </c>
      <c r="AB7" s="2">
        <v>0.20552551204356101</v>
      </c>
      <c r="AC7" s="2">
        <v>7.4251331964098997</v>
      </c>
      <c r="AD7" s="2">
        <v>0.56586143349936402</v>
      </c>
      <c r="AE7" s="2">
        <v>1.6321889654459101E-2</v>
      </c>
      <c r="AF7" s="2">
        <v>1.80519474401102E-2</v>
      </c>
      <c r="AG7" s="2">
        <v>0.90416226330201599</v>
      </c>
      <c r="AH7" s="2">
        <v>1.7497290739753899E-2</v>
      </c>
      <c r="AI7" s="2">
        <v>505.96068469827998</v>
      </c>
      <c r="AJ7" s="2">
        <v>115.2012454794</v>
      </c>
      <c r="AK7" s="2" t="str">
        <f t="shared" si="2"/>
        <v>NA</v>
      </c>
      <c r="AL7" s="2">
        <f t="shared" si="3"/>
        <v>3.306083808038768</v>
      </c>
      <c r="AM7" s="2" t="str">
        <f t="shared" si="4"/>
        <v>NA</v>
      </c>
      <c r="AN7" s="6" t="str">
        <f t="shared" si="5"/>
        <v>NA</v>
      </c>
    </row>
    <row r="8" spans="1:42">
      <c r="A8" s="42">
        <v>7</v>
      </c>
      <c r="B8" s="44" t="s">
        <v>873</v>
      </c>
      <c r="C8" s="2" t="s">
        <v>42</v>
      </c>
      <c r="D8" s="2" t="s">
        <v>36</v>
      </c>
      <c r="E8" s="2" t="s">
        <v>117</v>
      </c>
      <c r="F8" s="39">
        <v>43705</v>
      </c>
      <c r="G8" s="39" t="s">
        <v>1036</v>
      </c>
      <c r="H8" s="4">
        <v>200</v>
      </c>
      <c r="I8" s="7">
        <v>8.8915234143449897</v>
      </c>
      <c r="J8" s="5">
        <f t="shared" si="0"/>
        <v>191.10847658565501</v>
      </c>
      <c r="K8" s="5"/>
      <c r="L8" s="5"/>
      <c r="M8" s="6">
        <v>2.1109831442533316</v>
      </c>
      <c r="N8" s="6">
        <v>3.889087296526117E-2</v>
      </c>
      <c r="O8" s="6">
        <v>0.5664513894548121</v>
      </c>
      <c r="P8" s="6">
        <v>0.16049202612591071</v>
      </c>
      <c r="Q8" s="6">
        <f t="shared" si="1"/>
        <v>3.7266801415829742</v>
      </c>
      <c r="R8" s="2">
        <v>1.1586815089363101</v>
      </c>
      <c r="S8" s="2">
        <v>11.345765628829399</v>
      </c>
      <c r="T8" s="2">
        <v>1.46685440415672</v>
      </c>
      <c r="U8" s="2">
        <v>661.33842270858202</v>
      </c>
      <c r="V8" s="2">
        <v>272.32264633029598</v>
      </c>
      <c r="W8" s="2">
        <v>0.57060935726664497</v>
      </c>
      <c r="X8" s="2">
        <v>0.100949492195355</v>
      </c>
      <c r="Y8" s="2">
        <v>0.104671314278505</v>
      </c>
      <c r="Z8" s="2">
        <v>0.68367519779297903</v>
      </c>
      <c r="AA8" s="2">
        <v>0.37395048723442398</v>
      </c>
      <c r="AB8" s="2">
        <v>0.28809726041987499</v>
      </c>
      <c r="AC8" s="2">
        <v>8.9014899760046706</v>
      </c>
      <c r="AD8" s="2">
        <v>1.07556305431265</v>
      </c>
      <c r="AE8" s="2">
        <v>1.12923354306171E-2</v>
      </c>
      <c r="AF8" s="2">
        <v>1.6408457766020401E-2</v>
      </c>
      <c r="AG8" s="2">
        <v>0.68820212061623198</v>
      </c>
      <c r="AH8" s="2">
        <v>1.46873761431804E-2</v>
      </c>
      <c r="AI8" s="2">
        <v>719.09381348629495</v>
      </c>
      <c r="AJ8" s="2">
        <v>176.66278814105499</v>
      </c>
      <c r="AK8" s="2">
        <f t="shared" si="2"/>
        <v>7.6535516239003432</v>
      </c>
      <c r="AL8" s="2">
        <f t="shared" si="3"/>
        <v>4.2167508538554372</v>
      </c>
      <c r="AM8" s="2">
        <f t="shared" si="4"/>
        <v>3.6255863267953541</v>
      </c>
      <c r="AN8" s="6">
        <f t="shared" si="5"/>
        <v>0.16305349639339906</v>
      </c>
    </row>
    <row r="9" spans="1:42">
      <c r="A9" s="42">
        <v>8</v>
      </c>
      <c r="B9" s="44" t="s">
        <v>874</v>
      </c>
      <c r="C9" s="2" t="s">
        <v>43</v>
      </c>
      <c r="D9" s="2" t="s">
        <v>36</v>
      </c>
      <c r="E9" s="2" t="s">
        <v>117</v>
      </c>
      <c r="F9" s="39">
        <v>43683</v>
      </c>
      <c r="G9" s="39" t="s">
        <v>1036</v>
      </c>
      <c r="H9" s="7">
        <v>7.3242187499999973</v>
      </c>
      <c r="I9" s="13"/>
      <c r="J9" s="5" t="str">
        <f t="shared" si="0"/>
        <v>NA</v>
      </c>
      <c r="K9" s="5"/>
      <c r="L9" s="5"/>
      <c r="M9" s="6">
        <v>0.78916702632714708</v>
      </c>
      <c r="N9" s="6">
        <v>1.3435028842544494E-2</v>
      </c>
      <c r="O9" s="6">
        <v>0.69618502202643173</v>
      </c>
      <c r="P9" s="6">
        <v>9.5035151391472047E-3</v>
      </c>
      <c r="Q9" s="6">
        <f t="shared" si="1"/>
        <v>1.133559328854945</v>
      </c>
      <c r="R9" s="2">
        <v>1.2419888487771999</v>
      </c>
      <c r="S9" s="2">
        <v>18.664463730060699</v>
      </c>
      <c r="T9" s="2">
        <v>1.5506618649197099</v>
      </c>
      <c r="U9" s="2">
        <v>194.095292812135</v>
      </c>
      <c r="V9" s="2">
        <v>83.007577068352504</v>
      </c>
      <c r="W9" s="2">
        <v>0.60729630935021695</v>
      </c>
      <c r="X9" s="2">
        <v>6.3439834427185798E-3</v>
      </c>
      <c r="Y9" s="2">
        <v>8.6109719415326004E-3</v>
      </c>
      <c r="Z9" s="2">
        <v>0.21074111652058</v>
      </c>
      <c r="AA9" s="2">
        <v>0.116872571666708</v>
      </c>
      <c r="AB9" s="2">
        <v>9.6585201834386694E-2</v>
      </c>
      <c r="AC9" s="2">
        <v>2.2834750466882898</v>
      </c>
      <c r="AD9" s="2">
        <v>0.19653772763986599</v>
      </c>
      <c r="AE9" s="2">
        <v>1.4304799824097001E-2</v>
      </c>
      <c r="AF9" s="2">
        <v>1.8325409590302499E-2</v>
      </c>
      <c r="AG9" s="2">
        <v>0.78059918680709095</v>
      </c>
      <c r="AH9" s="2">
        <v>1.76695158207744E-2</v>
      </c>
      <c r="AI9" s="2">
        <v>163.331578293994</v>
      </c>
      <c r="AJ9" s="2">
        <v>38.792016502610103</v>
      </c>
      <c r="AK9" s="2" t="str">
        <f t="shared" si="2"/>
        <v>NA</v>
      </c>
      <c r="AL9" s="2">
        <f t="shared" si="3"/>
        <v>2.8935256675836851</v>
      </c>
      <c r="AM9" s="2" t="str">
        <f t="shared" si="4"/>
        <v>NA</v>
      </c>
      <c r="AN9" s="6" t="str">
        <f t="shared" si="5"/>
        <v>NA</v>
      </c>
    </row>
    <row r="10" spans="1:42">
      <c r="A10" s="42">
        <v>9</v>
      </c>
      <c r="B10" s="46" t="s">
        <v>67</v>
      </c>
      <c r="C10" s="2" t="s">
        <v>44</v>
      </c>
      <c r="D10" s="2" t="s">
        <v>36</v>
      </c>
      <c r="E10" s="2" t="s">
        <v>117</v>
      </c>
      <c r="F10" s="39">
        <v>43682</v>
      </c>
      <c r="G10" s="39" t="s">
        <v>1036</v>
      </c>
      <c r="H10" s="7">
        <v>12.207031250000002</v>
      </c>
      <c r="I10" s="13"/>
      <c r="J10" s="5" t="str">
        <f t="shared" si="0"/>
        <v>NA</v>
      </c>
      <c r="K10" s="5"/>
      <c r="L10" s="5"/>
      <c r="M10" s="6">
        <v>1.8550927924039706</v>
      </c>
      <c r="N10" s="6">
        <v>0.39880822458921283</v>
      </c>
      <c r="O10" s="6">
        <v>0.28565638766519824</v>
      </c>
      <c r="P10" s="6">
        <v>0.15251586163412645</v>
      </c>
      <c r="Q10" s="6">
        <f t="shared" si="1"/>
        <v>6.4941407666970159</v>
      </c>
      <c r="R10" s="2">
        <v>1.2389132145275701</v>
      </c>
      <c r="S10" s="2">
        <v>9.8274427581699104</v>
      </c>
      <c r="T10" s="2">
        <v>1.55252588603692</v>
      </c>
      <c r="U10" s="2">
        <v>426.662905115988</v>
      </c>
      <c r="V10" s="2">
        <v>166.78057577546599</v>
      </c>
      <c r="W10" s="2">
        <v>0.64883723540138005</v>
      </c>
      <c r="X10" s="2">
        <v>4.5062316181244497E-2</v>
      </c>
      <c r="Y10" s="2">
        <v>0.10935899610765901</v>
      </c>
      <c r="Z10" s="2">
        <v>0.48459061444984303</v>
      </c>
      <c r="AA10" s="2">
        <v>0.26406006883001998</v>
      </c>
      <c r="AB10" s="2">
        <v>0.19710118665970799</v>
      </c>
      <c r="AC10" s="2">
        <v>4.7629228997076298</v>
      </c>
      <c r="AD10" s="2">
        <v>0.34014733230405297</v>
      </c>
      <c r="AE10" s="2">
        <v>1.63740538197183E-2</v>
      </c>
      <c r="AF10" s="2">
        <v>1.8486442171777199E-2</v>
      </c>
      <c r="AG10" s="2">
        <v>0.88573310470286903</v>
      </c>
      <c r="AH10" s="2">
        <v>1.7502360952768199E-2</v>
      </c>
      <c r="AI10" s="2">
        <v>318.17038594758401</v>
      </c>
      <c r="AJ10" s="2">
        <v>72.135058417577497</v>
      </c>
      <c r="AK10" s="2" t="str">
        <f t="shared" si="2"/>
        <v>NA</v>
      </c>
      <c r="AL10" s="2">
        <f t="shared" si="3"/>
        <v>2.56748499008261</v>
      </c>
      <c r="AM10" s="2" t="str">
        <f t="shared" si="4"/>
        <v>NA</v>
      </c>
      <c r="AN10" s="6" t="str">
        <f t="shared" si="5"/>
        <v>NA</v>
      </c>
      <c r="AP10" s="20" t="s">
        <v>866</v>
      </c>
    </row>
    <row r="11" spans="1:42">
      <c r="A11" s="42">
        <v>10</v>
      </c>
      <c r="B11" s="44" t="s">
        <v>875</v>
      </c>
      <c r="C11" s="2" t="s">
        <v>45</v>
      </c>
      <c r="D11" s="2" t="s">
        <v>36</v>
      </c>
      <c r="E11" s="2" t="s">
        <v>117</v>
      </c>
      <c r="F11" s="39">
        <v>43705</v>
      </c>
      <c r="G11" s="39" t="s">
        <v>1036</v>
      </c>
      <c r="H11" s="4">
        <v>134</v>
      </c>
      <c r="I11" s="7">
        <v>26.674570243034978</v>
      </c>
      <c r="J11" s="5">
        <f t="shared" si="0"/>
        <v>107.32542975696502</v>
      </c>
      <c r="K11" s="5"/>
      <c r="L11" s="5"/>
      <c r="M11" s="6">
        <v>3.3790390286956709</v>
      </c>
      <c r="N11" s="6">
        <v>2.8284271247461298E-2</v>
      </c>
      <c r="O11" s="6">
        <v>0.84295697172194606</v>
      </c>
      <c r="P11" s="6">
        <v>0.20998242974115719</v>
      </c>
      <c r="Q11" s="6">
        <f t="shared" si="1"/>
        <v>4.0085545787623724</v>
      </c>
      <c r="R11" s="2">
        <v>1.33497109295338</v>
      </c>
      <c r="S11" s="2">
        <v>4.0900641668446598</v>
      </c>
      <c r="T11" s="2">
        <v>1.7137117409366101</v>
      </c>
      <c r="U11" s="2">
        <v>1063.2879040411799</v>
      </c>
      <c r="V11" s="2">
        <v>426.35334119599298</v>
      </c>
      <c r="W11" s="2">
        <v>0.70438731046668301</v>
      </c>
      <c r="X11" s="2">
        <v>0.25643671865310602</v>
      </c>
      <c r="Y11" s="2">
        <v>0.61233768350345497</v>
      </c>
      <c r="Z11" s="2">
        <v>1.16369072913339</v>
      </c>
      <c r="AA11" s="2">
        <v>0.67756393656057401</v>
      </c>
      <c r="AB11" s="2">
        <v>0.56905839404713299</v>
      </c>
      <c r="AC11" s="2">
        <v>12.188068729120999</v>
      </c>
      <c r="AD11" s="2">
        <v>1.1509010222874201</v>
      </c>
      <c r="AE11" s="2">
        <v>1.40059375898147E-2</v>
      </c>
      <c r="AF11" s="2">
        <v>1.7241736389402601E-2</v>
      </c>
      <c r="AG11" s="2">
        <v>0.81232755643006105</v>
      </c>
      <c r="AH11" s="2">
        <v>1.6509786852543101E-2</v>
      </c>
      <c r="AI11" s="2">
        <v>888.55809035024095</v>
      </c>
      <c r="AJ11" s="2">
        <v>210.485933494177</v>
      </c>
      <c r="AK11" s="2">
        <f t="shared" si="2"/>
        <v>11.487233672808017</v>
      </c>
      <c r="AL11" s="2">
        <f t="shared" si="3"/>
        <v>3.6069629932110217</v>
      </c>
      <c r="AM11" s="2">
        <f t="shared" si="4"/>
        <v>3.3995563754237423</v>
      </c>
      <c r="AN11" s="6">
        <f t="shared" si="5"/>
        <v>6.1009906847456483E-2</v>
      </c>
    </row>
    <row r="12" spans="1:42">
      <c r="A12" s="42">
        <v>11</v>
      </c>
      <c r="B12" s="44" t="s">
        <v>876</v>
      </c>
      <c r="C12" s="2" t="s">
        <v>46</v>
      </c>
      <c r="D12" s="2" t="s">
        <v>36</v>
      </c>
      <c r="E12" s="2" t="s">
        <v>117</v>
      </c>
      <c r="F12" s="39">
        <v>43706</v>
      </c>
      <c r="G12" s="39" t="s">
        <v>1036</v>
      </c>
      <c r="H12" s="4">
        <v>48</v>
      </c>
      <c r="I12" s="7">
        <v>5.9276822762299997</v>
      </c>
      <c r="J12" s="5">
        <f t="shared" si="0"/>
        <v>42.072317723769999</v>
      </c>
      <c r="K12" s="5"/>
      <c r="L12" s="5"/>
      <c r="M12" s="6">
        <v>2.818257163154156</v>
      </c>
      <c r="N12" s="6">
        <v>2.1213203435597228E-2</v>
      </c>
      <c r="O12" s="6">
        <v>0.48524366392307067</v>
      </c>
      <c r="P12" s="6">
        <v>6.3491117882740103E-2</v>
      </c>
      <c r="Q12" s="6">
        <f t="shared" si="1"/>
        <v>5.8079216127610387</v>
      </c>
      <c r="R12" s="2">
        <v>1.27521955085719</v>
      </c>
      <c r="S12" s="2">
        <v>6.3479493247227197</v>
      </c>
      <c r="T12" s="2">
        <v>1.6068800852234999</v>
      </c>
      <c r="U12" s="2">
        <v>608.61438961460897</v>
      </c>
      <c r="V12" s="2">
        <v>217.69388485700401</v>
      </c>
      <c r="W12" s="2">
        <v>0.683536685808942</v>
      </c>
      <c r="X12" s="2">
        <v>0.13940338638984401</v>
      </c>
      <c r="Y12" s="2">
        <v>0.19130300730313399</v>
      </c>
      <c r="Z12" s="2">
        <v>0.70168304882649601</v>
      </c>
      <c r="AA12" s="2">
        <v>0.39587652214987701</v>
      </c>
      <c r="AB12" s="2">
        <v>0.27533842596574198</v>
      </c>
      <c r="AC12" s="2">
        <v>8.3728791905709592</v>
      </c>
      <c r="AD12" s="2">
        <v>0.649586135519022</v>
      </c>
      <c r="AE12" s="2">
        <v>1.72245279706351E-2</v>
      </c>
      <c r="AF12" s="2">
        <v>1.81708887144117E-2</v>
      </c>
      <c r="AG12" s="2">
        <v>0.94791885203577997</v>
      </c>
      <c r="AH12" s="2">
        <v>1.78071302556598E-2</v>
      </c>
      <c r="AI12" s="2">
        <v>569.43945922255295</v>
      </c>
      <c r="AJ12" s="2">
        <v>129.61019289768399</v>
      </c>
      <c r="AK12" s="2">
        <f t="shared" si="2"/>
        <v>8.098146955834741</v>
      </c>
      <c r="AL12" s="2">
        <f t="shared" si="3"/>
        <v>2.9709422191976773</v>
      </c>
      <c r="AM12" s="2">
        <f t="shared" si="4"/>
        <v>2.8734591937562586</v>
      </c>
      <c r="AN12" s="6">
        <f t="shared" si="5"/>
        <v>3.3925320969665995E-2</v>
      </c>
    </row>
    <row r="13" spans="1:42">
      <c r="A13" s="42">
        <v>12</v>
      </c>
      <c r="B13" s="44" t="s">
        <v>877</v>
      </c>
      <c r="C13" s="2" t="s">
        <v>47</v>
      </c>
      <c r="D13" s="2" t="s">
        <v>36</v>
      </c>
      <c r="E13" s="2" t="s">
        <v>117</v>
      </c>
      <c r="F13" s="39">
        <v>43705</v>
      </c>
      <c r="G13" s="39" t="s">
        <v>1036</v>
      </c>
      <c r="H13" s="4">
        <v>110</v>
      </c>
      <c r="I13" s="7">
        <v>0</v>
      </c>
      <c r="J13" s="5">
        <f t="shared" si="0"/>
        <v>110</v>
      </c>
      <c r="K13" s="5"/>
      <c r="L13" s="5"/>
      <c r="M13" s="6">
        <v>3.2122037328052011</v>
      </c>
      <c r="N13" s="6">
        <v>7.0710678118665812E-3</v>
      </c>
      <c r="O13" s="6">
        <v>0.81577907261021909</v>
      </c>
      <c r="P13" s="6">
        <v>9.6025100885133247E-2</v>
      </c>
      <c r="Q13" s="6">
        <f t="shared" si="1"/>
        <v>3.9375902626764225</v>
      </c>
      <c r="R13" s="2">
        <v>1.2513780397752501</v>
      </c>
      <c r="S13" s="2">
        <v>7.6214001493421604</v>
      </c>
      <c r="T13" s="2">
        <v>1.54980508935383</v>
      </c>
      <c r="U13" s="2">
        <v>691.92030940474297</v>
      </c>
      <c r="V13" s="2">
        <v>264.02345835026199</v>
      </c>
      <c r="W13" s="2">
        <v>0.66181150260922905</v>
      </c>
      <c r="X13" s="2">
        <v>0.12337721435198599</v>
      </c>
      <c r="Y13" s="2">
        <v>0.16313911389303801</v>
      </c>
      <c r="Z13" s="2">
        <v>0.73954686898474598</v>
      </c>
      <c r="AA13" s="2">
        <v>0.42063277204226801</v>
      </c>
      <c r="AB13" s="2">
        <v>0.32339604087240997</v>
      </c>
      <c r="AC13" s="2">
        <v>10.1735799655624</v>
      </c>
      <c r="AD13" s="2">
        <v>0.89569420223901997</v>
      </c>
      <c r="AE13" s="2">
        <v>1.4776890673755899E-2</v>
      </c>
      <c r="AF13" s="2">
        <v>1.7760249217443499E-2</v>
      </c>
      <c r="AG13" s="2">
        <v>0.83202045719283002</v>
      </c>
      <c r="AH13" s="2">
        <v>1.6308936049848202E-2</v>
      </c>
      <c r="AI13" s="2">
        <v>727.21657898690103</v>
      </c>
      <c r="AJ13" s="2">
        <v>169.961010568136</v>
      </c>
      <c r="AK13" s="2">
        <f t="shared" si="2"/>
        <v>9.4552799655624007</v>
      </c>
      <c r="AL13" s="2">
        <f t="shared" si="3"/>
        <v>3.1671652273057616</v>
      </c>
      <c r="AM13" s="2">
        <f t="shared" si="4"/>
        <v>2.9435492739762035</v>
      </c>
      <c r="AN13" s="6">
        <f t="shared" si="5"/>
        <v>7.5968136598404318E-2</v>
      </c>
    </row>
    <row r="14" spans="1:42">
      <c r="A14" s="42">
        <v>13</v>
      </c>
      <c r="B14" s="44" t="s">
        <v>878</v>
      </c>
      <c r="C14" s="2" t="s">
        <v>48</v>
      </c>
      <c r="D14" s="2" t="s">
        <v>36</v>
      </c>
      <c r="E14" s="2" t="s">
        <v>117</v>
      </c>
      <c r="F14" s="39">
        <v>43683</v>
      </c>
      <c r="G14" s="39" t="s">
        <v>1036</v>
      </c>
      <c r="H14" s="7">
        <v>2</v>
      </c>
      <c r="I14" s="13"/>
      <c r="J14" s="5" t="str">
        <f t="shared" si="0"/>
        <v>NA</v>
      </c>
      <c r="K14" s="5"/>
      <c r="L14" s="5"/>
      <c r="M14" s="6">
        <v>1.1330384117393182</v>
      </c>
      <c r="N14" s="6">
        <v>0.21637467504308358</v>
      </c>
      <c r="O14" s="6">
        <v>0.15442290748898679</v>
      </c>
      <c r="P14" s="6">
        <v>6.6970083246177953E-2</v>
      </c>
      <c r="Q14" s="6">
        <f t="shared" si="1"/>
        <v>7.3372430953621617</v>
      </c>
      <c r="R14" s="2">
        <v>1.22783287812733</v>
      </c>
      <c r="S14" s="2">
        <v>40.178169433223601</v>
      </c>
      <c r="T14" s="2">
        <v>1.5776751241151701</v>
      </c>
      <c r="U14" s="2">
        <v>255.07105903891201</v>
      </c>
      <c r="V14" s="2">
        <v>116.663830869989</v>
      </c>
      <c r="W14" s="2">
        <v>0.57078325131309104</v>
      </c>
      <c r="X14" s="2">
        <v>2.0529951021558201E-2</v>
      </c>
      <c r="Y14" s="2">
        <v>3.1823202425584901E-4</v>
      </c>
      <c r="Z14" s="2">
        <v>0.26120695094869001</v>
      </c>
      <c r="AA14" s="2">
        <v>0.151606034117375</v>
      </c>
      <c r="AB14" s="2">
        <v>0.13168108028195</v>
      </c>
      <c r="AC14" s="2">
        <v>3.0373029826214499</v>
      </c>
      <c r="AD14" s="2">
        <v>0.26260004661990399</v>
      </c>
      <c r="AE14" s="2">
        <v>1.35631820487663E-2</v>
      </c>
      <c r="AF14" s="2">
        <v>1.8075067691737199E-2</v>
      </c>
      <c r="AG14" s="2">
        <v>0.750380705626158</v>
      </c>
      <c r="AH14" s="2">
        <v>1.6812033253686499E-2</v>
      </c>
      <c r="AI14" s="2">
        <v>219.33946998953999</v>
      </c>
      <c r="AJ14" s="2">
        <v>52.244496207948103</v>
      </c>
      <c r="AK14" s="2" t="str">
        <f t="shared" si="2"/>
        <v>NA</v>
      </c>
      <c r="AL14" s="2">
        <f t="shared" si="3"/>
        <v>2.6806707973465</v>
      </c>
      <c r="AM14" s="2" t="str">
        <f t="shared" si="4"/>
        <v>NA</v>
      </c>
      <c r="AN14" s="6" t="str">
        <f t="shared" si="5"/>
        <v>NA</v>
      </c>
    </row>
    <row r="15" spans="1:42">
      <c r="A15" s="42">
        <v>14</v>
      </c>
      <c r="B15" s="44" t="s">
        <v>879</v>
      </c>
      <c r="C15" s="2" t="s">
        <v>85</v>
      </c>
      <c r="D15" s="3" t="s">
        <v>50</v>
      </c>
      <c r="E15" s="2" t="s">
        <v>117</v>
      </c>
      <c r="F15" s="39">
        <v>43719</v>
      </c>
      <c r="G15" s="39" t="s">
        <v>1036</v>
      </c>
      <c r="H15" s="14">
        <f>60-10</f>
        <v>50</v>
      </c>
      <c r="I15" s="14">
        <v>0</v>
      </c>
      <c r="J15" s="5">
        <f t="shared" si="0"/>
        <v>50</v>
      </c>
      <c r="K15" s="5"/>
      <c r="L15" s="5"/>
      <c r="M15" s="6">
        <v>0.38777740008740835</v>
      </c>
      <c r="N15" s="6">
        <v>7.1417784899841283E-2</v>
      </c>
      <c r="O15" s="6">
        <v>3.5295467058175815E-2</v>
      </c>
      <c r="P15" s="6" t="s">
        <v>67</v>
      </c>
      <c r="Q15" s="6">
        <f t="shared" si="1"/>
        <v>10.986606281431369</v>
      </c>
      <c r="R15" s="2">
        <v>1.1709566235725899</v>
      </c>
      <c r="S15" s="2">
        <v>3.08536272909901</v>
      </c>
      <c r="T15" s="2">
        <v>1.6228692468574399</v>
      </c>
      <c r="U15" s="2">
        <v>66.144318678227407</v>
      </c>
      <c r="V15" s="2">
        <v>28.548166900669401</v>
      </c>
      <c r="W15" s="2">
        <v>0.54418451855004502</v>
      </c>
      <c r="X15" s="2">
        <v>1.8155460149444001E-2</v>
      </c>
      <c r="Y15" s="2">
        <v>2.69425384161508E-2</v>
      </c>
      <c r="Z15" s="2">
        <v>7.8755957481796202E-2</v>
      </c>
      <c r="AA15" s="2">
        <v>3.7312158084304797E-2</v>
      </c>
      <c r="AB15" s="2">
        <v>3.2187534168929902E-2</v>
      </c>
      <c r="AC15" s="2">
        <v>1.59669951609045</v>
      </c>
      <c r="AD15" s="2">
        <v>0.19776721327465599</v>
      </c>
      <c r="AE15" s="2">
        <v>1.27304138537996E-2</v>
      </c>
      <c r="AF15" s="2">
        <v>1.4305373845708701E-2</v>
      </c>
      <c r="AG15" s="2">
        <v>0.88990431086276101</v>
      </c>
      <c r="AH15" s="2">
        <v>1.44990770093759E-2</v>
      </c>
      <c r="AI15" s="2">
        <v>128.30051757450099</v>
      </c>
      <c r="AJ15" s="2">
        <v>30.810832423814301</v>
      </c>
      <c r="AK15" s="2">
        <f t="shared" si="2"/>
        <v>1.27019951609045</v>
      </c>
      <c r="AL15" s="2">
        <f t="shared" si="3"/>
        <v>4.1175672324651726</v>
      </c>
      <c r="AM15" s="2">
        <f t="shared" si="4"/>
        <v>3.2755893350260643</v>
      </c>
      <c r="AN15" s="6">
        <f t="shared" si="5"/>
        <v>0.25704623239421087</v>
      </c>
    </row>
    <row r="16" spans="1:42">
      <c r="A16" s="42">
        <v>15</v>
      </c>
      <c r="B16" s="44" t="s">
        <v>880</v>
      </c>
      <c r="C16" s="2" t="s">
        <v>49</v>
      </c>
      <c r="D16" s="3" t="s">
        <v>50</v>
      </c>
      <c r="E16" s="2" t="s">
        <v>117</v>
      </c>
      <c r="F16" s="39">
        <v>43718</v>
      </c>
      <c r="G16" s="39" t="s">
        <v>1036</v>
      </c>
      <c r="H16" s="14">
        <f>50-70</f>
        <v>-20</v>
      </c>
      <c r="I16" s="14">
        <f>130-70</f>
        <v>60</v>
      </c>
      <c r="J16" s="5">
        <f t="shared" si="0"/>
        <v>-80</v>
      </c>
      <c r="K16" s="5">
        <v>1</v>
      </c>
      <c r="L16" s="5">
        <v>1</v>
      </c>
      <c r="M16" s="6">
        <v>0.19572184722964112</v>
      </c>
      <c r="N16" s="6">
        <v>2.7577164466275301E-2</v>
      </c>
      <c r="O16" s="6">
        <v>1.6044228298770419E-2</v>
      </c>
      <c r="P16" s="6">
        <v>4.2284985514955513E-2</v>
      </c>
      <c r="Q16" s="6">
        <f t="shared" si="1"/>
        <v>12.198894430132277</v>
      </c>
      <c r="R16" s="2">
        <v>1.2117035457143299</v>
      </c>
      <c r="S16" s="2">
        <v>1.43912531019183</v>
      </c>
      <c r="T16" s="2">
        <v>1.5806220419372501</v>
      </c>
      <c r="U16" s="2">
        <v>22.3681473370576</v>
      </c>
      <c r="V16" s="2">
        <v>9.8229054299316108</v>
      </c>
      <c r="W16" s="2">
        <v>0.441483129451747</v>
      </c>
      <c r="X16" s="2">
        <v>6.2597744761205797E-3</v>
      </c>
      <c r="Y16" s="2">
        <v>1.5304650494897499E-2</v>
      </c>
      <c r="Z16" s="2">
        <v>2.7229773745972401E-2</v>
      </c>
      <c r="AA16" s="2">
        <v>1.6992865236211699E-2</v>
      </c>
      <c r="AB16" s="2">
        <v>1.25786824088436E-2</v>
      </c>
      <c r="AC16" s="2">
        <v>0.81506935294117699</v>
      </c>
      <c r="AD16" s="2">
        <v>0.107418652941176</v>
      </c>
      <c r="AE16" s="2">
        <v>1.3532621131239301E-2</v>
      </c>
      <c r="AF16" s="2">
        <v>1.31937368823829E-2</v>
      </c>
      <c r="AG16" s="2">
        <v>1.0256852362509199</v>
      </c>
      <c r="AH16" s="2">
        <v>1.39388713699147E-2</v>
      </c>
      <c r="AI16" s="2">
        <v>66.021475807843103</v>
      </c>
      <c r="AJ16" s="2">
        <v>15.5187326705882</v>
      </c>
      <c r="AK16" s="2" t="str">
        <f t="shared" si="2"/>
        <v>NA</v>
      </c>
      <c r="AL16" s="2">
        <f t="shared" si="3"/>
        <v>4.1644270400986629</v>
      </c>
      <c r="AM16" s="2" t="str">
        <f t="shared" si="4"/>
        <v>NA</v>
      </c>
      <c r="AN16" s="6" t="str">
        <f t="shared" si="5"/>
        <v>NA</v>
      </c>
    </row>
    <row r="17" spans="1:42">
      <c r="A17" s="42">
        <v>16</v>
      </c>
      <c r="B17" s="44" t="s">
        <v>881</v>
      </c>
      <c r="C17" s="2" t="s">
        <v>51</v>
      </c>
      <c r="D17" s="3" t="s">
        <v>50</v>
      </c>
      <c r="E17" s="2" t="s">
        <v>117</v>
      </c>
      <c r="F17" s="39">
        <v>43718</v>
      </c>
      <c r="G17" s="39" t="s">
        <v>1036</v>
      </c>
      <c r="H17" s="15">
        <f>40-20</f>
        <v>20</v>
      </c>
      <c r="I17" s="16">
        <v>10</v>
      </c>
      <c r="J17" s="5">
        <f t="shared" si="0"/>
        <v>10</v>
      </c>
      <c r="K17" s="5"/>
      <c r="L17" s="5"/>
      <c r="M17" s="6">
        <v>0.13191375710192782</v>
      </c>
      <c r="N17" s="6">
        <v>1.0323759005323634E-2</v>
      </c>
      <c r="O17" s="6">
        <v>9.749495320242248E-3</v>
      </c>
      <c r="P17" s="6">
        <v>0.1139856131272714</v>
      </c>
      <c r="Q17" s="6">
        <f t="shared" si="1"/>
        <v>13.530316469617027</v>
      </c>
      <c r="R17" s="2">
        <v>1.16816977890624</v>
      </c>
      <c r="S17" s="2">
        <v>0.65693470768597395</v>
      </c>
      <c r="T17" s="2">
        <v>1.20951148917197</v>
      </c>
      <c r="U17" s="2">
        <v>16.574561890483899</v>
      </c>
      <c r="V17" s="2">
        <v>6.2879087243452503</v>
      </c>
      <c r="W17" s="2">
        <v>0.72562169085045503</v>
      </c>
      <c r="X17" s="2">
        <v>2.0506462198994799E-3</v>
      </c>
      <c r="Y17" s="2">
        <v>2.9123161600693899E-2</v>
      </c>
      <c r="Z17" s="2">
        <v>3.3315604889452302E-2</v>
      </c>
      <c r="AA17" s="2">
        <v>1.50034226234581E-2</v>
      </c>
      <c r="AB17" s="2">
        <v>9.8072618309146299E-3</v>
      </c>
      <c r="AC17" s="2">
        <v>0.77070314518294503</v>
      </c>
      <c r="AD17" s="2">
        <v>5.6614736272080801E-2</v>
      </c>
      <c r="AE17" s="2">
        <v>1.3887393490107499E-2</v>
      </c>
      <c r="AF17" s="2">
        <v>1.73443544373365E-2</v>
      </c>
      <c r="AG17" s="2">
        <v>0.80068667532604298</v>
      </c>
      <c r="AH17" s="2">
        <v>1.9015865494014701E-2</v>
      </c>
      <c r="AI17" s="2">
        <v>52.274045790908602</v>
      </c>
      <c r="AJ17" s="2">
        <v>12.396178709591601</v>
      </c>
      <c r="AK17" s="2">
        <f t="shared" si="2"/>
        <v>0.705403145182945</v>
      </c>
      <c r="AL17" s="2">
        <f t="shared" si="3"/>
        <v>5.842477404289486</v>
      </c>
      <c r="AM17" s="2">
        <f t="shared" si="4"/>
        <v>5.3474570104002899</v>
      </c>
      <c r="AN17" s="6">
        <f t="shared" si="5"/>
        <v>9.257117783769539E-2</v>
      </c>
    </row>
    <row r="18" spans="1:42">
      <c r="A18" s="42">
        <v>17</v>
      </c>
      <c r="B18" s="44" t="s">
        <v>882</v>
      </c>
      <c r="C18" s="2" t="s">
        <v>52</v>
      </c>
      <c r="D18" s="3" t="s">
        <v>50</v>
      </c>
      <c r="E18" s="2" t="s">
        <v>117</v>
      </c>
      <c r="F18" s="39">
        <v>43718</v>
      </c>
      <c r="G18" s="39" t="s">
        <v>1036</v>
      </c>
      <c r="H18" s="14">
        <f>120-20</f>
        <v>100</v>
      </c>
      <c r="I18" s="14">
        <v>0</v>
      </c>
      <c r="J18" s="5">
        <f t="shared" si="0"/>
        <v>100</v>
      </c>
      <c r="K18" s="5"/>
      <c r="L18" s="5"/>
      <c r="M18" s="6">
        <v>1.1971543728451419</v>
      </c>
      <c r="N18" s="6">
        <v>0.19657568516985993</v>
      </c>
      <c r="O18" s="6">
        <v>7.7661038722701428E-2</v>
      </c>
      <c r="P18" s="6">
        <v>0.63922453019263881</v>
      </c>
      <c r="Q18" s="6">
        <f t="shared" si="1"/>
        <v>15.415121823437531</v>
      </c>
      <c r="R18" s="2">
        <v>1.15312460014663</v>
      </c>
      <c r="S18" s="2">
        <v>2.6803324732173301</v>
      </c>
      <c r="T18" s="2">
        <v>1.4617860816938999</v>
      </c>
      <c r="U18" s="2">
        <v>126.048278924043</v>
      </c>
      <c r="V18" s="2">
        <v>47.469191648426197</v>
      </c>
      <c r="W18" s="2">
        <v>0.69886314502771496</v>
      </c>
      <c r="X18" s="2">
        <v>7.4629247687056505E-2</v>
      </c>
      <c r="Y18" s="2">
        <v>9.1000714933997501E-2</v>
      </c>
      <c r="Z18" s="2">
        <v>0.147567865896576</v>
      </c>
      <c r="AA18" s="2">
        <v>7.9706240818310903E-2</v>
      </c>
      <c r="AB18" s="2">
        <v>5.4857081947886903E-2</v>
      </c>
      <c r="AC18" s="2">
        <v>3.2373120094415402</v>
      </c>
      <c r="AD18" s="2">
        <v>0.38744102725577401</v>
      </c>
      <c r="AE18" s="2">
        <v>1.47347512847856E-2</v>
      </c>
      <c r="AF18" s="2">
        <v>1.4213880456423701E-2</v>
      </c>
      <c r="AG18" s="2">
        <v>1.0366452236571699</v>
      </c>
      <c r="AH18" s="2">
        <v>1.40629913276575E-2</v>
      </c>
      <c r="AI18" s="2">
        <v>245.70934175343399</v>
      </c>
      <c r="AJ18" s="2">
        <v>56.633578516886999</v>
      </c>
      <c r="AK18" s="2">
        <f t="shared" si="2"/>
        <v>2.5843120094415402</v>
      </c>
      <c r="AL18" s="2">
        <f t="shared" si="3"/>
        <v>2.7041725635999518</v>
      </c>
      <c r="AM18" s="2">
        <f t="shared" si="4"/>
        <v>2.1587124167618392</v>
      </c>
      <c r="AN18" s="6">
        <f t="shared" si="5"/>
        <v>0.25267846824002899</v>
      </c>
    </row>
    <row r="19" spans="1:42">
      <c r="A19" s="42">
        <v>18</v>
      </c>
      <c r="B19" s="44" t="s">
        <v>883</v>
      </c>
      <c r="C19" s="2" t="s">
        <v>53</v>
      </c>
      <c r="D19" s="3" t="s">
        <v>50</v>
      </c>
      <c r="E19" s="2" t="s">
        <v>117</v>
      </c>
      <c r="F19" s="39">
        <v>43718</v>
      </c>
      <c r="G19" s="39" t="s">
        <v>1036</v>
      </c>
      <c r="H19" s="14">
        <f>50-20</f>
        <v>30</v>
      </c>
      <c r="I19" s="14">
        <v>0</v>
      </c>
      <c r="J19" s="5">
        <f t="shared" si="0"/>
        <v>30</v>
      </c>
      <c r="K19" s="5"/>
      <c r="L19" s="5"/>
      <c r="M19" s="6">
        <v>0.61248968095954937</v>
      </c>
      <c r="N19" s="6">
        <v>0</v>
      </c>
      <c r="O19" s="6">
        <v>4.2608735547806934E-2</v>
      </c>
      <c r="P19" s="6">
        <v>0.10323759005323675</v>
      </c>
      <c r="Q19" s="6">
        <f t="shared" si="1"/>
        <v>14.374744358990352</v>
      </c>
      <c r="R19" s="2">
        <v>1.09999736256124</v>
      </c>
      <c r="S19" s="2">
        <v>1.4875767165073499</v>
      </c>
      <c r="T19" s="2">
        <v>1.5880277627938999</v>
      </c>
      <c r="U19" s="2">
        <v>41.557664035414597</v>
      </c>
      <c r="V19" s="2">
        <v>17.161400337351001</v>
      </c>
      <c r="W19" s="2">
        <v>0.71042639357121995</v>
      </c>
      <c r="X19" s="2">
        <v>3.60259325155141E-2</v>
      </c>
      <c r="Y19" s="2">
        <v>5.7914391055760503E-2</v>
      </c>
      <c r="Z19" s="2">
        <v>5.6102746641897697E-2</v>
      </c>
      <c r="AA19" s="2">
        <v>3.1369249006260702E-2</v>
      </c>
      <c r="AB19" s="2">
        <v>2.1493094181209899E-2</v>
      </c>
      <c r="AC19" s="2">
        <v>0.85945198394903699</v>
      </c>
      <c r="AD19" s="2">
        <v>2.99252838560095E-2</v>
      </c>
      <c r="AE19" s="2">
        <v>1.6553950334164999E-2</v>
      </c>
      <c r="AF19" s="2">
        <v>2.6745894484758601E-2</v>
      </c>
      <c r="AG19" s="2">
        <v>0.61893425712863703</v>
      </c>
      <c r="AH19" s="2">
        <v>3.0133996805059699E-2</v>
      </c>
      <c r="AI19" s="2">
        <v>56.153096792458001</v>
      </c>
      <c r="AJ19" s="2">
        <v>13.609068220407099</v>
      </c>
      <c r="AK19" s="2">
        <f t="shared" si="2"/>
        <v>0.66355198394903692</v>
      </c>
      <c r="AL19" s="2">
        <f t="shared" si="3"/>
        <v>1.4032105530375421</v>
      </c>
      <c r="AM19" s="2">
        <f t="shared" si="4"/>
        <v>1.0833684298313262</v>
      </c>
      <c r="AN19" s="6">
        <f t="shared" si="5"/>
        <v>0.29522931848402978</v>
      </c>
    </row>
    <row r="20" spans="1:42">
      <c r="A20" s="42">
        <v>19</v>
      </c>
      <c r="B20" s="44" t="s">
        <v>884</v>
      </c>
      <c r="C20" s="2" t="s">
        <v>54</v>
      </c>
      <c r="D20" s="3" t="s">
        <v>50</v>
      </c>
      <c r="E20" s="2" t="s">
        <v>117</v>
      </c>
      <c r="F20" s="39">
        <v>43719</v>
      </c>
      <c r="G20" s="39" t="s">
        <v>1036</v>
      </c>
      <c r="H20" s="14">
        <v>30</v>
      </c>
      <c r="I20" s="14">
        <v>0</v>
      </c>
      <c r="J20" s="5">
        <f t="shared" si="0"/>
        <v>30</v>
      </c>
      <c r="K20" s="5"/>
      <c r="L20" s="5"/>
      <c r="M20" s="6">
        <v>0.86463846938280009</v>
      </c>
      <c r="N20" s="6">
        <v>3.1819805153394901E-2</v>
      </c>
      <c r="O20" s="6">
        <v>0.32665167920719401</v>
      </c>
      <c r="P20" s="6">
        <v>9.4045201897810835E-2</v>
      </c>
      <c r="Q20" s="6">
        <f t="shared" si="1"/>
        <v>2.6469739003985433</v>
      </c>
      <c r="R20" s="2">
        <v>1.21891562348228</v>
      </c>
      <c r="S20" s="2">
        <v>0.78759419113429396</v>
      </c>
      <c r="T20" s="2">
        <v>1.5009504645796701</v>
      </c>
      <c r="U20" s="2">
        <v>138.45604002376299</v>
      </c>
      <c r="V20" s="2">
        <v>45.375751771248602</v>
      </c>
      <c r="W20" s="2">
        <v>1.1523905623289199</v>
      </c>
      <c r="X20" s="2">
        <v>9.8881324904894499E-2</v>
      </c>
      <c r="Y20" s="2">
        <v>0.46431917914087301</v>
      </c>
      <c r="Z20" s="2">
        <v>0.15998071549557799</v>
      </c>
      <c r="AA20" s="2">
        <v>0.102017413273472</v>
      </c>
      <c r="AB20" s="2">
        <v>5.3107102728198199E-2</v>
      </c>
      <c r="AC20" s="2">
        <v>2.12024205396696</v>
      </c>
      <c r="AD20" s="2">
        <v>9.73073111092186E-2</v>
      </c>
      <c r="AE20" s="2">
        <v>1.8040107605708601E-2</v>
      </c>
      <c r="AF20" s="2">
        <v>2.1194307171692201E-2</v>
      </c>
      <c r="AG20" s="2">
        <v>0.85117703822862201</v>
      </c>
      <c r="AH20" s="2">
        <v>2.2581834716878701E-2</v>
      </c>
      <c r="AI20" s="2">
        <v>129.03011790726401</v>
      </c>
      <c r="AJ20" s="2">
        <v>28.527849269327099</v>
      </c>
      <c r="AK20" s="2">
        <f t="shared" si="2"/>
        <v>1.92434205396696</v>
      </c>
      <c r="AL20" s="2">
        <f t="shared" si="3"/>
        <v>2.4521717793570303</v>
      </c>
      <c r="AM20" s="2">
        <f t="shared" si="4"/>
        <v>2.2256030955233834</v>
      </c>
      <c r="AN20" s="6">
        <f t="shared" si="5"/>
        <v>0.10180102835468331</v>
      </c>
    </row>
    <row r="21" spans="1:42" ht="15.75" customHeight="1">
      <c r="A21" s="42">
        <v>20</v>
      </c>
      <c r="B21" s="44" t="s">
        <v>885</v>
      </c>
      <c r="C21" s="2" t="s">
        <v>55</v>
      </c>
      <c r="D21" s="3" t="s">
        <v>50</v>
      </c>
      <c r="E21" s="2" t="s">
        <v>117</v>
      </c>
      <c r="F21" s="39">
        <v>43719</v>
      </c>
      <c r="G21" s="39" t="s">
        <v>1036</v>
      </c>
      <c r="H21" s="14">
        <v>40</v>
      </c>
      <c r="I21" s="14">
        <v>0</v>
      </c>
      <c r="J21" s="5">
        <f t="shared" si="0"/>
        <v>40</v>
      </c>
      <c r="K21" s="5"/>
      <c r="L21" s="5"/>
      <c r="M21" s="6">
        <v>1.0728402855339194</v>
      </c>
      <c r="N21" s="6">
        <v>7.4953318805773952E-2</v>
      </c>
      <c r="O21" s="6">
        <v>0.31742980363369427</v>
      </c>
      <c r="P21" s="6">
        <v>1.5754339084836273</v>
      </c>
      <c r="Q21" s="6">
        <f t="shared" si="1"/>
        <v>3.3797717582056319</v>
      </c>
      <c r="R21" s="2">
        <v>1.1843670789372001</v>
      </c>
      <c r="S21" s="2">
        <v>3.9973027824864502</v>
      </c>
      <c r="T21" s="2">
        <v>1.5638979124841099</v>
      </c>
      <c r="U21" s="2">
        <v>140.108054504346</v>
      </c>
      <c r="V21" s="2">
        <v>53.565999359093901</v>
      </c>
      <c r="W21" s="2">
        <v>0.70333805741284405</v>
      </c>
      <c r="X21" s="2">
        <v>5.11709500282507E-2</v>
      </c>
      <c r="Y21" s="2">
        <v>7.9084551954110793E-2</v>
      </c>
      <c r="Z21" s="2">
        <v>0.15930771777573199</v>
      </c>
      <c r="AA21" s="2">
        <v>8.1762789790481294E-2</v>
      </c>
      <c r="AB21" s="2">
        <v>6.1314818138733101E-2</v>
      </c>
      <c r="AC21" s="2">
        <v>2.4598554418202601</v>
      </c>
      <c r="AD21" s="2">
        <v>0.26620664727410698</v>
      </c>
      <c r="AE21" s="2">
        <v>1.50250285762356E-2</v>
      </c>
      <c r="AF21" s="2">
        <v>1.45295811245229E-2</v>
      </c>
      <c r="AG21" s="2">
        <v>1.03409922471037</v>
      </c>
      <c r="AH21" s="2">
        <v>1.5010654785547001E-2</v>
      </c>
      <c r="AI21" s="2">
        <v>182.54210468596301</v>
      </c>
      <c r="AJ21" s="2">
        <v>42.089757855367303</v>
      </c>
      <c r="AK21" s="2">
        <f t="shared" si="2"/>
        <v>2.19865544182026</v>
      </c>
      <c r="AL21" s="2">
        <f t="shared" si="3"/>
        <v>2.2928440281267646</v>
      </c>
      <c r="AM21" s="2">
        <f t="shared" si="4"/>
        <v>2.0493781520574212</v>
      </c>
      <c r="AN21" s="6">
        <f t="shared" si="5"/>
        <v>0.11879987879490271</v>
      </c>
    </row>
    <row r="22" spans="1:42" ht="15.75" customHeight="1">
      <c r="A22" s="42">
        <v>21</v>
      </c>
      <c r="B22" s="46" t="s">
        <v>67</v>
      </c>
      <c r="C22" s="2" t="s">
        <v>56</v>
      </c>
      <c r="D22" s="3" t="s">
        <v>50</v>
      </c>
      <c r="E22" s="2" t="s">
        <v>117</v>
      </c>
      <c r="F22" s="39">
        <v>43718</v>
      </c>
      <c r="G22" s="39" t="s">
        <v>1036</v>
      </c>
      <c r="H22" s="15">
        <f>110-20</f>
        <v>90</v>
      </c>
      <c r="I22" s="15">
        <v>0</v>
      </c>
      <c r="J22" s="5">
        <f t="shared" si="0"/>
        <v>90</v>
      </c>
      <c r="K22" s="5"/>
      <c r="L22" s="5"/>
      <c r="M22" s="6">
        <v>1.3423493420094208</v>
      </c>
      <c r="N22" s="6">
        <v>9.1923881554251102E-2</v>
      </c>
      <c r="O22" s="6">
        <v>0.15886859974307213</v>
      </c>
      <c r="P22" s="6">
        <v>0.16970562748477142</v>
      </c>
      <c r="Q22" s="6">
        <f t="shared" si="1"/>
        <v>8.4494314432198383</v>
      </c>
      <c r="R22" s="2">
        <v>1.22031794211152</v>
      </c>
      <c r="S22" s="2">
        <v>2.45006043217011</v>
      </c>
      <c r="T22" s="2">
        <v>1.4974934403014299</v>
      </c>
      <c r="U22" s="2">
        <v>129.87974774771999</v>
      </c>
      <c r="V22" s="2">
        <v>44.852866676523398</v>
      </c>
      <c r="W22" s="2">
        <v>0.80173348637765296</v>
      </c>
      <c r="X22" s="2">
        <v>8.4613305912775202E-2</v>
      </c>
      <c r="Y22" s="2">
        <v>0.10192738592374399</v>
      </c>
      <c r="Z22" s="2">
        <v>0.143977116893272</v>
      </c>
      <c r="AA22" s="2">
        <v>7.9508173015904404E-2</v>
      </c>
      <c r="AB22" s="2">
        <v>5.4599988255922903E-2</v>
      </c>
      <c r="AC22" s="2">
        <v>2.8964875253431299</v>
      </c>
      <c r="AD22" s="2">
        <v>0.264490953769634</v>
      </c>
      <c r="AE22" s="2">
        <v>1.64497527649103E-2</v>
      </c>
      <c r="AF22" s="2">
        <v>1.6507735883230502E-2</v>
      </c>
      <c r="AG22" s="2">
        <v>0.99648751841377203</v>
      </c>
      <c r="AH22" s="2">
        <v>1.5761826943188801E-2</v>
      </c>
      <c r="AI22" s="2">
        <v>204.396382456889</v>
      </c>
      <c r="AJ22" s="2">
        <v>46.168853875767198</v>
      </c>
      <c r="AK22" s="2">
        <f t="shared" si="2"/>
        <v>2.30878752534313</v>
      </c>
      <c r="AL22" s="2">
        <f t="shared" si="3"/>
        <v>2.1577747570593302</v>
      </c>
      <c r="AM22" s="2">
        <f t="shared" si="4"/>
        <v>1.7199602615270075</v>
      </c>
      <c r="AN22" s="6">
        <f t="shared" si="5"/>
        <v>0.25454919240030821</v>
      </c>
      <c r="AP22" s="20" t="s">
        <v>866</v>
      </c>
    </row>
    <row r="23" spans="1:42" ht="15.75" customHeight="1">
      <c r="A23" s="42">
        <v>22</v>
      </c>
      <c r="B23" s="46" t="s">
        <v>67</v>
      </c>
      <c r="C23" s="2" t="s">
        <v>76</v>
      </c>
      <c r="D23" s="3" t="s">
        <v>50</v>
      </c>
      <c r="E23" s="2" t="s">
        <v>117</v>
      </c>
      <c r="F23" s="39">
        <v>43718</v>
      </c>
      <c r="G23" s="39" t="s">
        <v>1036</v>
      </c>
      <c r="H23" s="14">
        <f>220-20</f>
        <v>200</v>
      </c>
      <c r="I23" s="14">
        <v>40</v>
      </c>
      <c r="J23" s="5">
        <f t="shared" si="0"/>
        <v>160</v>
      </c>
      <c r="K23" s="5"/>
      <c r="L23" s="5"/>
      <c r="M23" s="6">
        <v>1.3661438352838347</v>
      </c>
      <c r="N23" s="6">
        <v>7.0710678118655126E-2</v>
      </c>
      <c r="O23" s="6">
        <v>0.1138786933382272</v>
      </c>
      <c r="P23" s="6">
        <v>0.60429345520202393</v>
      </c>
      <c r="Q23" s="6">
        <f t="shared" si="1"/>
        <v>11.996483233490375</v>
      </c>
      <c r="R23" s="2">
        <v>1.13139608493948</v>
      </c>
      <c r="S23" s="2">
        <v>1.7395112912667401</v>
      </c>
      <c r="T23" s="2">
        <v>1.3914187156800499</v>
      </c>
      <c r="U23" s="2">
        <v>203.73237437945201</v>
      </c>
      <c r="V23" s="2">
        <v>80.081638937825602</v>
      </c>
      <c r="W23" s="2">
        <v>0.73507515226132203</v>
      </c>
      <c r="X23" s="2">
        <v>8.3256263202258707E-2</v>
      </c>
      <c r="Y23" s="2">
        <v>0.29935072303521798</v>
      </c>
      <c r="Z23" s="2">
        <v>0.225817528950984</v>
      </c>
      <c r="AA23" s="2">
        <v>0.12615377481412801</v>
      </c>
      <c r="AB23" s="2">
        <v>8.5572490501590395E-2</v>
      </c>
      <c r="AC23" s="2">
        <v>4.9420408322558904</v>
      </c>
      <c r="AD23" s="2">
        <v>0.57863230113200104</v>
      </c>
      <c r="AE23" s="2">
        <v>1.1917431462895801E-2</v>
      </c>
      <c r="AF23" s="2">
        <v>1.6154542746990099E-2</v>
      </c>
      <c r="AG23" s="2">
        <v>0.73771394520691402</v>
      </c>
      <c r="AH23" s="2">
        <v>1.4875469825235001E-2</v>
      </c>
      <c r="AI23" s="2">
        <v>392.07676678254899</v>
      </c>
      <c r="AJ23" s="2">
        <v>95.344861787983902</v>
      </c>
      <c r="AK23" s="2">
        <f t="shared" si="2"/>
        <v>3.8972408322558905</v>
      </c>
      <c r="AL23" s="2">
        <f t="shared" si="3"/>
        <v>3.6175113517451223</v>
      </c>
      <c r="AM23" s="2">
        <f t="shared" si="4"/>
        <v>2.8527309728306802</v>
      </c>
      <c r="AN23" s="6">
        <f t="shared" si="5"/>
        <v>0.26808710186771423</v>
      </c>
      <c r="AP23" s="20" t="s">
        <v>866</v>
      </c>
    </row>
    <row r="24" spans="1:42" ht="15.75" customHeight="1">
      <c r="A24" s="42">
        <v>23</v>
      </c>
      <c r="B24" s="44" t="s">
        <v>886</v>
      </c>
      <c r="C24" s="2" t="s">
        <v>86</v>
      </c>
      <c r="D24" s="3" t="s">
        <v>50</v>
      </c>
      <c r="E24" s="2" t="s">
        <v>117</v>
      </c>
      <c r="F24" s="39">
        <v>43719</v>
      </c>
      <c r="G24" s="39" t="s">
        <v>1036</v>
      </c>
      <c r="H24" s="14">
        <f>60-20</f>
        <v>40</v>
      </c>
      <c r="I24" s="14">
        <v>0</v>
      </c>
      <c r="J24" s="5">
        <f t="shared" si="0"/>
        <v>40</v>
      </c>
      <c r="K24" s="5"/>
      <c r="L24" s="5"/>
      <c r="M24" s="6">
        <v>0.73728937017433116</v>
      </c>
      <c r="N24" s="6">
        <v>9.1923881554251102E-2</v>
      </c>
      <c r="O24" s="6">
        <v>3.9846760873554779E-2</v>
      </c>
      <c r="P24" s="6">
        <v>2.1213203435596444E-2</v>
      </c>
      <c r="Q24" s="6">
        <f t="shared" si="1"/>
        <v>18.503119300310562</v>
      </c>
      <c r="R24" s="2">
        <v>1.2472249137482001</v>
      </c>
      <c r="S24" s="2">
        <v>3.2428394225043302</v>
      </c>
      <c r="T24" s="2">
        <v>1.5417607491379799</v>
      </c>
      <c r="U24" s="2">
        <v>129.010802757742</v>
      </c>
      <c r="V24" s="2">
        <v>53.047747049559199</v>
      </c>
      <c r="W24" s="2">
        <v>0.57364864774802105</v>
      </c>
      <c r="X24" s="2">
        <v>3.9394851013241798E-2</v>
      </c>
      <c r="Y24" s="2">
        <v>9.0633886493712595E-2</v>
      </c>
      <c r="Z24" s="2">
        <v>0.143537570099951</v>
      </c>
      <c r="AA24" s="2">
        <v>6.9702837664824102E-2</v>
      </c>
      <c r="AB24" s="2">
        <v>5.8234761392492701E-2</v>
      </c>
      <c r="AC24" s="2">
        <v>2.6718979013634101</v>
      </c>
      <c r="AD24" s="2">
        <v>0.31704312193898498</v>
      </c>
      <c r="AE24" s="2">
        <v>1.3093946853732399E-2</v>
      </c>
      <c r="AF24" s="2">
        <v>1.48405896571956E-2</v>
      </c>
      <c r="AG24" s="2">
        <v>0.88230637435512305</v>
      </c>
      <c r="AH24" s="2">
        <v>1.44570439329162E-2</v>
      </c>
      <c r="AI24" s="2">
        <v>209.12384094117999</v>
      </c>
      <c r="AJ24" s="2">
        <v>49.544046858637998</v>
      </c>
      <c r="AK24" s="2">
        <f t="shared" si="2"/>
        <v>2.41069790136341</v>
      </c>
      <c r="AL24" s="2">
        <f t="shared" si="3"/>
        <v>3.6239474071512019</v>
      </c>
      <c r="AM24" s="2">
        <f t="shared" si="4"/>
        <v>3.2696767360058421</v>
      </c>
      <c r="AN24" s="6">
        <f t="shared" si="5"/>
        <v>0.10835036602980155</v>
      </c>
    </row>
    <row r="25" spans="1:42" ht="15.75" customHeight="1">
      <c r="A25" s="42">
        <v>24</v>
      </c>
      <c r="B25" s="44" t="s">
        <v>887</v>
      </c>
      <c r="C25" s="2" t="s">
        <v>58</v>
      </c>
      <c r="D25" s="2" t="s">
        <v>59</v>
      </c>
      <c r="E25" s="2" t="s">
        <v>117</v>
      </c>
      <c r="F25" s="39">
        <v>43694</v>
      </c>
      <c r="G25" s="39" t="s">
        <v>1036</v>
      </c>
      <c r="H25" s="2" t="s">
        <v>67</v>
      </c>
      <c r="I25" s="2" t="s">
        <v>67</v>
      </c>
      <c r="J25" s="5" t="str">
        <f t="shared" si="0"/>
        <v>NA</v>
      </c>
      <c r="K25" s="5"/>
      <c r="L25" s="5"/>
      <c r="M25" s="6">
        <v>1.2377349148601813</v>
      </c>
      <c r="N25" s="6" t="s">
        <v>67</v>
      </c>
      <c r="O25" s="6">
        <v>0.34796878819982074</v>
      </c>
      <c r="P25" s="6">
        <v>0.87256976798419594</v>
      </c>
      <c r="Q25" s="6">
        <f t="shared" si="1"/>
        <v>3.5570285520821288</v>
      </c>
      <c r="R25" s="2">
        <v>1.2488302634363599</v>
      </c>
      <c r="S25" s="2">
        <v>173.24102573775301</v>
      </c>
      <c r="T25" s="2">
        <v>1.56742249400573</v>
      </c>
      <c r="U25" s="2">
        <v>268.20208905096899</v>
      </c>
      <c r="V25" s="2">
        <v>101.529492419061</v>
      </c>
      <c r="W25" s="2">
        <v>0.59362717286508404</v>
      </c>
      <c r="X25" s="2">
        <v>4.9131897403867697E-2</v>
      </c>
      <c r="Y25" s="2">
        <v>0</v>
      </c>
      <c r="Z25" s="2">
        <v>0.28678550963417099</v>
      </c>
      <c r="AA25" s="2">
        <v>0.147740254860381</v>
      </c>
      <c r="AB25" s="2">
        <v>0.11747809131668401</v>
      </c>
      <c r="AC25" s="2">
        <v>2.7843265773014201</v>
      </c>
      <c r="AD25" s="2">
        <v>0.27986010320207799</v>
      </c>
      <c r="AE25" s="2">
        <v>1.38613177926058E-2</v>
      </c>
      <c r="AF25" s="2">
        <v>1.7108737738784501E-2</v>
      </c>
      <c r="AG25" s="2">
        <v>0.81018939002045798</v>
      </c>
      <c r="AH25" s="2">
        <v>1.6429466516698299E-2</v>
      </c>
      <c r="AI25" s="2">
        <v>203.36262083845099</v>
      </c>
      <c r="AJ25" s="2">
        <v>47.912106007884198</v>
      </c>
      <c r="AK25" s="2" t="str">
        <f t="shared" ref="AK25" si="6">IF(AND(ISNUMBER(J25),ISNUMBER(AC25),OR(NOT(K25=1),NOT(L25=1))),AC25-(6.53*J25/1000),"NA")</f>
        <v>NA</v>
      </c>
      <c r="AL25" s="2">
        <f t="shared" ref="AL25" si="7">IF(ISNUMBER(AC25),AC25/M25,"NA")</f>
        <v>2.2495338411100305</v>
      </c>
      <c r="AM25" s="2" t="str">
        <f t="shared" ref="AM25" si="8">IF(ISNUMBER(AK25),AK25/M25,"NA")</f>
        <v>NA</v>
      </c>
      <c r="AN25" s="6" t="str">
        <f t="shared" ref="AN25" si="9">IF(ISNUMBER(AM25),(AL25-AM25)/AM25,"NA")</f>
        <v>NA</v>
      </c>
    </row>
    <row r="26" spans="1:42" ht="15.75" customHeight="1">
      <c r="A26" s="42">
        <v>25</v>
      </c>
      <c r="B26" s="44" t="s">
        <v>888</v>
      </c>
      <c r="C26" s="2" t="s">
        <v>60</v>
      </c>
      <c r="D26" s="2" t="s">
        <v>59</v>
      </c>
      <c r="E26" s="2" t="s">
        <v>117</v>
      </c>
      <c r="F26" s="39">
        <v>43693</v>
      </c>
      <c r="G26" s="39" t="s">
        <v>1036</v>
      </c>
      <c r="H26" s="2" t="s">
        <v>67</v>
      </c>
      <c r="I26" s="2" t="s">
        <v>67</v>
      </c>
      <c r="J26" s="5" t="str">
        <f t="shared" si="0"/>
        <v>NA</v>
      </c>
      <c r="K26" s="5"/>
      <c r="L26" s="5"/>
      <c r="M26" s="6">
        <v>0.39968355111618192</v>
      </c>
      <c r="N26" s="6" t="s">
        <v>67</v>
      </c>
      <c r="O26" s="6">
        <v>0.1231297367777687</v>
      </c>
      <c r="P26" s="6">
        <v>1.2501647891378172E-2</v>
      </c>
      <c r="Q26" s="6">
        <f t="shared" si="1"/>
        <v>3.246035942053159</v>
      </c>
      <c r="R26">
        <v>1.29717391677835</v>
      </c>
      <c r="S26">
        <v>373.187873324961</v>
      </c>
      <c r="T26">
        <v>1.6156767998208099</v>
      </c>
      <c r="U26">
        <v>76.565888305359707</v>
      </c>
      <c r="V26">
        <v>32.846788752858401</v>
      </c>
      <c r="W26">
        <v>0.42983765930735801</v>
      </c>
      <c r="X26" s="37">
        <v>-7.1054273576010003E-15</v>
      </c>
      <c r="Y26">
        <v>0</v>
      </c>
      <c r="Z26">
        <v>8.4438665213212999E-2</v>
      </c>
      <c r="AA26">
        <v>4.4347435869241301E-2</v>
      </c>
      <c r="AB26">
        <v>3.9027969121072197E-2</v>
      </c>
      <c r="AC26">
        <v>0.84072624372494997</v>
      </c>
      <c r="AD26">
        <v>0.12016844164005699</v>
      </c>
      <c r="AE26">
        <v>1.2497369043713799E-2</v>
      </c>
      <c r="AF26">
        <v>1.6095490623117301E-2</v>
      </c>
      <c r="AG26">
        <v>0.77645157493765804</v>
      </c>
      <c r="AH26">
        <v>1.46357962154934E-2</v>
      </c>
      <c r="AI26">
        <v>70.247201272624196</v>
      </c>
      <c r="AJ26">
        <v>16.988041081130699</v>
      </c>
      <c r="AK26" s="2" t="str">
        <f t="shared" si="2"/>
        <v>NA</v>
      </c>
      <c r="AL26" s="2">
        <f t="shared" si="3"/>
        <v>2.1034797188352732</v>
      </c>
      <c r="AM26" s="2" t="str">
        <f t="shared" si="4"/>
        <v>NA</v>
      </c>
      <c r="AN26" s="6" t="str">
        <f t="shared" si="5"/>
        <v>NA</v>
      </c>
    </row>
    <row r="27" spans="1:42" ht="15.75" customHeight="1">
      <c r="A27" s="42">
        <v>26</v>
      </c>
      <c r="B27" s="44" t="s">
        <v>889</v>
      </c>
      <c r="C27" s="2" t="s">
        <v>61</v>
      </c>
      <c r="D27" s="2" t="s">
        <v>59</v>
      </c>
      <c r="E27" s="2" t="s">
        <v>117</v>
      </c>
      <c r="F27" s="39">
        <v>43694</v>
      </c>
      <c r="G27" s="39" t="s">
        <v>1036</v>
      </c>
      <c r="H27" s="2" t="s">
        <v>67</v>
      </c>
      <c r="I27" s="2" t="s">
        <v>67</v>
      </c>
      <c r="J27" s="5" t="str">
        <f t="shared" si="0"/>
        <v>NA</v>
      </c>
      <c r="K27" s="5"/>
      <c r="L27" s="5"/>
      <c r="M27" s="6">
        <v>0.54800551094654815</v>
      </c>
      <c r="N27" s="6" t="s">
        <v>67</v>
      </c>
      <c r="O27" s="6">
        <v>0.17178102844103982</v>
      </c>
      <c r="P27" s="6">
        <v>1.0352043276571063</v>
      </c>
      <c r="Q27" s="6">
        <f t="shared" si="1"/>
        <v>3.1901398886701822</v>
      </c>
      <c r="R27">
        <v>1.2199706803928601</v>
      </c>
      <c r="S27">
        <v>170.470135129558</v>
      </c>
      <c r="T27">
        <v>1.40996296417142</v>
      </c>
      <c r="U27">
        <v>130.35388462086701</v>
      </c>
      <c r="V27">
        <v>54.209511610199499</v>
      </c>
      <c r="W27">
        <v>0.41787522555797202</v>
      </c>
      <c r="X27">
        <v>1.7621490033718601E-2</v>
      </c>
      <c r="Y27">
        <v>0</v>
      </c>
      <c r="Z27">
        <v>0.14256391341625399</v>
      </c>
      <c r="AA27">
        <v>7.3383999036167297E-2</v>
      </c>
      <c r="AB27">
        <v>6.1464080603840898E-2</v>
      </c>
      <c r="AC27">
        <v>1.2390709972534499</v>
      </c>
      <c r="AD27">
        <v>0.12162617832808099</v>
      </c>
      <c r="AE27">
        <v>1.3454772517666899E-2</v>
      </c>
      <c r="AF27">
        <v>1.8270449528381E-2</v>
      </c>
      <c r="AG27">
        <v>0.73642263135159602</v>
      </c>
      <c r="AH27">
        <v>1.5384614816438999E-2</v>
      </c>
      <c r="AI27">
        <v>94.910909523620404</v>
      </c>
      <c r="AJ27">
        <v>22.731403852816801</v>
      </c>
      <c r="AK27" s="2" t="str">
        <f t="shared" si="2"/>
        <v>NA</v>
      </c>
      <c r="AL27" s="2">
        <f t="shared" si="3"/>
        <v>2.261055723898199</v>
      </c>
      <c r="AM27" s="2" t="str">
        <f t="shared" si="4"/>
        <v>NA</v>
      </c>
      <c r="AN27" s="6" t="str">
        <f t="shared" si="5"/>
        <v>NA</v>
      </c>
    </row>
    <row r="28" spans="1:42" ht="15.75" customHeight="1">
      <c r="A28" s="42">
        <v>27</v>
      </c>
      <c r="B28" s="44" t="s">
        <v>890</v>
      </c>
      <c r="C28" s="2" t="s">
        <v>62</v>
      </c>
      <c r="D28" s="2" t="s">
        <v>59</v>
      </c>
      <c r="E28" s="2" t="s">
        <v>117</v>
      </c>
      <c r="F28" s="39">
        <v>43693</v>
      </c>
      <c r="G28" s="39" t="s">
        <v>1036</v>
      </c>
      <c r="H28" s="2" t="s">
        <v>67</v>
      </c>
      <c r="I28" s="2" t="s">
        <v>67</v>
      </c>
      <c r="J28" s="5" t="str">
        <f t="shared" si="0"/>
        <v>NA</v>
      </c>
      <c r="K28" s="5"/>
      <c r="L28" s="5"/>
      <c r="M28" s="6">
        <v>1.3042537618668333</v>
      </c>
      <c r="N28" s="6">
        <v>5.7982756057296789E-2</v>
      </c>
      <c r="O28" s="6">
        <v>0.11649865536631082</v>
      </c>
      <c r="P28" s="6">
        <v>1.5659826912703516</v>
      </c>
      <c r="Q28" s="6">
        <f t="shared" si="1"/>
        <v>11.195440477538751</v>
      </c>
      <c r="R28">
        <v>1.17146826482677</v>
      </c>
      <c r="S28">
        <v>193.573826129086</v>
      </c>
      <c r="T28">
        <v>1.40972517060308</v>
      </c>
      <c r="U28">
        <v>292.68909768289001</v>
      </c>
      <c r="V28">
        <v>133.28114295407499</v>
      </c>
      <c r="W28">
        <v>0.48047459367083101</v>
      </c>
      <c r="X28">
        <v>2.3708869499273501E-2</v>
      </c>
      <c r="Y28">
        <v>0</v>
      </c>
      <c r="Z28">
        <v>0.29162741467175102</v>
      </c>
      <c r="AA28">
        <v>0.15725738462342101</v>
      </c>
      <c r="AB28">
        <v>0.13694433646290299</v>
      </c>
      <c r="AC28">
        <v>4.2257414545738898</v>
      </c>
      <c r="AD28">
        <v>0.37200014780642399</v>
      </c>
      <c r="AE28">
        <v>1.33435726561454E-2</v>
      </c>
      <c r="AF28">
        <v>1.8217775412117901E-2</v>
      </c>
      <c r="AG28">
        <v>0.73244797206521794</v>
      </c>
      <c r="AH28">
        <v>1.6602110457834302E-2</v>
      </c>
      <c r="AI28">
        <v>304.795919769563</v>
      </c>
      <c r="AJ28">
        <v>72.731632715293102</v>
      </c>
      <c r="AK28" s="2" t="str">
        <f t="shared" si="2"/>
        <v>NA</v>
      </c>
      <c r="AL28" s="2">
        <f>IF(ISNUMBER(AC28),AC28/M28,"NA")</f>
        <v>3.2399687684438097</v>
      </c>
      <c r="AM28" s="2" t="str">
        <f t="shared" si="4"/>
        <v>NA</v>
      </c>
      <c r="AN28" s="6" t="str">
        <f t="shared" si="5"/>
        <v>NA</v>
      </c>
    </row>
    <row r="29" spans="1:42" ht="15.75" customHeight="1">
      <c r="A29" s="42">
        <v>28</v>
      </c>
      <c r="B29" s="44" t="s">
        <v>891</v>
      </c>
      <c r="C29" s="2" t="s">
        <v>63</v>
      </c>
      <c r="D29" s="2" t="s">
        <v>59</v>
      </c>
      <c r="E29" s="2" t="s">
        <v>117</v>
      </c>
      <c r="F29" s="39">
        <v>43693</v>
      </c>
      <c r="G29" s="39" t="s">
        <v>1036</v>
      </c>
      <c r="H29" s="2" t="s">
        <v>67</v>
      </c>
      <c r="I29" s="2" t="s">
        <v>67</v>
      </c>
      <c r="J29" s="5" t="str">
        <f t="shared" si="0"/>
        <v>NA</v>
      </c>
      <c r="K29" s="5"/>
      <c r="L29" s="5"/>
      <c r="M29" s="6">
        <v>0.69202204378619259</v>
      </c>
      <c r="N29" s="6" t="s">
        <v>67</v>
      </c>
      <c r="O29" s="6">
        <v>0.30229198924293049</v>
      </c>
      <c r="P29" s="6">
        <v>0.61164736572636569</v>
      </c>
      <c r="Q29" s="6">
        <f t="shared" si="1"/>
        <v>2.2892503553247119</v>
      </c>
      <c r="R29">
        <v>1.26821905985539</v>
      </c>
      <c r="S29">
        <v>48.310619665132101</v>
      </c>
      <c r="T29">
        <v>1.58983030514589</v>
      </c>
      <c r="U29">
        <v>107.22793916974</v>
      </c>
      <c r="V29">
        <v>44.932644310772702</v>
      </c>
      <c r="W29">
        <v>0.46106870113124099</v>
      </c>
      <c r="X29">
        <v>4.02756221959066E-2</v>
      </c>
      <c r="Y29">
        <v>0</v>
      </c>
      <c r="Z29">
        <v>0.113845400593618</v>
      </c>
      <c r="AA29">
        <v>6.20993099298612E-2</v>
      </c>
      <c r="AB29">
        <v>5.2558228852902303E-2</v>
      </c>
      <c r="AC29">
        <v>1.34072788235294</v>
      </c>
      <c r="AD29">
        <v>0.16598198235294101</v>
      </c>
      <c r="AE29">
        <v>1.39328043526544E-2</v>
      </c>
      <c r="AF29">
        <v>1.4842389523044799E-2</v>
      </c>
      <c r="AG29">
        <v>0.93871706648191</v>
      </c>
      <c r="AH29">
        <v>1.33453590464182E-2</v>
      </c>
      <c r="AI29">
        <v>105.993385786275</v>
      </c>
      <c r="AJ29">
        <v>24.687053076470601</v>
      </c>
      <c r="AK29" s="2" t="str">
        <f t="shared" si="2"/>
        <v>NA</v>
      </c>
      <c r="AL29" s="2">
        <f t="shared" si="3"/>
        <v>1.9374063216506032</v>
      </c>
      <c r="AM29" s="2" t="str">
        <f t="shared" si="4"/>
        <v>NA</v>
      </c>
      <c r="AN29" s="6" t="str">
        <f t="shared" si="5"/>
        <v>NA</v>
      </c>
    </row>
    <row r="30" spans="1:42" ht="15.75" customHeight="1">
      <c r="A30" s="42">
        <v>29</v>
      </c>
      <c r="B30" s="44" t="s">
        <v>892</v>
      </c>
      <c r="C30" s="2" t="s">
        <v>64</v>
      </c>
      <c r="D30" s="2" t="s">
        <v>59</v>
      </c>
      <c r="E30" s="2" t="s">
        <v>117</v>
      </c>
      <c r="F30" s="39">
        <v>43695</v>
      </c>
      <c r="G30" s="39" t="s">
        <v>1036</v>
      </c>
      <c r="H30" s="2" t="s">
        <v>67</v>
      </c>
      <c r="I30" s="2" t="s">
        <v>67</v>
      </c>
      <c r="J30" s="5" t="str">
        <f t="shared" si="0"/>
        <v>NA</v>
      </c>
      <c r="K30" s="5"/>
      <c r="L30" s="5"/>
      <c r="M30" s="6">
        <v>4.4274105009364311</v>
      </c>
      <c r="N30" s="6">
        <v>0.35355339059327379</v>
      </c>
      <c r="O30" s="6">
        <v>1.3033921440795373</v>
      </c>
      <c r="P30" s="6">
        <v>4.9992449429888883E-2</v>
      </c>
      <c r="Q30" s="6">
        <f t="shared" si="1"/>
        <v>3.3968368775638837</v>
      </c>
      <c r="R30" s="2">
        <v>1.2712115640634201</v>
      </c>
      <c r="S30" s="2">
        <v>10.7875617865266</v>
      </c>
      <c r="T30" s="2">
        <v>1.5685677888151901</v>
      </c>
      <c r="U30" s="2">
        <v>1178.17515592417</v>
      </c>
      <c r="V30" s="2">
        <v>397.35487673950001</v>
      </c>
      <c r="W30" s="2">
        <v>0.69311137166525405</v>
      </c>
      <c r="X30" s="2">
        <v>0.15111043499069901</v>
      </c>
      <c r="Y30" s="2">
        <v>0.187970379914248</v>
      </c>
      <c r="Z30" s="2">
        <v>1.33146446960967</v>
      </c>
      <c r="AA30" s="2">
        <v>0.69316890740204695</v>
      </c>
      <c r="AB30" s="2">
        <v>0.480727503222738</v>
      </c>
      <c r="AC30" s="2">
        <v>11.189616768599199</v>
      </c>
      <c r="AD30" s="2">
        <v>0.78790259962256404</v>
      </c>
      <c r="AE30" s="2">
        <v>1.6098597911714502E-2</v>
      </c>
      <c r="AF30" s="2">
        <v>1.87870375622721E-2</v>
      </c>
      <c r="AG30" s="2">
        <v>0.85689922417803399</v>
      </c>
      <c r="AH30" s="2">
        <v>1.8514113854148102E-2</v>
      </c>
      <c r="AI30" s="2">
        <v>738.74846752716098</v>
      </c>
      <c r="AJ30" s="2">
        <v>169.18425083864199</v>
      </c>
      <c r="AK30" s="2" t="str">
        <f t="shared" si="2"/>
        <v>NA</v>
      </c>
      <c r="AL30" s="2">
        <f t="shared" si="3"/>
        <v>2.5273501895142791</v>
      </c>
      <c r="AM30" s="2" t="str">
        <f t="shared" si="4"/>
        <v>NA</v>
      </c>
      <c r="AN30" s="6" t="str">
        <f t="shared" si="5"/>
        <v>NA</v>
      </c>
    </row>
    <row r="31" spans="1:42" ht="15.75" customHeight="1">
      <c r="A31" s="42">
        <v>30</v>
      </c>
      <c r="B31" s="44" t="s">
        <v>893</v>
      </c>
      <c r="C31" s="2" t="s">
        <v>65</v>
      </c>
      <c r="D31" s="2" t="s">
        <v>59</v>
      </c>
      <c r="E31" s="2" t="s">
        <v>117</v>
      </c>
      <c r="F31" s="39">
        <v>43695</v>
      </c>
      <c r="G31" s="39" t="s">
        <v>1036</v>
      </c>
      <c r="H31" s="2" t="s">
        <v>67</v>
      </c>
      <c r="I31" s="2" t="s">
        <v>67</v>
      </c>
      <c r="J31" s="5" t="str">
        <f t="shared" si="0"/>
        <v>NA</v>
      </c>
      <c r="K31" s="5"/>
      <c r="L31" s="5"/>
      <c r="M31" s="6">
        <v>1.7774201881471596</v>
      </c>
      <c r="N31" s="6" t="s">
        <v>67</v>
      </c>
      <c r="O31" s="6">
        <v>0.13368307391410642</v>
      </c>
      <c r="P31" s="6">
        <v>0.12657211383239203</v>
      </c>
      <c r="Q31" s="6">
        <f t="shared" si="1"/>
        <v>13.295775868298641</v>
      </c>
      <c r="R31" s="2">
        <v>1.17864124109445</v>
      </c>
      <c r="S31" s="2">
        <v>90.883739627295299</v>
      </c>
      <c r="T31" s="2">
        <v>1.4681779728255</v>
      </c>
      <c r="U31" s="2">
        <v>457.48652690692597</v>
      </c>
      <c r="V31" s="2">
        <v>181.45617777711101</v>
      </c>
      <c r="W31" s="2">
        <v>0.56902714130608001</v>
      </c>
      <c r="X31" s="2">
        <v>3.3988061729587599E-2</v>
      </c>
      <c r="Y31" s="2">
        <v>0</v>
      </c>
      <c r="Z31" s="2">
        <v>0.47265032574802002</v>
      </c>
      <c r="AA31" s="2">
        <v>0.25400208951469899</v>
      </c>
      <c r="AB31" s="2">
        <v>0.196827203488183</v>
      </c>
      <c r="AC31" s="2">
        <v>5.98393180503487</v>
      </c>
      <c r="AD31" s="2">
        <v>0.54239779806201405</v>
      </c>
      <c r="AE31" s="2">
        <v>1.45208400178942E-2</v>
      </c>
      <c r="AF31" s="2">
        <v>1.7367196841160101E-2</v>
      </c>
      <c r="AG31" s="2">
        <v>0.83610729760832703</v>
      </c>
      <c r="AH31" s="2">
        <v>1.6024524205871499E-2</v>
      </c>
      <c r="AI31" s="2">
        <v>430.66787469856001</v>
      </c>
      <c r="AJ31" s="2">
        <v>100.75580335501699</v>
      </c>
      <c r="AK31" s="2" t="str">
        <f t="shared" si="2"/>
        <v>NA</v>
      </c>
      <c r="AL31" s="2">
        <f t="shared" si="3"/>
        <v>3.3666388200939217</v>
      </c>
      <c r="AM31" s="2" t="str">
        <f t="shared" si="4"/>
        <v>NA</v>
      </c>
      <c r="AN31" s="6" t="str">
        <f t="shared" si="5"/>
        <v>NA</v>
      </c>
    </row>
    <row r="32" spans="1:42" ht="15.75" customHeight="1">
      <c r="A32" s="42">
        <v>31</v>
      </c>
      <c r="B32" s="44" t="s">
        <v>894</v>
      </c>
      <c r="C32" s="2" t="s">
        <v>66</v>
      </c>
      <c r="D32" s="2" t="s">
        <v>59</v>
      </c>
      <c r="E32" s="2" t="s">
        <v>117</v>
      </c>
      <c r="F32" s="39">
        <v>43694</v>
      </c>
      <c r="G32" s="39" t="s">
        <v>1036</v>
      </c>
      <c r="H32" s="2" t="s">
        <v>67</v>
      </c>
      <c r="I32" s="2" t="s">
        <v>67</v>
      </c>
      <c r="J32" s="5" t="str">
        <f t="shared" si="0"/>
        <v>NA</v>
      </c>
      <c r="K32" s="5"/>
      <c r="L32" s="5"/>
      <c r="M32" s="6">
        <v>2.0038856478591267</v>
      </c>
      <c r="N32" s="6" t="s">
        <v>67</v>
      </c>
      <c r="O32" s="6">
        <v>0.12365944095835708</v>
      </c>
      <c r="P32" s="6">
        <v>0.16051323932934636</v>
      </c>
      <c r="Q32" s="6">
        <f t="shared" si="1"/>
        <v>16.204873904726327</v>
      </c>
      <c r="R32" s="2">
        <v>1.18450483143328</v>
      </c>
      <c r="S32" s="2">
        <v>30.481299608074199</v>
      </c>
      <c r="T32" s="2">
        <v>1.4910954528772999</v>
      </c>
      <c r="U32" s="2">
        <v>542.97021311760795</v>
      </c>
      <c r="V32" s="2">
        <v>212.348488298018</v>
      </c>
      <c r="W32" s="2">
        <v>0.60776944585673798</v>
      </c>
      <c r="X32" s="2">
        <v>6.8034153544033402E-2</v>
      </c>
      <c r="Y32" s="2">
        <v>5.1470393332994302E-2</v>
      </c>
      <c r="Z32" s="2">
        <v>0.58850743952399398</v>
      </c>
      <c r="AA32" s="2">
        <v>0.30989634452787101</v>
      </c>
      <c r="AB32" s="2">
        <v>0.23160317517581999</v>
      </c>
      <c r="AC32" s="2">
        <v>6.9912658281450604</v>
      </c>
      <c r="AD32" s="2">
        <v>0.64203498437470896</v>
      </c>
      <c r="AE32" s="2">
        <v>1.7415131730911099E-2</v>
      </c>
      <c r="AF32" s="2">
        <v>1.7513300078970701E-2</v>
      </c>
      <c r="AG32" s="2">
        <v>0.99439464020961399</v>
      </c>
      <c r="AH32" s="2">
        <v>1.5953173771052199E-2</v>
      </c>
      <c r="AI32" s="2">
        <v>511.00261903701698</v>
      </c>
      <c r="AJ32" s="2">
        <v>117.72821130793299</v>
      </c>
      <c r="AK32" s="2" t="str">
        <f t="shared" si="2"/>
        <v>NA</v>
      </c>
      <c r="AL32" s="2">
        <f t="shared" si="3"/>
        <v>3.4888546837062564</v>
      </c>
      <c r="AM32" s="2" t="str">
        <f t="shared" si="4"/>
        <v>NA</v>
      </c>
      <c r="AN32" s="6" t="str">
        <f t="shared" si="5"/>
        <v>NA</v>
      </c>
    </row>
    <row r="33" spans="1:40" ht="15.75" customHeight="1">
      <c r="A33" s="42">
        <v>32</v>
      </c>
      <c r="B33" s="44" t="s">
        <v>895</v>
      </c>
      <c r="C33" s="2" t="s">
        <v>68</v>
      </c>
      <c r="D33" s="2" t="s">
        <v>59</v>
      </c>
      <c r="E33" s="2" t="s">
        <v>117</v>
      </c>
      <c r="F33" s="39">
        <v>43695</v>
      </c>
      <c r="G33" s="39" t="s">
        <v>1036</v>
      </c>
      <c r="H33" s="2" t="s">
        <v>67</v>
      </c>
      <c r="I33" s="2" t="s">
        <v>67</v>
      </c>
      <c r="J33" s="5" t="str">
        <f t="shared" si="0"/>
        <v>NA</v>
      </c>
      <c r="K33" s="5"/>
      <c r="L33" s="5"/>
      <c r="M33" s="6">
        <v>3.3564355369943817</v>
      </c>
      <c r="N33" s="6">
        <v>0.55861435713737195</v>
      </c>
      <c r="O33" s="6">
        <v>0.2395016706054926</v>
      </c>
      <c r="P33" s="6">
        <v>0.10796813441937395</v>
      </c>
      <c r="Q33" s="6">
        <f t="shared" si="1"/>
        <v>14.014246867292654</v>
      </c>
      <c r="R33" s="2">
        <v>1.20717710884926</v>
      </c>
      <c r="S33" s="2">
        <v>13.0140971609991</v>
      </c>
      <c r="T33" s="2">
        <v>1.5294334556567799</v>
      </c>
      <c r="U33" s="2">
        <v>932.94069733451897</v>
      </c>
      <c r="V33" s="2">
        <v>345.87690216962397</v>
      </c>
      <c r="W33" s="2">
        <v>0.62546149831507503</v>
      </c>
      <c r="X33" s="2">
        <v>7.4687310122556E-2</v>
      </c>
      <c r="Y33" s="2">
        <v>0.10306236630589199</v>
      </c>
      <c r="Z33" s="2">
        <v>1.0137332994386301</v>
      </c>
      <c r="AA33" s="2">
        <v>0.53390847885279402</v>
      </c>
      <c r="AB33" s="2">
        <v>0.39036176713474202</v>
      </c>
      <c r="AC33" s="2">
        <v>10.54439858325</v>
      </c>
      <c r="AD33" s="2">
        <v>0.77470951162380997</v>
      </c>
      <c r="AE33" s="2">
        <v>1.52164357593593E-2</v>
      </c>
      <c r="AF33" s="2">
        <v>1.8944909314696799E-2</v>
      </c>
      <c r="AG33" s="2">
        <v>0.80319390853747497</v>
      </c>
      <c r="AH33" s="2">
        <v>1.8245163373061899E-2</v>
      </c>
      <c r="AI33" s="2">
        <v>713.08291904284602</v>
      </c>
      <c r="AJ33" s="2">
        <v>166.31870784419601</v>
      </c>
      <c r="AK33" s="2" t="str">
        <f t="shared" si="2"/>
        <v>NA</v>
      </c>
      <c r="AL33" s="2">
        <f t="shared" si="3"/>
        <v>3.1415465803023555</v>
      </c>
      <c r="AM33" s="2" t="str">
        <f t="shared" si="4"/>
        <v>NA</v>
      </c>
      <c r="AN33" s="6" t="str">
        <f t="shared" si="5"/>
        <v>NA</v>
      </c>
    </row>
    <row r="34" spans="1:40" ht="15.75" customHeight="1">
      <c r="A34" s="42">
        <v>33</v>
      </c>
      <c r="B34" s="44" t="s">
        <v>896</v>
      </c>
      <c r="C34" s="2" t="s">
        <v>69</v>
      </c>
      <c r="D34" s="2" t="s">
        <v>59</v>
      </c>
      <c r="E34" s="2" t="s">
        <v>117</v>
      </c>
      <c r="F34" s="39">
        <v>43693</v>
      </c>
      <c r="G34" s="39" t="s">
        <v>1036</v>
      </c>
      <c r="H34" s="2" t="s">
        <v>67</v>
      </c>
      <c r="I34" s="2" t="s">
        <v>67</v>
      </c>
      <c r="J34" s="5" t="str">
        <f t="shared" ref="J34:J65" si="10">IF(AND(NOT(ISBLANK(H34)),NOT(ISBLANK(I34)),ISNUMBER(I34)),H34-I34,"NA")</f>
        <v>NA</v>
      </c>
      <c r="K34" s="5"/>
      <c r="L34" s="5"/>
      <c r="M34" s="6">
        <v>2.8279443738832803</v>
      </c>
      <c r="N34" s="6">
        <v>0.89095454429504972</v>
      </c>
      <c r="O34" s="6">
        <v>0.12072569472740605</v>
      </c>
      <c r="P34" s="6">
        <v>8.9802561210691537E-2</v>
      </c>
      <c r="Q34" s="6">
        <f t="shared" ref="Q34:Q65" si="11">M34/O34</f>
        <v>23.424544213795325</v>
      </c>
      <c r="R34" s="2">
        <v>1.1330106498175001</v>
      </c>
      <c r="S34" s="2">
        <v>80.624087287775495</v>
      </c>
      <c r="T34" s="2">
        <v>1.4517710280069001</v>
      </c>
      <c r="U34" s="2">
        <v>761.98490976575999</v>
      </c>
      <c r="V34" s="2">
        <v>319.51151336655499</v>
      </c>
      <c r="W34" s="2">
        <v>0.52243827757623296</v>
      </c>
      <c r="X34" s="2">
        <v>4.1307827271793898E-2</v>
      </c>
      <c r="Y34" s="2">
        <v>0</v>
      </c>
      <c r="Z34" s="2">
        <v>0.77729802874691201</v>
      </c>
      <c r="AA34" s="2">
        <v>0.41633166966899199</v>
      </c>
      <c r="AB34" s="2">
        <v>0.33413479517838601</v>
      </c>
      <c r="AC34" s="2">
        <v>10.8233718225686</v>
      </c>
      <c r="AD34" s="2">
        <v>1.0064732834958501</v>
      </c>
      <c r="AE34" s="2">
        <v>1.37793420226842E-2</v>
      </c>
      <c r="AF34" s="2">
        <v>1.73857318964416E-2</v>
      </c>
      <c r="AG34" s="2">
        <v>0.79256611713334901</v>
      </c>
      <c r="AH34" s="2">
        <v>1.61107315797753E-2</v>
      </c>
      <c r="AI34" s="2">
        <v>788.76398160201404</v>
      </c>
      <c r="AJ34" s="2">
        <v>187.01527155885401</v>
      </c>
      <c r="AK34" s="2" t="str">
        <f t="shared" si="2"/>
        <v>NA</v>
      </c>
      <c r="AL34" s="2">
        <f t="shared" ref="AL34:AL65" si="12">IF(ISNUMBER(AC34),AC34/M34,"NA")</f>
        <v>3.8272930410247596</v>
      </c>
      <c r="AM34" s="2" t="str">
        <f t="shared" ref="AM34:AM65" si="13">IF(ISNUMBER(AK34),AK34/M34,"NA")</f>
        <v>NA</v>
      </c>
      <c r="AN34" s="6" t="str">
        <f t="shared" si="5"/>
        <v>NA</v>
      </c>
    </row>
    <row r="35" spans="1:40" ht="15.75" customHeight="1">
      <c r="A35" s="42">
        <v>34</v>
      </c>
      <c r="B35" s="44" t="s">
        <v>897</v>
      </c>
      <c r="C35" s="2" t="s">
        <v>70</v>
      </c>
      <c r="D35" s="2" t="s">
        <v>59</v>
      </c>
      <c r="E35" s="2" t="s">
        <v>117</v>
      </c>
      <c r="F35" s="39">
        <v>43693</v>
      </c>
      <c r="G35" s="39" t="s">
        <v>1036</v>
      </c>
      <c r="H35" s="2" t="s">
        <v>67</v>
      </c>
      <c r="I35" s="2" t="s">
        <v>67</v>
      </c>
      <c r="J35" s="5" t="str">
        <f t="shared" si="10"/>
        <v>NA</v>
      </c>
      <c r="K35" s="5"/>
      <c r="L35" s="5"/>
      <c r="M35" s="6">
        <v>1.3384819064430715</v>
      </c>
      <c r="N35" s="6">
        <v>6.7882250993908627E-2</v>
      </c>
      <c r="O35" s="6">
        <v>7.0762366555292958E-2</v>
      </c>
      <c r="P35" s="6">
        <v>0.15924044712321056</v>
      </c>
      <c r="Q35" s="6">
        <f t="shared" si="11"/>
        <v>18.915165950494266</v>
      </c>
      <c r="R35" s="2">
        <v>1.1551762523520499</v>
      </c>
      <c r="S35" s="2">
        <v>272.85696039923999</v>
      </c>
      <c r="T35" s="2">
        <v>1.46307109704477</v>
      </c>
      <c r="U35" s="2">
        <v>339.94600551299698</v>
      </c>
      <c r="V35" s="2">
        <v>140.73333226543701</v>
      </c>
      <c r="W35" s="2">
        <v>0.50285578778886897</v>
      </c>
      <c r="X35" s="2">
        <v>1.8588277659716799E-2</v>
      </c>
      <c r="Y35" s="2">
        <v>0</v>
      </c>
      <c r="Z35" s="2">
        <v>0.35917135817704698</v>
      </c>
      <c r="AA35" s="2">
        <v>0.18580247603750899</v>
      </c>
      <c r="AB35" s="2">
        <v>0.14722187258266201</v>
      </c>
      <c r="AC35" s="2">
        <v>5.0070820629265196</v>
      </c>
      <c r="AD35" s="2">
        <v>0.48257764216923899</v>
      </c>
      <c r="AE35" s="2">
        <v>1.2708158318890401E-2</v>
      </c>
      <c r="AF35" s="2">
        <v>1.8410321253574401E-2</v>
      </c>
      <c r="AG35" s="2">
        <v>0.69027357773146003</v>
      </c>
      <c r="AH35" s="2">
        <v>1.6671816842111799E-2</v>
      </c>
      <c r="AI35" s="2">
        <v>379.53796651228799</v>
      </c>
      <c r="AJ35" s="2">
        <v>92.512535830849899</v>
      </c>
      <c r="AK35" s="2" t="str">
        <f t="shared" si="2"/>
        <v>NA</v>
      </c>
      <c r="AL35" s="2">
        <f t="shared" si="12"/>
        <v>3.7408664538712473</v>
      </c>
      <c r="AM35" s="2" t="str">
        <f t="shared" si="13"/>
        <v>NA</v>
      </c>
      <c r="AN35" s="6" t="str">
        <f t="shared" si="5"/>
        <v>NA</v>
      </c>
    </row>
    <row r="36" spans="1:40" ht="15.75" customHeight="1">
      <c r="A36" s="42">
        <v>35</v>
      </c>
      <c r="B36" s="44" t="s">
        <v>898</v>
      </c>
      <c r="C36" s="2" t="s">
        <v>71</v>
      </c>
      <c r="D36" s="2" t="s">
        <v>72</v>
      </c>
      <c r="E36" s="2" t="s">
        <v>117</v>
      </c>
      <c r="F36" s="39">
        <v>43712</v>
      </c>
      <c r="G36" s="39" t="s">
        <v>1036</v>
      </c>
      <c r="H36" s="14">
        <v>30</v>
      </c>
      <c r="I36" s="14">
        <v>0</v>
      </c>
      <c r="J36" s="5">
        <f t="shared" si="10"/>
        <v>30</v>
      </c>
      <c r="K36" s="5"/>
      <c r="L36" s="5"/>
      <c r="M36" s="6">
        <v>0.70450778205928577</v>
      </c>
      <c r="N36" s="6">
        <v>6.6468037431535371E-2</v>
      </c>
      <c r="O36" s="6">
        <v>4.2060549262488797E-2</v>
      </c>
      <c r="P36" s="6">
        <v>1.65462986797652E-3</v>
      </c>
      <c r="Q36" s="6">
        <f t="shared" si="11"/>
        <v>16.749847408378773</v>
      </c>
      <c r="R36" s="2">
        <v>1.1525204588536</v>
      </c>
      <c r="S36" s="2">
        <v>6.1966483941734403</v>
      </c>
      <c r="T36" s="2">
        <v>1.6030892593575601</v>
      </c>
      <c r="U36" s="2">
        <v>129.981467922718</v>
      </c>
      <c r="V36" s="2">
        <v>54.473367405767</v>
      </c>
      <c r="W36" s="2">
        <v>0.60835561698061003</v>
      </c>
      <c r="X36" s="2">
        <v>2.1192681721882201E-2</v>
      </c>
      <c r="Y36" s="2">
        <v>4.8509645129065901E-2</v>
      </c>
      <c r="Z36" s="2">
        <v>0.147182324120706</v>
      </c>
      <c r="AA36" s="2">
        <v>8.3852461480944399E-2</v>
      </c>
      <c r="AB36" s="2">
        <v>6.4342210231586705E-2</v>
      </c>
      <c r="AC36" s="2">
        <v>2.4523046232702201</v>
      </c>
      <c r="AD36" s="2">
        <v>0.24541193364039299</v>
      </c>
      <c r="AE36" s="2">
        <v>1.3889499177483101E-2</v>
      </c>
      <c r="AF36" s="2">
        <v>1.6119476511703899E-2</v>
      </c>
      <c r="AG36" s="2">
        <v>0.86165944454823495</v>
      </c>
      <c r="AH36" s="2">
        <v>1.7339878476110699E-2</v>
      </c>
      <c r="AI36" s="2">
        <v>175.37711388414399</v>
      </c>
      <c r="AJ36" s="2">
        <v>41.1934714575548</v>
      </c>
      <c r="AK36" s="2">
        <f t="shared" si="2"/>
        <v>2.2564046232702202</v>
      </c>
      <c r="AL36" s="2">
        <f t="shared" si="12"/>
        <v>3.4808765576756309</v>
      </c>
      <c r="AM36" s="2">
        <f t="shared" si="13"/>
        <v>3.2028100763837113</v>
      </c>
      <c r="AN36" s="6">
        <f t="shared" si="5"/>
        <v>8.6819534927242412E-2</v>
      </c>
    </row>
    <row r="37" spans="1:40" ht="15.75" customHeight="1">
      <c r="A37" s="42">
        <v>36</v>
      </c>
      <c r="B37" s="44" t="s">
        <v>899</v>
      </c>
      <c r="C37" s="2" t="s">
        <v>73</v>
      </c>
      <c r="D37" s="2" t="s">
        <v>72</v>
      </c>
      <c r="E37" s="2" t="s">
        <v>117</v>
      </c>
      <c r="F37" s="39">
        <v>43712</v>
      </c>
      <c r="G37" s="39" t="s">
        <v>1036</v>
      </c>
      <c r="H37" s="14">
        <v>0</v>
      </c>
      <c r="I37" s="14">
        <v>0</v>
      </c>
      <c r="J37" s="5">
        <f t="shared" si="10"/>
        <v>0</v>
      </c>
      <c r="K37" s="5"/>
      <c r="L37" s="5"/>
      <c r="M37" s="6">
        <v>0.61290982283167939</v>
      </c>
      <c r="N37" s="6">
        <v>7.778174593052108E-3</v>
      </c>
      <c r="O37" s="6">
        <v>7.8724227854290604E-2</v>
      </c>
      <c r="P37" s="6">
        <v>3.0398520523209689E-2</v>
      </c>
      <c r="Q37" s="6">
        <f t="shared" si="11"/>
        <v>7.7855298113066826</v>
      </c>
      <c r="R37" s="2">
        <v>1.1507962199928601</v>
      </c>
      <c r="S37" s="2">
        <v>8.2507106020194296</v>
      </c>
      <c r="T37" s="2">
        <v>1.5518925305925999</v>
      </c>
      <c r="U37" s="2">
        <v>88.329480523093906</v>
      </c>
      <c r="V37" s="2">
        <v>40.260413956133803</v>
      </c>
      <c r="W37" s="2">
        <v>0.59008371380673497</v>
      </c>
      <c r="X37" s="2">
        <v>2.2350110736425701E-2</v>
      </c>
      <c r="Y37" s="2">
        <v>3.4864739990574399E-2</v>
      </c>
      <c r="Z37" s="2">
        <v>9.5805854063996804E-2</v>
      </c>
      <c r="AA37" s="2">
        <v>5.1184679687125402E-2</v>
      </c>
      <c r="AB37" s="2">
        <v>4.4085378841508503E-2</v>
      </c>
      <c r="AC37" s="2">
        <v>1.9242965954550599</v>
      </c>
      <c r="AD37" s="2">
        <v>0.23745726211913701</v>
      </c>
      <c r="AE37" s="2">
        <v>1.37746925324462E-2</v>
      </c>
      <c r="AF37" s="2">
        <v>1.38598697569707E-2</v>
      </c>
      <c r="AG37" s="2">
        <v>0.99385439935453601</v>
      </c>
      <c r="AH37" s="2">
        <v>1.36902108038017E-2</v>
      </c>
      <c r="AI37" s="2">
        <v>150.82064049595499</v>
      </c>
      <c r="AJ37" s="2">
        <v>35.320019527779102</v>
      </c>
      <c r="AK37" s="2">
        <f t="shared" si="2"/>
        <v>1.9242965954550599</v>
      </c>
      <c r="AL37" s="2">
        <f t="shared" si="12"/>
        <v>3.1396080202544261</v>
      </c>
      <c r="AM37" s="2">
        <f t="shared" si="13"/>
        <v>3.1396080202544261</v>
      </c>
      <c r="AN37" s="6">
        <f t="shared" si="5"/>
        <v>0</v>
      </c>
    </row>
    <row r="38" spans="1:40" ht="15.75" customHeight="1">
      <c r="A38" s="42">
        <v>37</v>
      </c>
      <c r="B38" s="44" t="s">
        <v>900</v>
      </c>
      <c r="C38" s="2" t="s">
        <v>77</v>
      </c>
      <c r="D38" s="2" t="s">
        <v>72</v>
      </c>
      <c r="E38" s="2" t="s">
        <v>117</v>
      </c>
      <c r="F38" s="39">
        <v>43712</v>
      </c>
      <c r="G38" s="39" t="s">
        <v>1036</v>
      </c>
      <c r="H38" s="14">
        <v>20</v>
      </c>
      <c r="I38" s="14">
        <v>0</v>
      </c>
      <c r="J38" s="5">
        <f t="shared" si="10"/>
        <v>20</v>
      </c>
      <c r="K38" s="5"/>
      <c r="L38" s="5"/>
      <c r="M38" s="6">
        <v>0.53368996620239817</v>
      </c>
      <c r="N38" s="6">
        <v>3.8890872965259914E-2</v>
      </c>
      <c r="O38" s="6">
        <v>4.7019395322304619E-2</v>
      </c>
      <c r="P38" s="6">
        <v>2.114956382528959E-2</v>
      </c>
      <c r="Q38" s="6">
        <f t="shared" si="11"/>
        <v>11.350421725845363</v>
      </c>
      <c r="R38" s="2">
        <v>1.1533938909179999</v>
      </c>
      <c r="S38" s="2">
        <v>5.1063509652407797</v>
      </c>
      <c r="T38" s="2">
        <v>1.57015877957172</v>
      </c>
      <c r="U38" s="2">
        <v>99.096662832009002</v>
      </c>
      <c r="V38" s="2">
        <v>46.039887653253302</v>
      </c>
      <c r="W38" s="2">
        <v>0.557058359708553</v>
      </c>
      <c r="X38" s="2">
        <v>1.3020729494854799E-2</v>
      </c>
      <c r="Y38" s="2">
        <v>3.1099412151569101E-2</v>
      </c>
      <c r="Z38" s="2">
        <v>0.10717134598672801</v>
      </c>
      <c r="AA38" s="2">
        <v>5.6795525174834403E-2</v>
      </c>
      <c r="AB38" s="2">
        <v>5.0626735205217002E-2</v>
      </c>
      <c r="AC38" s="2">
        <v>1.93741586003106</v>
      </c>
      <c r="AD38" s="2">
        <v>0.20823408902568599</v>
      </c>
      <c r="AE38" s="2">
        <v>1.3910987917864799E-2</v>
      </c>
      <c r="AF38" s="2">
        <v>1.49534615746631E-2</v>
      </c>
      <c r="AG38" s="2">
        <v>0.930285462560409</v>
      </c>
      <c r="AH38" s="2">
        <v>1.4762515373882699E-2</v>
      </c>
      <c r="AI38" s="2">
        <v>145.36948962518201</v>
      </c>
      <c r="AJ38" s="2">
        <v>34.137786892284097</v>
      </c>
      <c r="AK38" s="2">
        <f t="shared" si="2"/>
        <v>1.80681586003106</v>
      </c>
      <c r="AL38" s="2">
        <f t="shared" si="12"/>
        <v>3.6302272531320341</v>
      </c>
      <c r="AM38" s="2">
        <f t="shared" si="13"/>
        <v>3.3855158883497496</v>
      </c>
      <c r="AN38" s="6">
        <f t="shared" si="5"/>
        <v>7.2281853889502104E-2</v>
      </c>
    </row>
    <row r="39" spans="1:40" ht="15.75" customHeight="1">
      <c r="A39" s="42">
        <v>38</v>
      </c>
      <c r="B39" s="44" t="s">
        <v>901</v>
      </c>
      <c r="C39" s="2" t="s">
        <v>74</v>
      </c>
      <c r="D39" s="2" t="s">
        <v>72</v>
      </c>
      <c r="E39" s="2" t="s">
        <v>117</v>
      </c>
      <c r="F39" s="39">
        <v>43712</v>
      </c>
      <c r="G39" s="39" t="s">
        <v>1036</v>
      </c>
      <c r="H39" s="14">
        <f>10-0</f>
        <v>10</v>
      </c>
      <c r="I39" s="14">
        <f>20-0</f>
        <v>20</v>
      </c>
      <c r="J39" s="5">
        <f t="shared" si="10"/>
        <v>-10</v>
      </c>
      <c r="K39" s="5"/>
      <c r="L39" s="5">
        <v>1</v>
      </c>
      <c r="M39" s="6">
        <v>0.6732934363765527</v>
      </c>
      <c r="N39" s="6">
        <v>1.272792206135771E-2</v>
      </c>
      <c r="O39" s="6">
        <v>0.12239630022003095</v>
      </c>
      <c r="P39" s="6">
        <v>9.1004642738708563E-2</v>
      </c>
      <c r="Q39" s="6">
        <f t="shared" si="11"/>
        <v>5.5009296454727625</v>
      </c>
      <c r="R39" s="2">
        <v>1.21108379836446</v>
      </c>
      <c r="S39" s="2">
        <v>8.2737339709092304</v>
      </c>
      <c r="T39" s="2">
        <v>1.5183818277823</v>
      </c>
      <c r="U39" s="2">
        <v>126.01086492633</v>
      </c>
      <c r="V39" s="2">
        <v>59.459177650117503</v>
      </c>
      <c r="W39" s="2">
        <v>0.55410174113558797</v>
      </c>
      <c r="X39" s="2">
        <v>1.32298364399048E-2</v>
      </c>
      <c r="Y39" s="2">
        <v>2.6431281589452699E-2</v>
      </c>
      <c r="Z39" s="2">
        <v>0.13752141801131801</v>
      </c>
      <c r="AA39" s="2">
        <v>7.1428946748156197E-2</v>
      </c>
      <c r="AB39" s="2">
        <v>6.42951567767263E-2</v>
      </c>
      <c r="AC39" s="2">
        <v>2.2504485522008899</v>
      </c>
      <c r="AD39" s="2">
        <v>0.18622622560285301</v>
      </c>
      <c r="AE39" s="2">
        <v>1.3321450941209401E-2</v>
      </c>
      <c r="AF39" s="2">
        <v>1.89123537096062E-2</v>
      </c>
      <c r="AG39" s="2">
        <v>0.70437826754704502</v>
      </c>
      <c r="AH39" s="2">
        <v>1.8853252624527899E-2</v>
      </c>
      <c r="AI39" s="2">
        <v>160.440658487089</v>
      </c>
      <c r="AJ39" s="2">
        <v>39.028793761454203</v>
      </c>
      <c r="AK39" s="2">
        <f t="shared" si="2"/>
        <v>2.31574855220089</v>
      </c>
      <c r="AL39" s="2">
        <f t="shared" si="12"/>
        <v>3.3424483748305573</v>
      </c>
      <c r="AM39" s="2">
        <f t="shared" si="13"/>
        <v>3.4394343195494361</v>
      </c>
      <c r="AN39" s="6">
        <f t="shared" si="5"/>
        <v>-2.819822555343458E-2</v>
      </c>
    </row>
    <row r="40" spans="1:40" ht="15.75" customHeight="1">
      <c r="A40" s="42">
        <v>39</v>
      </c>
      <c r="B40" s="44" t="s">
        <v>902</v>
      </c>
      <c r="C40" s="2" t="s">
        <v>75</v>
      </c>
      <c r="D40" s="2" t="s">
        <v>72</v>
      </c>
      <c r="E40" s="2" t="s">
        <v>117</v>
      </c>
      <c r="F40" s="39">
        <v>43712</v>
      </c>
      <c r="G40" s="39" t="s">
        <v>1036</v>
      </c>
      <c r="H40" s="14">
        <v>20</v>
      </c>
      <c r="I40" s="14">
        <v>0</v>
      </c>
      <c r="J40" s="5">
        <f t="shared" si="10"/>
        <v>20</v>
      </c>
      <c r="K40" s="5"/>
      <c r="L40" s="5"/>
      <c r="M40" s="6">
        <v>1.5715131423158892</v>
      </c>
      <c r="N40" s="6">
        <v>3.6062445840514032E-2</v>
      </c>
      <c r="O40" s="6">
        <v>4.6004808084100728E-2</v>
      </c>
      <c r="P40" s="6">
        <v>6.8872200487569715E-2</v>
      </c>
      <c r="Q40" s="6">
        <f t="shared" si="11"/>
        <v>34.159758680941103</v>
      </c>
      <c r="R40" s="2">
        <v>1.0964469858761601</v>
      </c>
      <c r="S40" s="2">
        <v>9.1126235238691606</v>
      </c>
      <c r="T40" s="2">
        <v>1.4382174278819599</v>
      </c>
      <c r="U40" s="2">
        <v>292.37891045833601</v>
      </c>
      <c r="V40" s="2">
        <v>144.50208117514401</v>
      </c>
      <c r="W40" s="2">
        <v>0.52494594759692603</v>
      </c>
      <c r="X40" s="2">
        <v>4.0961735226289903E-2</v>
      </c>
      <c r="Y40" s="2">
        <v>7.3140458967913005E-2</v>
      </c>
      <c r="Z40" s="2">
        <v>0.287495870446833</v>
      </c>
      <c r="AA40" s="2">
        <v>0.152040697878178</v>
      </c>
      <c r="AB40" s="2">
        <v>0.13911212696021399</v>
      </c>
      <c r="AC40" s="2">
        <v>7.0589797538297097</v>
      </c>
      <c r="AD40" s="2">
        <v>0.59917582762063304</v>
      </c>
      <c r="AE40" s="2">
        <v>1.27238464830286E-2</v>
      </c>
      <c r="AF40" s="2">
        <v>1.8672968761237502E-2</v>
      </c>
      <c r="AG40" s="2">
        <v>0.68140458251295999</v>
      </c>
      <c r="AH40" s="2">
        <v>1.7314619603991499E-2</v>
      </c>
      <c r="AI40" s="2">
        <v>522.06195931605805</v>
      </c>
      <c r="AJ40" s="2">
        <v>127.085395061193</v>
      </c>
      <c r="AK40" s="2">
        <f t="shared" si="2"/>
        <v>6.9283797538297094</v>
      </c>
      <c r="AL40" s="2">
        <f t="shared" si="12"/>
        <v>4.4918362842496595</v>
      </c>
      <c r="AM40" s="2">
        <f t="shared" si="13"/>
        <v>4.4087316658514073</v>
      </c>
      <c r="AN40" s="6">
        <f t="shared" si="5"/>
        <v>1.8850006010107941E-2</v>
      </c>
    </row>
    <row r="41" spans="1:40" ht="15.75" customHeight="1">
      <c r="A41" s="42">
        <v>40</v>
      </c>
      <c r="B41" s="44" t="s">
        <v>903</v>
      </c>
      <c r="C41" s="2" t="s">
        <v>78</v>
      </c>
      <c r="D41" s="2" t="s">
        <v>72</v>
      </c>
      <c r="E41" s="2" t="s">
        <v>117</v>
      </c>
      <c r="F41" s="39">
        <v>43712</v>
      </c>
      <c r="G41" s="39" t="s">
        <v>1036</v>
      </c>
      <c r="H41" s="14">
        <v>20</v>
      </c>
      <c r="I41" s="14">
        <v>0</v>
      </c>
      <c r="J41" s="5">
        <f t="shared" si="10"/>
        <v>20</v>
      </c>
      <c r="K41" s="5"/>
      <c r="L41" s="5"/>
      <c r="M41" s="6">
        <v>0.61183346608399891</v>
      </c>
      <c r="N41" s="6">
        <v>4.8790367901871745E-2</v>
      </c>
      <c r="O41" s="6">
        <v>3.1022329068535567E-2</v>
      </c>
      <c r="P41" s="6">
        <v>0.10622158066984318</v>
      </c>
      <c r="Q41" s="6">
        <f t="shared" si="11"/>
        <v>19.722357555176337</v>
      </c>
      <c r="R41" s="2">
        <v>1.1839301786104099</v>
      </c>
      <c r="S41" s="2">
        <v>6.4935285134140104</v>
      </c>
      <c r="T41" s="2">
        <v>1.54315748708477</v>
      </c>
      <c r="U41" s="2">
        <v>93.123254455690997</v>
      </c>
      <c r="V41" s="2">
        <v>38.755610112588201</v>
      </c>
      <c r="W41" s="2">
        <v>0.59820491082194605</v>
      </c>
      <c r="X41" s="2">
        <v>2.9773765094508201E-2</v>
      </c>
      <c r="Y41" s="2">
        <v>3.42009784353507E-2</v>
      </c>
      <c r="Z41" s="2">
        <v>0.107674015644562</v>
      </c>
      <c r="AA41" s="2">
        <v>5.5720559656293703E-2</v>
      </c>
      <c r="AB41" s="2">
        <v>4.2295899253531402E-2</v>
      </c>
      <c r="AC41" s="2">
        <v>2.041941647447</v>
      </c>
      <c r="AD41" s="2">
        <v>0.22647074282111099</v>
      </c>
      <c r="AE41" s="2">
        <v>1.36137828651373E-2</v>
      </c>
      <c r="AF41" s="2">
        <v>1.5660189007645001E-2</v>
      </c>
      <c r="AG41" s="2">
        <v>0.86932430116209403</v>
      </c>
      <c r="AH41" s="2">
        <v>1.6813261327860301E-2</v>
      </c>
      <c r="AI41" s="2">
        <v>152.63836914306199</v>
      </c>
      <c r="AJ41" s="2">
        <v>36.453770215779898</v>
      </c>
      <c r="AK41" s="2">
        <f t="shared" si="2"/>
        <v>1.911341647447</v>
      </c>
      <c r="AL41" s="2">
        <f t="shared" si="12"/>
        <v>3.337414117793061</v>
      </c>
      <c r="AM41" s="2">
        <f t="shared" si="13"/>
        <v>3.1239573403534466</v>
      </c>
      <c r="AN41" s="6">
        <f t="shared" si="5"/>
        <v>6.8328966814720865E-2</v>
      </c>
    </row>
    <row r="42" spans="1:40" ht="15.75" customHeight="1">
      <c r="A42" s="42">
        <v>41</v>
      </c>
      <c r="B42" s="44" t="s">
        <v>904</v>
      </c>
      <c r="C42" s="2" t="s">
        <v>80</v>
      </c>
      <c r="D42" s="2" t="s">
        <v>72</v>
      </c>
      <c r="E42" s="2" t="s">
        <v>117</v>
      </c>
      <c r="F42" s="39">
        <v>43714</v>
      </c>
      <c r="G42" s="39" t="s">
        <v>1036</v>
      </c>
      <c r="H42" s="14">
        <f>60-10</f>
        <v>50</v>
      </c>
      <c r="I42" s="14">
        <v>0</v>
      </c>
      <c r="J42" s="5">
        <f t="shared" si="10"/>
        <v>50</v>
      </c>
      <c r="K42" s="5"/>
      <c r="L42" s="5"/>
      <c r="M42" s="6">
        <v>1.0868296988353821</v>
      </c>
      <c r="N42" s="6">
        <v>3.9597979746446695E-2</v>
      </c>
      <c r="O42" s="6">
        <v>0.10157485127536467</v>
      </c>
      <c r="P42" s="6">
        <v>3.1522820305296323E-2</v>
      </c>
      <c r="Q42" s="6">
        <f t="shared" si="11"/>
        <v>10.699791190331528</v>
      </c>
      <c r="R42" s="2">
        <v>1.1885106089803501</v>
      </c>
      <c r="S42" s="2">
        <v>4.1455262293127904</v>
      </c>
      <c r="T42" s="2">
        <v>1.5243395191434199</v>
      </c>
      <c r="U42" s="2">
        <v>193.48380498440599</v>
      </c>
      <c r="V42" s="2">
        <v>75.162195678519097</v>
      </c>
      <c r="W42" s="2">
        <v>0.67845885730992495</v>
      </c>
      <c r="X42" s="2">
        <v>7.8692396795304403E-2</v>
      </c>
      <c r="Y42" s="2">
        <v>9.4998470529759502E-2</v>
      </c>
      <c r="Z42" s="2">
        <v>0.210043666628039</v>
      </c>
      <c r="AA42" s="2">
        <v>0.119549295977734</v>
      </c>
      <c r="AB42" s="2">
        <v>8.9401688351664205E-2</v>
      </c>
      <c r="AC42" s="2">
        <v>3.9539285229127898</v>
      </c>
      <c r="AD42" s="2">
        <v>0.37947516795819097</v>
      </c>
      <c r="AE42" s="2">
        <v>1.4610311215178201E-2</v>
      </c>
      <c r="AF42" s="2">
        <v>1.6289349304011502E-2</v>
      </c>
      <c r="AG42" s="2">
        <v>0.89692417680429604</v>
      </c>
      <c r="AH42" s="2">
        <v>1.5739040328895702E-2</v>
      </c>
      <c r="AI42" s="2">
        <v>285.48052906071001</v>
      </c>
      <c r="AJ42" s="2">
        <v>66.197309206358398</v>
      </c>
      <c r="AK42" s="2">
        <f t="shared" si="2"/>
        <v>3.6274285229127896</v>
      </c>
      <c r="AL42" s="2">
        <f t="shared" si="12"/>
        <v>3.6380387167830572</v>
      </c>
      <c r="AM42" s="2">
        <f t="shared" si="13"/>
        <v>3.3376236652346232</v>
      </c>
      <c r="AN42" s="6">
        <f t="shared" si="5"/>
        <v>9.0008665350027092E-2</v>
      </c>
    </row>
    <row r="43" spans="1:40" ht="15.75" customHeight="1">
      <c r="A43" s="42">
        <v>42</v>
      </c>
      <c r="B43" s="44" t="s">
        <v>905</v>
      </c>
      <c r="C43" s="2" t="s">
        <v>81</v>
      </c>
      <c r="D43" s="2" t="s">
        <v>72</v>
      </c>
      <c r="E43" s="2" t="s">
        <v>117</v>
      </c>
      <c r="F43" s="39">
        <v>43714</v>
      </c>
      <c r="G43" s="39" t="s">
        <v>1036</v>
      </c>
      <c r="H43" s="14">
        <v>220</v>
      </c>
      <c r="I43" s="14">
        <v>0</v>
      </c>
      <c r="J43" s="5">
        <f t="shared" si="10"/>
        <v>220</v>
      </c>
      <c r="K43" s="5"/>
      <c r="L43" s="5"/>
      <c r="M43" s="6">
        <v>1.7560006888683186</v>
      </c>
      <c r="N43" s="6">
        <v>9.9702056147303209E-2</v>
      </c>
      <c r="O43" s="6">
        <v>0.12052196235025668</v>
      </c>
      <c r="P43" s="6">
        <v>2.4996224714944448E-2</v>
      </c>
      <c r="Q43" s="6">
        <f t="shared" si="11"/>
        <v>14.569964300490655</v>
      </c>
      <c r="R43" s="2">
        <v>1.1983230359569199</v>
      </c>
      <c r="S43" s="2">
        <v>6.3602391911894696</v>
      </c>
      <c r="T43" s="2">
        <v>1.51869516292643</v>
      </c>
      <c r="U43" s="2">
        <v>337.47844665738103</v>
      </c>
      <c r="V43" s="2">
        <v>128.90271881939901</v>
      </c>
      <c r="W43" s="2">
        <v>0.63506247059476395</v>
      </c>
      <c r="X43" s="2">
        <v>0.100875515024967</v>
      </c>
      <c r="Y43" s="2">
        <v>0.100559346930677</v>
      </c>
      <c r="Z43" s="2">
        <v>0.38105132221767901</v>
      </c>
      <c r="AA43" s="2">
        <v>0.21814182960567799</v>
      </c>
      <c r="AB43" s="2">
        <v>0.151369664373117</v>
      </c>
      <c r="AC43" s="2">
        <v>6.1301447478239197</v>
      </c>
      <c r="AD43" s="2">
        <v>0.580914412711387</v>
      </c>
      <c r="AE43" s="2">
        <v>1.4446886963491799E-2</v>
      </c>
      <c r="AF43" s="2">
        <v>1.7686188535617198E-2</v>
      </c>
      <c r="AG43" s="2">
        <v>0.81684569484250602</v>
      </c>
      <c r="AH43" s="2">
        <v>1.6131619331642099E-2</v>
      </c>
      <c r="AI43" s="2">
        <v>452.84078039434701</v>
      </c>
      <c r="AJ43" s="2">
        <v>106.998823760413</v>
      </c>
      <c r="AK43" s="2">
        <f t="shared" si="2"/>
        <v>4.6935447478239194</v>
      </c>
      <c r="AL43" s="2">
        <f t="shared" si="12"/>
        <v>3.490969443625096</v>
      </c>
      <c r="AM43" s="2">
        <f t="shared" si="13"/>
        <v>2.6728604251566357</v>
      </c>
      <c r="AN43" s="6">
        <f t="shared" si="5"/>
        <v>0.30607996241349461</v>
      </c>
    </row>
    <row r="44" spans="1:40" ht="15.75" customHeight="1">
      <c r="A44" s="42">
        <v>43</v>
      </c>
      <c r="B44" s="44" t="s">
        <v>906</v>
      </c>
      <c r="C44" s="2" t="s">
        <v>82</v>
      </c>
      <c r="D44" s="2" t="s">
        <v>72</v>
      </c>
      <c r="E44" s="2" t="s">
        <v>117</v>
      </c>
      <c r="F44" s="39">
        <v>43712</v>
      </c>
      <c r="G44" s="39" t="s">
        <v>1036</v>
      </c>
      <c r="H44" s="14">
        <v>20</v>
      </c>
      <c r="I44" s="14">
        <v>0</v>
      </c>
      <c r="J44" s="5">
        <f t="shared" si="10"/>
        <v>20</v>
      </c>
      <c r="K44" s="5"/>
      <c r="L44" s="5"/>
      <c r="M44" s="6">
        <v>1.0742363248875209</v>
      </c>
      <c r="N44" s="6">
        <v>8.1317279836453121E-2</v>
      </c>
      <c r="O44" s="6">
        <v>8.6946866596039424E-2</v>
      </c>
      <c r="P44" s="6">
        <v>0.16847526168550681</v>
      </c>
      <c r="Q44" s="6">
        <f t="shared" si="11"/>
        <v>12.355089573020383</v>
      </c>
      <c r="R44" s="2">
        <v>1.2368776713370699</v>
      </c>
      <c r="S44" s="2">
        <v>4.6673703992658799</v>
      </c>
      <c r="T44" s="2">
        <v>1.5868151447115599</v>
      </c>
      <c r="U44" s="2">
        <v>168.25528565466001</v>
      </c>
      <c r="V44" s="2">
        <v>67.071009414620903</v>
      </c>
      <c r="W44" s="2">
        <v>0.63668475567306304</v>
      </c>
      <c r="X44" s="2">
        <v>6.9374573175991799E-2</v>
      </c>
      <c r="Y44" s="2">
        <v>8.6107953407655202E-2</v>
      </c>
      <c r="Z44" s="2">
        <v>0.20710183712293401</v>
      </c>
      <c r="AA44" s="2">
        <v>0.106373995956673</v>
      </c>
      <c r="AB44" s="2">
        <v>8.0431264405028499E-2</v>
      </c>
      <c r="AC44" s="2">
        <v>3.5334169602782302</v>
      </c>
      <c r="AD44" s="2">
        <v>0.35135425883517002</v>
      </c>
      <c r="AE44" s="2">
        <v>1.45717253356153E-2</v>
      </c>
      <c r="AF44" s="2">
        <v>1.5714590215652802E-2</v>
      </c>
      <c r="AG44" s="2">
        <v>0.92727364415146596</v>
      </c>
      <c r="AH44" s="2">
        <v>1.5275203040569899E-2</v>
      </c>
      <c r="AI44" s="2">
        <v>256.46960396802598</v>
      </c>
      <c r="AJ44" s="2">
        <v>59.264967810914001</v>
      </c>
      <c r="AK44" s="2">
        <f t="shared" si="2"/>
        <v>3.4028169602782303</v>
      </c>
      <c r="AL44" s="2">
        <f t="shared" si="12"/>
        <v>3.2892361563440899</v>
      </c>
      <c r="AM44" s="2">
        <f t="shared" si="13"/>
        <v>3.1676614181097684</v>
      </c>
      <c r="AN44" s="6">
        <f t="shared" si="5"/>
        <v>3.8379966223431969E-2</v>
      </c>
    </row>
    <row r="45" spans="1:40" ht="15.75" customHeight="1">
      <c r="A45" s="42">
        <v>44</v>
      </c>
      <c r="B45" s="44" t="s">
        <v>907</v>
      </c>
      <c r="C45" s="2" t="s">
        <v>83</v>
      </c>
      <c r="D45" s="2" t="s">
        <v>72</v>
      </c>
      <c r="E45" s="2" t="s">
        <v>117</v>
      </c>
      <c r="F45" s="39">
        <v>43714</v>
      </c>
      <c r="G45" s="39" t="s">
        <v>1036</v>
      </c>
      <c r="H45" s="14">
        <f>10-0</f>
        <v>10</v>
      </c>
      <c r="I45" s="14">
        <v>0</v>
      </c>
      <c r="J45" s="5">
        <f t="shared" si="10"/>
        <v>10</v>
      </c>
      <c r="K45" s="5"/>
      <c r="L45" s="5"/>
      <c r="M45" s="6">
        <v>1.3740016791165264</v>
      </c>
      <c r="N45" s="6">
        <v>0.38749451609022811</v>
      </c>
      <c r="O45" s="6">
        <v>9.2855105533371327E-2</v>
      </c>
      <c r="P45" s="6">
        <v>1.8490842328028129E-2</v>
      </c>
      <c r="Q45" s="6">
        <f t="shared" si="11"/>
        <v>14.797265817793098</v>
      </c>
      <c r="R45" s="2">
        <v>1.2085498817859901</v>
      </c>
      <c r="S45" s="2">
        <v>6.5810009174273301</v>
      </c>
      <c r="T45" s="2">
        <v>1.53493038371271</v>
      </c>
      <c r="U45" s="2">
        <v>227.746964517848</v>
      </c>
      <c r="V45" s="2">
        <v>91.077117918089598</v>
      </c>
      <c r="W45" s="2">
        <v>0.637072765058876</v>
      </c>
      <c r="X45" s="2">
        <v>7.1467094142640505E-2</v>
      </c>
      <c r="Y45" s="2">
        <v>8.4168498341526302E-2</v>
      </c>
      <c r="Z45" s="2">
        <v>0.253478317424424</v>
      </c>
      <c r="AA45" s="2">
        <v>0.13335543737848399</v>
      </c>
      <c r="AB45" s="2">
        <v>0.1039457693158</v>
      </c>
      <c r="AC45" s="2">
        <v>4.9299157488531797</v>
      </c>
      <c r="AD45" s="2">
        <v>0.48855220551058498</v>
      </c>
      <c r="AE45" s="2">
        <v>1.43542338926108E-2</v>
      </c>
      <c r="AF45" s="2">
        <v>1.6267801056483799E-2</v>
      </c>
      <c r="AG45" s="2">
        <v>0.88237087746346998</v>
      </c>
      <c r="AH45" s="2">
        <v>1.6277051220858801E-2</v>
      </c>
      <c r="AI45" s="2">
        <v>359.35036427750498</v>
      </c>
      <c r="AJ45" s="2">
        <v>84.397377407974801</v>
      </c>
      <c r="AK45" s="2">
        <f t="shared" si="2"/>
        <v>4.86461574885318</v>
      </c>
      <c r="AL45" s="2">
        <f t="shared" si="12"/>
        <v>3.5879983436578344</v>
      </c>
      <c r="AM45" s="2">
        <f t="shared" si="13"/>
        <v>3.5404729286656291</v>
      </c>
      <c r="AN45" s="6">
        <f t="shared" si="5"/>
        <v>1.3423465155576599E-2</v>
      </c>
    </row>
    <row r="46" spans="1:40" ht="15.75" customHeight="1">
      <c r="A46" s="42">
        <v>45</v>
      </c>
      <c r="B46" s="44" t="s">
        <v>908</v>
      </c>
      <c r="C46" s="2" t="s">
        <v>84</v>
      </c>
      <c r="D46" s="2" t="s">
        <v>72</v>
      </c>
      <c r="E46" s="2" t="s">
        <v>117</v>
      </c>
      <c r="F46" s="39">
        <v>43715</v>
      </c>
      <c r="G46" s="39" t="s">
        <v>1036</v>
      </c>
      <c r="H46" s="14">
        <f>40-10</f>
        <v>30</v>
      </c>
      <c r="I46" s="14">
        <f>10-10</f>
        <v>0</v>
      </c>
      <c r="J46" s="5">
        <f t="shared" si="10"/>
        <v>30</v>
      </c>
      <c r="K46" s="5"/>
      <c r="L46" s="5"/>
      <c r="M46" s="6">
        <v>1.5593503110671001</v>
      </c>
      <c r="N46" s="6">
        <v>7.9195959492893389E-2</v>
      </c>
      <c r="O46" s="6">
        <v>0.46368877842066664</v>
      </c>
      <c r="P46" s="6">
        <v>7.2478445071621198E-2</v>
      </c>
      <c r="Q46" s="6">
        <f t="shared" si="11"/>
        <v>3.3629244088638046</v>
      </c>
      <c r="R46" s="2">
        <v>1.2723835945342801</v>
      </c>
      <c r="S46" s="2">
        <v>3.8189321016748101</v>
      </c>
      <c r="T46" s="2">
        <v>1.6064869779645601</v>
      </c>
      <c r="U46" s="2">
        <v>225.996866213701</v>
      </c>
      <c r="V46" s="2">
        <v>89.868795193706902</v>
      </c>
      <c r="W46" s="2">
        <v>0.72401121132891599</v>
      </c>
      <c r="X46" s="2">
        <v>0.118554585872191</v>
      </c>
      <c r="Y46" s="2">
        <v>0.13200989688360201</v>
      </c>
      <c r="Z46" s="2">
        <v>0.24804836412081999</v>
      </c>
      <c r="AA46" s="2">
        <v>0.15385790991056</v>
      </c>
      <c r="AB46" s="2">
        <v>0.11653334871627399</v>
      </c>
      <c r="AC46" s="2">
        <v>3.7833889741725999</v>
      </c>
      <c r="AD46" s="2">
        <v>0.32041454305927403</v>
      </c>
      <c r="AE46" s="2">
        <v>1.5586115097502601E-2</v>
      </c>
      <c r="AF46" s="2">
        <v>1.7858461930672E-2</v>
      </c>
      <c r="AG46" s="2">
        <v>0.87275797647127595</v>
      </c>
      <c r="AH46" s="2">
        <v>1.67741399009473E-2</v>
      </c>
      <c r="AI46" s="2">
        <v>265.45351315711298</v>
      </c>
      <c r="AJ46" s="2">
        <v>61.255837023183403</v>
      </c>
      <c r="AK46" s="2">
        <f t="shared" si="2"/>
        <v>3.5874889741725999</v>
      </c>
      <c r="AL46" s="2">
        <f t="shared" si="12"/>
        <v>2.4262598002007247</v>
      </c>
      <c r="AM46" s="2">
        <f t="shared" si="13"/>
        <v>2.3006305566563787</v>
      </c>
      <c r="AN46" s="6">
        <f t="shared" si="5"/>
        <v>5.4606439604509671E-2</v>
      </c>
    </row>
    <row r="47" spans="1:40" ht="15.75" customHeight="1">
      <c r="A47" s="42">
        <v>46</v>
      </c>
      <c r="B47" s="44" t="s">
        <v>909</v>
      </c>
      <c r="C47" s="2" t="s">
        <v>35</v>
      </c>
      <c r="D47" s="3" t="s">
        <v>36</v>
      </c>
      <c r="E47" s="2" t="s">
        <v>118</v>
      </c>
      <c r="F47" s="39">
        <v>43777</v>
      </c>
      <c r="G47" s="39" t="s">
        <v>1034</v>
      </c>
      <c r="H47" s="4">
        <v>263</v>
      </c>
      <c r="I47" s="4">
        <v>33.726812816188875</v>
      </c>
      <c r="J47" s="5">
        <f t="shared" si="10"/>
        <v>229.27318718381113</v>
      </c>
      <c r="K47" s="5"/>
      <c r="L47" s="5"/>
      <c r="M47" s="6">
        <v>3.0468096870507582</v>
      </c>
      <c r="N47" s="6">
        <v>0.28284271247461928</v>
      </c>
      <c r="O47" s="6">
        <v>0.53127137732543583</v>
      </c>
      <c r="P47" s="6">
        <v>6.5965991616893024E-2</v>
      </c>
      <c r="Q47" s="6">
        <f t="shared" si="11"/>
        <v>5.7349404035075713</v>
      </c>
      <c r="R47" s="2">
        <v>1.22080209732883</v>
      </c>
      <c r="S47" s="2">
        <v>8.4015160971004601</v>
      </c>
      <c r="T47" s="2">
        <v>1.5408042186952899</v>
      </c>
      <c r="U47" s="2">
        <v>735.42164948398602</v>
      </c>
      <c r="V47" s="2">
        <v>345.342052836986</v>
      </c>
      <c r="W47" s="2">
        <v>0.59226938883415203</v>
      </c>
      <c r="X47" s="2">
        <v>0.12582203771334799</v>
      </c>
      <c r="Y47" s="2">
        <v>0.16698416656770099</v>
      </c>
      <c r="Z47" s="2">
        <v>0.77792710622773598</v>
      </c>
      <c r="AA47" s="2">
        <v>0.46730369612047401</v>
      </c>
      <c r="AB47" s="2">
        <v>0.39759295149166002</v>
      </c>
      <c r="AC47" s="2">
        <v>12.647408666179199</v>
      </c>
      <c r="AD47" s="2">
        <v>1.22672650874157</v>
      </c>
      <c r="AE47" s="2">
        <v>1.24454657382115E-2</v>
      </c>
      <c r="AF47" s="2">
        <v>1.79602814221374E-2</v>
      </c>
      <c r="AG47" s="2">
        <v>0.69294380448134796</v>
      </c>
      <c r="AH47" s="2">
        <v>1.6325171224468901E-2</v>
      </c>
      <c r="AI47" s="2">
        <v>948.20535059016095</v>
      </c>
      <c r="AJ47" s="2">
        <v>230.847730604068</v>
      </c>
      <c r="AK47" s="2">
        <f t="shared" si="2"/>
        <v>11.150254753868913</v>
      </c>
      <c r="AL47" s="2">
        <f t="shared" si="12"/>
        <v>4.1510333644834905</v>
      </c>
      <c r="AM47" s="2">
        <f t="shared" si="13"/>
        <v>3.6596492394187257</v>
      </c>
      <c r="AN47" s="6">
        <f t="shared" si="5"/>
        <v>0.1342708256769474</v>
      </c>
    </row>
    <row r="48" spans="1:40" ht="15.75" customHeight="1">
      <c r="A48" s="42">
        <v>47</v>
      </c>
      <c r="B48" s="44" t="s">
        <v>910</v>
      </c>
      <c r="C48" s="2" t="s">
        <v>37</v>
      </c>
      <c r="D48" s="3" t="s">
        <v>36</v>
      </c>
      <c r="E48" s="2" t="s">
        <v>118</v>
      </c>
      <c r="F48" s="39">
        <v>43773</v>
      </c>
      <c r="G48" s="39" t="s">
        <v>1034</v>
      </c>
      <c r="H48" s="7">
        <v>31</v>
      </c>
      <c r="I48" s="4">
        <v>6.7453625632377809</v>
      </c>
      <c r="J48" s="5">
        <f t="shared" si="10"/>
        <v>24.25463743676222</v>
      </c>
      <c r="K48" s="5"/>
      <c r="L48" s="5"/>
      <c r="M48" s="6">
        <v>3.9469534446533237</v>
      </c>
      <c r="N48" s="6">
        <v>0.32526911934581249</v>
      </c>
      <c r="O48" s="6">
        <v>0.17259114040210227</v>
      </c>
      <c r="P48" s="6">
        <v>1.1999602076735713E-2</v>
      </c>
      <c r="Q48" s="6">
        <f t="shared" si="11"/>
        <v>22.868806796558182</v>
      </c>
      <c r="R48" s="2">
        <v>1.13935429152159</v>
      </c>
      <c r="S48" s="2">
        <v>14.0005247494425</v>
      </c>
      <c r="T48" s="2">
        <v>1.47533160533059</v>
      </c>
      <c r="U48" s="2">
        <v>861.19528703072797</v>
      </c>
      <c r="V48" s="2">
        <v>420.39763872527999</v>
      </c>
      <c r="W48" s="2">
        <v>0.50773114229000604</v>
      </c>
      <c r="X48" s="2">
        <v>6.41372864280427E-2</v>
      </c>
      <c r="Y48" s="2">
        <v>0.10837987405815901</v>
      </c>
      <c r="Z48" s="2">
        <v>0.89308515199906002</v>
      </c>
      <c r="AA48" s="2">
        <v>0.52328813528117701</v>
      </c>
      <c r="AB48" s="2">
        <v>0.44161235698339901</v>
      </c>
      <c r="AC48" s="2">
        <v>16.036698447192499</v>
      </c>
      <c r="AD48" s="2">
        <v>1.37295307888608</v>
      </c>
      <c r="AE48" s="2">
        <v>1.37995577878236E-2</v>
      </c>
      <c r="AF48" s="2">
        <v>1.8224994081523699E-2</v>
      </c>
      <c r="AG48" s="2">
        <v>0.75717762793752896</v>
      </c>
      <c r="AH48" s="2">
        <v>1.6800812500801999E-2</v>
      </c>
      <c r="AI48" s="2">
        <v>1156.82988911037</v>
      </c>
      <c r="AJ48" s="2">
        <v>276.57334138176799</v>
      </c>
      <c r="AK48" s="2">
        <f t="shared" si="2"/>
        <v>15.878315664730442</v>
      </c>
      <c r="AL48" s="2">
        <f t="shared" si="12"/>
        <v>4.0630574117656115</v>
      </c>
      <c r="AM48" s="2">
        <f t="shared" si="13"/>
        <v>4.0229295550064679</v>
      </c>
      <c r="AN48" s="6">
        <f t="shared" si="5"/>
        <v>9.9747848453386953E-3</v>
      </c>
    </row>
    <row r="49" spans="1:40" ht="15.75" customHeight="1">
      <c r="A49" s="42">
        <v>48</v>
      </c>
      <c r="B49" s="44" t="s">
        <v>911</v>
      </c>
      <c r="C49" s="2" t="s">
        <v>38</v>
      </c>
      <c r="D49" s="3" t="s">
        <v>36</v>
      </c>
      <c r="E49" s="2" t="s">
        <v>118</v>
      </c>
      <c r="F49" s="39">
        <v>43776</v>
      </c>
      <c r="G49" s="39" t="s">
        <v>1034</v>
      </c>
      <c r="H49" s="7">
        <v>179</v>
      </c>
      <c r="I49" s="4">
        <v>3.3726812816188905</v>
      </c>
      <c r="J49" s="5">
        <f t="shared" si="10"/>
        <v>175.6273187183811</v>
      </c>
      <c r="K49" s="5"/>
      <c r="L49" s="5"/>
      <c r="M49" s="6">
        <v>3.6317925467212211</v>
      </c>
      <c r="N49" s="6">
        <v>0.30405591591021525</v>
      </c>
      <c r="O49" s="6">
        <v>0.67350880120130152</v>
      </c>
      <c r="P49" s="6">
        <v>4.3487067042972595E-2</v>
      </c>
      <c r="Q49" s="6">
        <f t="shared" si="11"/>
        <v>5.3923460840354087</v>
      </c>
      <c r="R49" s="2">
        <v>1.2228580972602701</v>
      </c>
      <c r="S49" s="2">
        <v>8.7922453289799307</v>
      </c>
      <c r="T49" s="2">
        <v>1.56594083126002</v>
      </c>
      <c r="U49" s="2">
        <v>907.30076321857996</v>
      </c>
      <c r="V49" s="2">
        <v>412.88329140681202</v>
      </c>
      <c r="W49" s="2">
        <v>0.61722127610741795</v>
      </c>
      <c r="X49" s="2">
        <v>0.14336527332642399</v>
      </c>
      <c r="Y49" s="2">
        <v>0.21696862329244501</v>
      </c>
      <c r="Z49" s="2">
        <v>0.96669288372575601</v>
      </c>
      <c r="AA49" s="2">
        <v>0.58928418616601197</v>
      </c>
      <c r="AB49" s="2">
        <v>0.49083648383532402</v>
      </c>
      <c r="AC49" s="2">
        <v>14.9956266511946</v>
      </c>
      <c r="AD49" s="2">
        <v>1.35347847636786</v>
      </c>
      <c r="AE49" s="2">
        <v>1.35678825642443E-2</v>
      </c>
      <c r="AF49" s="2">
        <v>1.7854923466690199E-2</v>
      </c>
      <c r="AG49" s="2">
        <v>0.75989586791319796</v>
      </c>
      <c r="AH49" s="2">
        <v>1.6344613465649801E-2</v>
      </c>
      <c r="AI49" s="2">
        <v>1102.4878777849999</v>
      </c>
      <c r="AJ49" s="2">
        <v>263.23538156219598</v>
      </c>
      <c r="AK49" s="2">
        <f t="shared" si="2"/>
        <v>13.848780259963572</v>
      </c>
      <c r="AL49" s="2">
        <f t="shared" si="12"/>
        <v>4.1289876715928164</v>
      </c>
      <c r="AM49" s="2">
        <f t="shared" si="13"/>
        <v>3.813207963231886</v>
      </c>
      <c r="AN49" s="6">
        <f t="shared" si="5"/>
        <v>8.2812086674992458E-2</v>
      </c>
    </row>
    <row r="50" spans="1:40" ht="15.75" customHeight="1">
      <c r="A50" s="42">
        <v>49</v>
      </c>
      <c r="B50" s="44" t="s">
        <v>912</v>
      </c>
      <c r="C50" s="2" t="s">
        <v>39</v>
      </c>
      <c r="D50" s="3" t="s">
        <v>36</v>
      </c>
      <c r="E50" s="2" t="s">
        <v>118</v>
      </c>
      <c r="F50" s="39">
        <v>43773</v>
      </c>
      <c r="G50" s="39" t="s">
        <v>1034</v>
      </c>
      <c r="H50" s="7">
        <v>117</v>
      </c>
      <c r="I50" s="4">
        <v>40.472175379426652</v>
      </c>
      <c r="J50" s="5">
        <f t="shared" si="10"/>
        <v>76.527824620573341</v>
      </c>
      <c r="K50" s="5"/>
      <c r="L50" s="5"/>
      <c r="M50" s="6">
        <v>6.0977883445759158</v>
      </c>
      <c r="N50" s="6">
        <v>0.60104076400856388</v>
      </c>
      <c r="O50" s="6">
        <v>0.19273796612997415</v>
      </c>
      <c r="P50" s="6">
        <v>1.951614716074836E-2</v>
      </c>
      <c r="Q50" s="6">
        <f t="shared" si="11"/>
        <v>31.637712418651503</v>
      </c>
      <c r="R50" s="2">
        <v>1.15185501332008</v>
      </c>
      <c r="S50" s="2">
        <v>16.047298540522199</v>
      </c>
      <c r="T50" s="2">
        <v>1.4889559395396801</v>
      </c>
      <c r="U50" s="2">
        <v>1347.75794351795</v>
      </c>
      <c r="V50" s="2">
        <v>677.35465048789797</v>
      </c>
      <c r="W50" s="2">
        <v>0.49637628961636898</v>
      </c>
      <c r="X50" s="2">
        <v>8.6759203990936798E-2</v>
      </c>
      <c r="Y50" s="2">
        <v>0.13762894140708701</v>
      </c>
      <c r="Z50" s="2">
        <v>1.3171039817024199</v>
      </c>
      <c r="AA50" s="2">
        <v>0.75366733455494705</v>
      </c>
      <c r="AB50" s="2">
        <v>0.71014217874778796</v>
      </c>
      <c r="AC50" s="2">
        <v>27.765097586919602</v>
      </c>
      <c r="AD50" s="2">
        <v>2.5370962262255201</v>
      </c>
      <c r="AE50" s="2">
        <v>1.2893103145564499E-2</v>
      </c>
      <c r="AF50" s="2">
        <v>1.79342235494293E-2</v>
      </c>
      <c r="AG50" s="2">
        <v>0.718910585118403</v>
      </c>
      <c r="AH50" s="2">
        <v>1.6471898135691099E-2</v>
      </c>
      <c r="AI50" s="2">
        <v>2049.3872151556302</v>
      </c>
      <c r="AJ50" s="2">
        <v>498.22253578039499</v>
      </c>
      <c r="AK50" s="2">
        <f t="shared" si="2"/>
        <v>27.265370892147256</v>
      </c>
      <c r="AL50" s="2">
        <f t="shared" si="12"/>
        <v>4.5533062182483128</v>
      </c>
      <c r="AM50" s="2">
        <f t="shared" si="13"/>
        <v>4.4713540961782083</v>
      </c>
      <c r="AN50" s="6">
        <f t="shared" si="5"/>
        <v>1.8328255894596062E-2</v>
      </c>
    </row>
    <row r="51" spans="1:40" ht="15.75" customHeight="1">
      <c r="A51" s="42">
        <v>50</v>
      </c>
      <c r="B51" s="44" t="s">
        <v>913</v>
      </c>
      <c r="C51" s="2" t="s">
        <v>40</v>
      </c>
      <c r="D51" s="3" t="s">
        <v>36</v>
      </c>
      <c r="E51" s="2" t="s">
        <v>118</v>
      </c>
      <c r="F51" s="39">
        <v>43777</v>
      </c>
      <c r="G51" s="39" t="s">
        <v>1034</v>
      </c>
      <c r="H51" s="7">
        <v>308</v>
      </c>
      <c r="I51" s="4">
        <v>13.490725126475549</v>
      </c>
      <c r="J51" s="5">
        <f t="shared" si="10"/>
        <v>294.50927487352448</v>
      </c>
      <c r="K51" s="5"/>
      <c r="L51" s="5"/>
      <c r="M51" s="6">
        <v>3.7534335950458924</v>
      </c>
      <c r="N51" s="6">
        <v>0.47376154339498805</v>
      </c>
      <c r="O51" s="6">
        <v>0.31386919162425958</v>
      </c>
      <c r="P51" s="6">
        <v>0.13647160876900372</v>
      </c>
      <c r="Q51" s="6">
        <f t="shared" si="11"/>
        <v>11.958591971458029</v>
      </c>
      <c r="R51" s="2">
        <v>1.1897535700253199</v>
      </c>
      <c r="S51" s="2">
        <v>11.7307302711129</v>
      </c>
      <c r="T51" s="2">
        <v>1.5218384173876001</v>
      </c>
      <c r="U51" s="2">
        <v>971.07557179227194</v>
      </c>
      <c r="V51" s="2">
        <v>461.90199380346797</v>
      </c>
      <c r="W51" s="2">
        <v>0.561272850222299</v>
      </c>
      <c r="X51" s="2">
        <v>9.6181604025844095E-2</v>
      </c>
      <c r="Y51" s="2">
        <v>0.14908971023197601</v>
      </c>
      <c r="Z51" s="2">
        <v>1.00453974577778</v>
      </c>
      <c r="AA51" s="2">
        <v>0.58642528998969801</v>
      </c>
      <c r="AB51" s="2">
        <v>0.50964258533326801</v>
      </c>
      <c r="AC51" s="2">
        <v>17.6304215598906</v>
      </c>
      <c r="AD51" s="2">
        <v>1.7718590980229301</v>
      </c>
      <c r="AE51" s="2">
        <v>1.2087870915584701E-2</v>
      </c>
      <c r="AF51" s="2">
        <v>1.78302884285911E-2</v>
      </c>
      <c r="AG51" s="2">
        <v>0.67794029042186599</v>
      </c>
      <c r="AH51" s="2">
        <v>1.5934356922766801E-2</v>
      </c>
      <c r="AI51" s="2">
        <v>1350.9175502647399</v>
      </c>
      <c r="AJ51" s="2">
        <v>330.78081082939298</v>
      </c>
      <c r="AK51" s="2">
        <f t="shared" si="2"/>
        <v>15.707275994966485</v>
      </c>
      <c r="AL51" s="2">
        <f t="shared" si="12"/>
        <v>4.6971449243595949</v>
      </c>
      <c r="AM51" s="2">
        <f t="shared" si="13"/>
        <v>4.1847752457105711</v>
      </c>
      <c r="AN51" s="6">
        <f t="shared" si="5"/>
        <v>0.12243660616521923</v>
      </c>
    </row>
    <row r="52" spans="1:40" ht="15.75" customHeight="1">
      <c r="A52" s="42">
        <v>51</v>
      </c>
      <c r="B52" s="44" t="s">
        <v>914</v>
      </c>
      <c r="C52" s="2" t="s">
        <v>41</v>
      </c>
      <c r="D52" s="3" t="s">
        <v>36</v>
      </c>
      <c r="E52" s="2" t="s">
        <v>118</v>
      </c>
      <c r="F52" s="39">
        <v>43773</v>
      </c>
      <c r="G52" s="39" t="s">
        <v>1034</v>
      </c>
      <c r="H52" s="7">
        <v>43</v>
      </c>
      <c r="I52" s="4">
        <v>6.7453625632377685</v>
      </c>
      <c r="J52" s="5">
        <f t="shared" si="10"/>
        <v>36.254637436762231</v>
      </c>
      <c r="K52" s="5"/>
      <c r="L52" s="5"/>
      <c r="M52" s="6">
        <v>3.9723874820303</v>
      </c>
      <c r="N52" s="6">
        <v>0.36062445840514029</v>
      </c>
      <c r="O52" s="6">
        <v>0.26894552431801116</v>
      </c>
      <c r="P52" s="6">
        <v>5.2007703756270569E-2</v>
      </c>
      <c r="Q52" s="6">
        <f t="shared" si="11"/>
        <v>14.770230856614672</v>
      </c>
      <c r="R52" s="2">
        <v>1.1663756534933301</v>
      </c>
      <c r="S52" s="2">
        <v>6.6423106175450704</v>
      </c>
      <c r="T52" s="2">
        <v>1.5008828834445</v>
      </c>
      <c r="U52" s="2">
        <v>916.16813772273395</v>
      </c>
      <c r="V52" s="2">
        <v>436.710183375859</v>
      </c>
      <c r="W52" s="2">
        <v>0.57099384096513695</v>
      </c>
      <c r="X52" s="2">
        <v>8.8992796917835904E-2</v>
      </c>
      <c r="Y52" s="2">
        <v>0.32848268366356598</v>
      </c>
      <c r="Z52" s="2">
        <v>0.94359309361618704</v>
      </c>
      <c r="AA52" s="2">
        <v>0.56654025046582401</v>
      </c>
      <c r="AB52" s="2">
        <v>0.46988455696506998</v>
      </c>
      <c r="AC52" s="2">
        <v>16.143600724892998</v>
      </c>
      <c r="AD52" s="2">
        <v>1.3800489317069</v>
      </c>
      <c r="AE52" s="2">
        <v>1.34990961830084E-2</v>
      </c>
      <c r="AF52" s="2">
        <v>1.8320925373223801E-2</v>
      </c>
      <c r="AG52" s="2">
        <v>0.73681301069745198</v>
      </c>
      <c r="AH52" s="2">
        <v>1.6867733859187502E-2</v>
      </c>
      <c r="AI52" s="2">
        <v>1163.4509149195801</v>
      </c>
      <c r="AJ52" s="2">
        <v>278.95499058395001</v>
      </c>
      <c r="AK52" s="2">
        <f t="shared" si="2"/>
        <v>15.906857942430941</v>
      </c>
      <c r="AL52" s="2">
        <f t="shared" si="12"/>
        <v>4.0639541832011696</v>
      </c>
      <c r="AM52" s="2">
        <f t="shared" si="13"/>
        <v>4.0043570810722864</v>
      </c>
      <c r="AN52" s="6">
        <f t="shared" si="5"/>
        <v>1.4883063853267637E-2</v>
      </c>
    </row>
    <row r="53" spans="1:40" ht="15.75" customHeight="1">
      <c r="A53" s="42">
        <v>52</v>
      </c>
      <c r="B53" s="44" t="s">
        <v>915</v>
      </c>
      <c r="C53" s="2" t="s">
        <v>42</v>
      </c>
      <c r="D53" s="3" t="s">
        <v>36</v>
      </c>
      <c r="E53" s="2" t="s">
        <v>118</v>
      </c>
      <c r="F53" s="39">
        <v>43777</v>
      </c>
      <c r="G53" s="39" t="s">
        <v>1034</v>
      </c>
      <c r="H53" s="7">
        <v>217</v>
      </c>
      <c r="I53" s="4">
        <v>20.236087689713329</v>
      </c>
      <c r="J53" s="5">
        <f t="shared" si="10"/>
        <v>196.76391231028668</v>
      </c>
      <c r="K53" s="5"/>
      <c r="L53" s="5"/>
      <c r="M53" s="6">
        <v>5.4840539643923485</v>
      </c>
      <c r="N53" s="6">
        <v>0.1979898987322341</v>
      </c>
      <c r="O53" s="6">
        <v>0.29138650204388084</v>
      </c>
      <c r="P53" s="6">
        <v>4.6669047558312332E-2</v>
      </c>
      <c r="Q53" s="6">
        <f t="shared" si="11"/>
        <v>18.820549084893738</v>
      </c>
      <c r="R53" s="2">
        <v>1.1631163400026501</v>
      </c>
      <c r="S53" s="2">
        <v>14.894581596335099</v>
      </c>
      <c r="T53" s="2">
        <v>1.49640203693132</v>
      </c>
      <c r="U53" s="2">
        <v>1438.8666118700501</v>
      </c>
      <c r="V53" s="2">
        <v>706.50271651234902</v>
      </c>
      <c r="W53" s="2">
        <v>0.51005774197244802</v>
      </c>
      <c r="X53" s="2">
        <v>0.11767427584729299</v>
      </c>
      <c r="Y53" s="2">
        <v>0.19640685071476599</v>
      </c>
      <c r="Z53" s="2">
        <v>1.43537396028691</v>
      </c>
      <c r="AA53" s="2">
        <v>0.84131230744139196</v>
      </c>
      <c r="AB53" s="2">
        <v>0.77059028214229397</v>
      </c>
      <c r="AC53" s="2">
        <v>25.663970142066699</v>
      </c>
      <c r="AD53" s="2">
        <v>2.5113248262003198</v>
      </c>
      <c r="AE53" s="2">
        <v>1.2487582297132999E-2</v>
      </c>
      <c r="AF53" s="2">
        <v>1.7771836068622902E-2</v>
      </c>
      <c r="AG53" s="2">
        <v>0.702661348490627</v>
      </c>
      <c r="AH53" s="2">
        <v>1.61169799297286E-2</v>
      </c>
      <c r="AI53" s="2">
        <v>1943.34050672526</v>
      </c>
      <c r="AJ53" s="2">
        <v>475.26025207413397</v>
      </c>
      <c r="AK53" s="2">
        <f t="shared" si="2"/>
        <v>24.379101794680526</v>
      </c>
      <c r="AL53" s="2">
        <f t="shared" si="12"/>
        <v>4.6797442747101687</v>
      </c>
      <c r="AM53" s="2">
        <f t="shared" si="13"/>
        <v>4.4454525708486186</v>
      </c>
      <c r="AN53" s="6">
        <f t="shared" si="5"/>
        <v>5.2703678675583052E-2</v>
      </c>
    </row>
    <row r="54" spans="1:40" ht="15.75" customHeight="1">
      <c r="A54" s="42">
        <v>53</v>
      </c>
      <c r="B54" s="44" t="s">
        <v>916</v>
      </c>
      <c r="C54" s="2" t="s">
        <v>43</v>
      </c>
      <c r="D54" s="3" t="s">
        <v>36</v>
      </c>
      <c r="E54" s="2" t="s">
        <v>118</v>
      </c>
      <c r="F54" s="39">
        <v>43774</v>
      </c>
      <c r="G54" s="39" t="s">
        <v>1034</v>
      </c>
      <c r="H54" s="7">
        <v>7</v>
      </c>
      <c r="I54" s="4">
        <v>0</v>
      </c>
      <c r="J54" s="5">
        <f t="shared" si="10"/>
        <v>7</v>
      </c>
      <c r="K54" s="5"/>
      <c r="L54" s="5"/>
      <c r="M54" s="6">
        <v>1.7966714585867527</v>
      </c>
      <c r="N54" s="6">
        <v>0.10111626970967554</v>
      </c>
      <c r="O54" s="6">
        <v>0.20804621673479604</v>
      </c>
      <c r="P54" s="6">
        <v>7.498160307702148E-2</v>
      </c>
      <c r="Q54" s="6">
        <f t="shared" si="11"/>
        <v>8.6359246843552757</v>
      </c>
      <c r="R54" s="2">
        <v>1.22461888783024</v>
      </c>
      <c r="S54" s="2">
        <v>15.305897675149801</v>
      </c>
      <c r="T54" s="2">
        <v>1.58017676047703</v>
      </c>
      <c r="U54" s="2">
        <v>396.43836604804898</v>
      </c>
      <c r="V54" s="2">
        <v>191.09173935190799</v>
      </c>
      <c r="W54" s="2">
        <v>0.58876891682791999</v>
      </c>
      <c r="X54" s="2">
        <v>9.8282874865844895E-3</v>
      </c>
      <c r="Y54" s="2">
        <v>3.9713533715030301E-2</v>
      </c>
      <c r="Z54" s="2">
        <v>0.417684020030265</v>
      </c>
      <c r="AA54" s="2">
        <v>0.24059519355095901</v>
      </c>
      <c r="AB54" s="2">
        <v>0.21202944042684599</v>
      </c>
      <c r="AC54" s="2">
        <v>5.5022568382032304</v>
      </c>
      <c r="AD54" s="2">
        <v>0.41767256963386201</v>
      </c>
      <c r="AE54" s="2">
        <v>1.4406813288087E-2</v>
      </c>
      <c r="AF54" s="2">
        <v>1.9417488522337E-2</v>
      </c>
      <c r="AG54" s="2">
        <v>0.7419503954651</v>
      </c>
      <c r="AH54" s="2">
        <v>1.7522927059923001E-2</v>
      </c>
      <c r="AI54" s="2">
        <v>380.53657136669</v>
      </c>
      <c r="AJ54" s="2">
        <v>89.799974775953302</v>
      </c>
      <c r="AK54" s="2">
        <f t="shared" si="2"/>
        <v>5.4565468382032307</v>
      </c>
      <c r="AL54" s="2">
        <f t="shared" si="12"/>
        <v>3.0624724469833016</v>
      </c>
      <c r="AM54" s="2">
        <f t="shared" si="13"/>
        <v>3.0370309563971736</v>
      </c>
      <c r="AN54" s="6">
        <f t="shared" si="5"/>
        <v>8.3770929408994912E-3</v>
      </c>
    </row>
    <row r="55" spans="1:40" ht="15.75" customHeight="1">
      <c r="A55" s="42">
        <v>54</v>
      </c>
      <c r="B55" s="44" t="s">
        <v>917</v>
      </c>
      <c r="C55" s="2" t="s">
        <v>44</v>
      </c>
      <c r="D55" s="3" t="s">
        <v>36</v>
      </c>
      <c r="E55" s="2" t="s">
        <v>118</v>
      </c>
      <c r="F55" s="39">
        <v>43773</v>
      </c>
      <c r="G55" s="39" t="s">
        <v>1034</v>
      </c>
      <c r="H55" s="7">
        <v>2</v>
      </c>
      <c r="I55" s="4">
        <v>3.3726812816188785</v>
      </c>
      <c r="J55" s="5">
        <f t="shared" si="10"/>
        <v>-1.3726812816188785</v>
      </c>
      <c r="K55" s="5"/>
      <c r="L55" s="5"/>
      <c r="M55" s="6">
        <v>2.5923144974013055</v>
      </c>
      <c r="N55" s="6">
        <v>2.1213203435595972E-2</v>
      </c>
      <c r="O55" s="6">
        <v>0.22468924668390755</v>
      </c>
      <c r="P55" s="6">
        <v>0.57001291845009971</v>
      </c>
      <c r="Q55" s="6">
        <f t="shared" si="11"/>
        <v>11.537332274063694</v>
      </c>
      <c r="R55" s="2">
        <v>1.2325196611467799</v>
      </c>
      <c r="S55" s="2">
        <v>15.8783554656092</v>
      </c>
      <c r="T55" s="2">
        <v>1.5812661568642801</v>
      </c>
      <c r="U55" s="2">
        <v>613.93927453518404</v>
      </c>
      <c r="V55" s="2">
        <v>285.17999674363801</v>
      </c>
      <c r="W55" s="2">
        <v>0.60023159758620703</v>
      </c>
      <c r="X55" s="2">
        <v>5.1369890822911699E-2</v>
      </c>
      <c r="Y55" s="2">
        <v>7.4102417411552296E-2</v>
      </c>
      <c r="Z55" s="2">
        <v>0.63546601532607405</v>
      </c>
      <c r="AA55" s="2">
        <v>0.38044714436563298</v>
      </c>
      <c r="AB55" s="2">
        <v>0.32371676603051502</v>
      </c>
      <c r="AC55" s="2">
        <v>8.1577554309146603</v>
      </c>
      <c r="AD55" s="2">
        <v>0.57551332476218997</v>
      </c>
      <c r="AE55" s="2">
        <v>1.48999228774396E-2</v>
      </c>
      <c r="AF55" s="2">
        <v>1.9907000735135402E-2</v>
      </c>
      <c r="AG55" s="2">
        <v>0.74847653223529198</v>
      </c>
      <c r="AH55" s="2">
        <v>1.8138057677030601E-2</v>
      </c>
      <c r="AI55" s="2">
        <v>556.36192474986001</v>
      </c>
      <c r="AJ55" s="2">
        <v>130.96534053095399</v>
      </c>
      <c r="AK55" s="2">
        <f t="shared" si="2"/>
        <v>8.1667190396836311</v>
      </c>
      <c r="AL55" s="2">
        <f t="shared" si="12"/>
        <v>3.1469003622409599</v>
      </c>
      <c r="AM55" s="2">
        <f t="shared" si="13"/>
        <v>3.1503581250926342</v>
      </c>
      <c r="AN55" s="6">
        <f t="shared" si="5"/>
        <v>-1.0975777084304167E-3</v>
      </c>
    </row>
    <row r="56" spans="1:40" ht="15.75" customHeight="1">
      <c r="A56" s="42">
        <v>55</v>
      </c>
      <c r="B56" s="44" t="s">
        <v>918</v>
      </c>
      <c r="C56" s="2" t="s">
        <v>45</v>
      </c>
      <c r="D56" s="3" t="s">
        <v>36</v>
      </c>
      <c r="E56" s="2" t="s">
        <v>118</v>
      </c>
      <c r="F56" s="39">
        <v>43776</v>
      </c>
      <c r="G56" s="39" t="s">
        <v>1034</v>
      </c>
      <c r="H56" s="7">
        <v>103</v>
      </c>
      <c r="I56" s="4">
        <v>3.3726812816188905</v>
      </c>
      <c r="J56" s="5">
        <f t="shared" si="10"/>
        <v>99.627318718381105</v>
      </c>
      <c r="K56" s="5"/>
      <c r="L56" s="5"/>
      <c r="M56" s="6">
        <v>3.9867632422868522</v>
      </c>
      <c r="N56" s="6">
        <v>0.18384776310850096</v>
      </c>
      <c r="O56" s="6">
        <v>0.26619254192041381</v>
      </c>
      <c r="P56" s="6">
        <v>4.2426406871191322E-3</v>
      </c>
      <c r="Q56" s="6">
        <f t="shared" si="11"/>
        <v>14.976990765875078</v>
      </c>
      <c r="R56" s="2">
        <v>1.1549855266322999</v>
      </c>
      <c r="S56" s="2">
        <v>10.0814564644337</v>
      </c>
      <c r="T56" s="2">
        <v>1.51190411134259</v>
      </c>
      <c r="U56" s="2">
        <v>922.41481997740595</v>
      </c>
      <c r="V56" s="2">
        <v>432.747141767524</v>
      </c>
      <c r="W56" s="2">
        <v>0.58390649949764295</v>
      </c>
      <c r="X56" s="2">
        <v>0.110078774145911</v>
      </c>
      <c r="Y56" s="2">
        <v>0.179644600970121</v>
      </c>
      <c r="Z56" s="2">
        <v>0.95669584835312105</v>
      </c>
      <c r="AA56" s="2">
        <v>0.551961348874485</v>
      </c>
      <c r="AB56" s="2">
        <v>0.47107755121395201</v>
      </c>
      <c r="AC56" s="2">
        <v>16.187135666058602</v>
      </c>
      <c r="AD56" s="2">
        <v>1.4746945032227801</v>
      </c>
      <c r="AE56" s="2">
        <v>1.40146222536885E-2</v>
      </c>
      <c r="AF56" s="2">
        <v>1.7665408051552201E-2</v>
      </c>
      <c r="AG56" s="2">
        <v>0.79333702413158202</v>
      </c>
      <c r="AH56" s="2">
        <v>1.6316095880514799E-2</v>
      </c>
      <c r="AI56" s="2">
        <v>1179.2059612954599</v>
      </c>
      <c r="AJ56" s="2">
        <v>280.21841827812301</v>
      </c>
      <c r="AK56" s="2">
        <f t="shared" si="2"/>
        <v>15.536569274827572</v>
      </c>
      <c r="AL56" s="2">
        <f t="shared" si="12"/>
        <v>4.0602199534611643</v>
      </c>
      <c r="AM56" s="2">
        <f t="shared" si="13"/>
        <v>3.8970383568389733</v>
      </c>
      <c r="AN56" s="6">
        <f t="shared" si="5"/>
        <v>4.1873233383967361E-2</v>
      </c>
    </row>
    <row r="57" spans="1:40" ht="15.75" customHeight="1">
      <c r="A57" s="42">
        <v>56</v>
      </c>
      <c r="B57" s="44" t="s">
        <v>919</v>
      </c>
      <c r="C57" s="2" t="s">
        <v>46</v>
      </c>
      <c r="D57" s="3" t="s">
        <v>36</v>
      </c>
      <c r="E57" s="2" t="s">
        <v>118</v>
      </c>
      <c r="F57" s="39">
        <v>43776</v>
      </c>
      <c r="G57" s="39" t="s">
        <v>1034</v>
      </c>
      <c r="H57" s="7">
        <v>107</v>
      </c>
      <c r="I57" s="4">
        <v>3.3726812816188905</v>
      </c>
      <c r="J57" s="5">
        <f t="shared" si="10"/>
        <v>103.6273187183811</v>
      </c>
      <c r="K57" s="5"/>
      <c r="L57" s="5"/>
      <c r="M57" s="6">
        <v>4.1625898485016037</v>
      </c>
      <c r="N57" s="6">
        <v>0.62932503525602768</v>
      </c>
      <c r="O57" s="6">
        <v>0.36634270459664631</v>
      </c>
      <c r="P57" s="6">
        <v>6.0104076400856514E-2</v>
      </c>
      <c r="Q57" s="6">
        <f t="shared" si="11"/>
        <v>11.362556961751793</v>
      </c>
      <c r="R57" s="2">
        <v>1.18029615344143</v>
      </c>
      <c r="S57" s="2">
        <v>10.5757175746872</v>
      </c>
      <c r="T57" s="2">
        <v>1.5290547842672</v>
      </c>
      <c r="U57" s="2">
        <v>935.78856269230801</v>
      </c>
      <c r="V57" s="2">
        <v>445.04716278353601</v>
      </c>
      <c r="W57" s="2">
        <v>0.54289024053743595</v>
      </c>
      <c r="X57" s="2">
        <v>0.101131156675422</v>
      </c>
      <c r="Y57" s="2">
        <v>0.15382578039853501</v>
      </c>
      <c r="Z57" s="2">
        <v>0.96902720182447399</v>
      </c>
      <c r="AA57" s="2">
        <v>0.594951458464692</v>
      </c>
      <c r="AB57" s="2">
        <v>0.50067062984058497</v>
      </c>
      <c r="AC57" s="2">
        <v>17.283288238314</v>
      </c>
      <c r="AD57" s="2">
        <v>1.5563402523468199</v>
      </c>
      <c r="AE57" s="2">
        <v>1.3577653679189301E-2</v>
      </c>
      <c r="AF57" s="2">
        <v>1.77805605279188E-2</v>
      </c>
      <c r="AG57" s="2">
        <v>0.76362348970213001</v>
      </c>
      <c r="AH57" s="2">
        <v>1.645957322911E-2</v>
      </c>
      <c r="AI57" s="2">
        <v>1259.9207251497201</v>
      </c>
      <c r="AJ57" s="2">
        <v>301.79451548405302</v>
      </c>
      <c r="AK57" s="2">
        <f t="shared" si="2"/>
        <v>16.60660184708297</v>
      </c>
      <c r="AL57" s="2">
        <f t="shared" si="12"/>
        <v>4.152051695541279</v>
      </c>
      <c r="AM57" s="2">
        <f t="shared" si="13"/>
        <v>3.9894879033207666</v>
      </c>
      <c r="AN57" s="6">
        <f t="shared" si="5"/>
        <v>4.074803487565349E-2</v>
      </c>
    </row>
    <row r="58" spans="1:40" ht="15.75" customHeight="1">
      <c r="A58" s="42">
        <v>57</v>
      </c>
      <c r="B58" s="44" t="s">
        <v>920</v>
      </c>
      <c r="C58" s="2" t="s">
        <v>47</v>
      </c>
      <c r="D58" s="3" t="s">
        <v>36</v>
      </c>
      <c r="E58" s="2" t="s">
        <v>118</v>
      </c>
      <c r="F58" s="39">
        <v>43776</v>
      </c>
      <c r="G58" s="39" t="s">
        <v>1034</v>
      </c>
      <c r="H58" s="7">
        <v>107</v>
      </c>
      <c r="I58" s="4">
        <v>0</v>
      </c>
      <c r="J58" s="5">
        <f t="shared" si="10"/>
        <v>107</v>
      </c>
      <c r="K58" s="5"/>
      <c r="L58" s="5"/>
      <c r="M58" s="6">
        <v>4.0752294592502496</v>
      </c>
      <c r="N58" s="6">
        <v>0.31112698372208181</v>
      </c>
      <c r="O58" s="6">
        <v>0.28291899557854344</v>
      </c>
      <c r="P58" s="6">
        <v>0.31324830406564058</v>
      </c>
      <c r="Q58" s="6">
        <f t="shared" si="11"/>
        <v>14.404227085978368</v>
      </c>
      <c r="R58" s="2">
        <v>1.1768377529819201</v>
      </c>
      <c r="S58" s="2">
        <v>10.4244642160675</v>
      </c>
      <c r="T58" s="2">
        <v>1.5070250534590099</v>
      </c>
      <c r="U58" s="2">
        <v>907.41097572700505</v>
      </c>
      <c r="V58" s="2">
        <v>416.74469532327498</v>
      </c>
      <c r="W58" s="2">
        <v>0.57067098391845394</v>
      </c>
      <c r="X58" s="2">
        <v>0.115180746132097</v>
      </c>
      <c r="Y58" s="2">
        <v>0.162447227693164</v>
      </c>
      <c r="Z58" s="2">
        <v>0.95160600740069901</v>
      </c>
      <c r="AA58" s="2">
        <v>0.570983832036006</v>
      </c>
      <c r="AB58" s="2">
        <v>0.46253830345570202</v>
      </c>
      <c r="AC58" s="2">
        <v>15.839943762608</v>
      </c>
      <c r="AD58" s="2">
        <v>1.36060079800345</v>
      </c>
      <c r="AE58" s="2">
        <v>1.40206029816335E-2</v>
      </c>
      <c r="AF58" s="2">
        <v>1.8247431607328699E-2</v>
      </c>
      <c r="AG58" s="2">
        <v>0.76836035247845302</v>
      </c>
      <c r="AH58" s="2">
        <v>1.68542920496196E-2</v>
      </c>
      <c r="AI58" s="2">
        <v>1142.24283419412</v>
      </c>
      <c r="AJ58" s="2">
        <v>272.12190110504702</v>
      </c>
      <c r="AK58" s="2">
        <f t="shared" si="2"/>
        <v>15.141233762608</v>
      </c>
      <c r="AL58" s="2">
        <f t="shared" si="12"/>
        <v>3.88688389721304</v>
      </c>
      <c r="AM58" s="2">
        <f t="shared" si="13"/>
        <v>3.7154309748716936</v>
      </c>
      <c r="AN58" s="6">
        <f t="shared" si="5"/>
        <v>4.6146173485908236E-2</v>
      </c>
    </row>
    <row r="59" spans="1:40" ht="15.75" customHeight="1">
      <c r="A59" s="42">
        <v>58</v>
      </c>
      <c r="B59" s="44" t="s">
        <v>921</v>
      </c>
      <c r="C59" s="2" t="s">
        <v>48</v>
      </c>
      <c r="D59" s="3" t="s">
        <v>36</v>
      </c>
      <c r="E59" s="2" t="s">
        <v>118</v>
      </c>
      <c r="F59" s="39">
        <v>43774</v>
      </c>
      <c r="G59" s="39" t="s">
        <v>1034</v>
      </c>
      <c r="H59" s="7">
        <v>5</v>
      </c>
      <c r="I59" s="4">
        <v>0</v>
      </c>
      <c r="J59" s="5">
        <f t="shared" si="10"/>
        <v>5</v>
      </c>
      <c r="K59" s="5"/>
      <c r="L59" s="5"/>
      <c r="M59" s="6">
        <v>1.5742895056950126</v>
      </c>
      <c r="N59" s="6">
        <v>0.46669047558312082</v>
      </c>
      <c r="O59" s="6">
        <v>0.11932510219404355</v>
      </c>
      <c r="P59" s="6">
        <v>2.0484883450974319E-2</v>
      </c>
      <c r="Q59" s="6">
        <f t="shared" si="11"/>
        <v>13.193280179512788</v>
      </c>
      <c r="R59" s="2">
        <v>1.2134122506770699</v>
      </c>
      <c r="S59" s="2">
        <v>9.0966925669444301</v>
      </c>
      <c r="T59" s="2">
        <v>1.56215238107776</v>
      </c>
      <c r="U59" s="2">
        <v>343.694472101016</v>
      </c>
      <c r="V59" s="2">
        <v>174.40946522609201</v>
      </c>
      <c r="W59" s="2">
        <v>0.57109149059598496</v>
      </c>
      <c r="X59" s="2">
        <v>4.9159455383891902E-2</v>
      </c>
      <c r="Y59" s="2">
        <v>6.7455752523114795E-2</v>
      </c>
      <c r="Z59" s="2">
        <v>0.34441005328658397</v>
      </c>
      <c r="AA59" s="2">
        <v>0.200129744690933</v>
      </c>
      <c r="AB59" s="2">
        <v>0.18602748792874699</v>
      </c>
      <c r="AC59" s="2">
        <v>5.5817307296539997</v>
      </c>
      <c r="AD59" s="2">
        <v>0.462564818587822</v>
      </c>
      <c r="AE59" s="2">
        <v>1.35440079252008E-2</v>
      </c>
      <c r="AF59" s="2">
        <v>1.8687894928667698E-2</v>
      </c>
      <c r="AG59" s="2">
        <v>0.72474764958272198</v>
      </c>
      <c r="AH59" s="2">
        <v>1.7359931134699101E-2</v>
      </c>
      <c r="AI59" s="2">
        <v>400.53936269528202</v>
      </c>
      <c r="AJ59" s="2">
        <v>96.049781864737895</v>
      </c>
      <c r="AK59" s="2">
        <f t="shared" si="2"/>
        <v>5.5490807296539995</v>
      </c>
      <c r="AL59" s="2">
        <f t="shared" si="12"/>
        <v>3.5455554454641391</v>
      </c>
      <c r="AM59" s="2">
        <f t="shared" si="13"/>
        <v>3.5248159309835505</v>
      </c>
      <c r="AN59" s="6">
        <f t="shared" si="5"/>
        <v>5.8838574514730952E-3</v>
      </c>
    </row>
    <row r="60" spans="1:40" ht="15.75" customHeight="1">
      <c r="A60" s="42">
        <v>59</v>
      </c>
      <c r="B60" s="48" t="s">
        <v>1030</v>
      </c>
      <c r="C60" s="2" t="s">
        <v>49</v>
      </c>
      <c r="D60" s="3" t="s">
        <v>50</v>
      </c>
      <c r="E60" s="2" t="s">
        <v>118</v>
      </c>
      <c r="F60" s="39">
        <v>43789</v>
      </c>
      <c r="G60" s="39" t="s">
        <v>1034</v>
      </c>
      <c r="H60" s="4">
        <v>-2.4414062500000022</v>
      </c>
      <c r="I60" s="9">
        <v>12</v>
      </c>
      <c r="J60" s="5">
        <f t="shared" si="10"/>
        <v>-14.441406250000002</v>
      </c>
      <c r="K60" s="5"/>
      <c r="L60" s="5">
        <v>1</v>
      </c>
      <c r="M60" s="8">
        <v>0.2722097240714384</v>
      </c>
      <c r="N60" s="6">
        <v>3.9597979746446542E-2</v>
      </c>
      <c r="O60" s="6">
        <v>4.1036040188035763E-2</v>
      </c>
      <c r="P60" s="6">
        <v>0.41082903986938413</v>
      </c>
      <c r="Q60" s="6">
        <f t="shared" si="11"/>
        <v>6.633430585020295</v>
      </c>
      <c r="R60" s="2">
        <v>1.0017380920210801</v>
      </c>
      <c r="S60" s="2">
        <v>0.47330247463177699</v>
      </c>
      <c r="T60" s="2">
        <v>1.7035570492177901</v>
      </c>
      <c r="U60" s="2">
        <v>29.2145360747996</v>
      </c>
      <c r="V60" s="2">
        <v>10.620049867487401</v>
      </c>
      <c r="W60" s="2">
        <v>1.25194231414317</v>
      </c>
      <c r="X60" s="2">
        <v>4.4139690729309698E-2</v>
      </c>
      <c r="Y60" s="2">
        <v>0.15523792917262799</v>
      </c>
      <c r="Z60" s="2">
        <v>4.7927770324435001E-2</v>
      </c>
      <c r="AA60" s="2">
        <v>2.7833539597388299E-2</v>
      </c>
      <c r="AB60" s="2">
        <v>1.28859985470839E-2</v>
      </c>
      <c r="AC60" s="2">
        <v>1.13861159342478</v>
      </c>
      <c r="AD60" s="2">
        <v>6.4017734880033206E-2</v>
      </c>
      <c r="AE60" s="2">
        <v>1.7940122266004901E-2</v>
      </c>
      <c r="AF60" s="2">
        <v>1.9886390479563101E-2</v>
      </c>
      <c r="AG60" s="2">
        <v>0.902130644796583</v>
      </c>
      <c r="AH60" s="2">
        <v>2.0134164258593299E-2</v>
      </c>
      <c r="AI60" s="2">
        <v>68.638384365885997</v>
      </c>
      <c r="AJ60" s="2">
        <v>15.5931625079747</v>
      </c>
      <c r="AK60" s="2">
        <f t="shared" si="2"/>
        <v>1.2329139762372801</v>
      </c>
      <c r="AL60" s="2">
        <f t="shared" si="12"/>
        <v>4.1828468740740652</v>
      </c>
      <c r="AM60" s="2">
        <f t="shared" si="13"/>
        <v>4.5292796958043846</v>
      </c>
      <c r="AN60" s="6">
        <f t="shared" si="5"/>
        <v>-7.6487398658826727E-2</v>
      </c>
    </row>
    <row r="61" spans="1:40" ht="15.75" customHeight="1">
      <c r="A61" s="42">
        <v>60</v>
      </c>
      <c r="B61" s="44" t="s">
        <v>922</v>
      </c>
      <c r="C61" s="2" t="s">
        <v>51</v>
      </c>
      <c r="D61" s="3" t="s">
        <v>50</v>
      </c>
      <c r="E61" s="2" t="s">
        <v>118</v>
      </c>
      <c r="F61" s="39">
        <v>43789</v>
      </c>
      <c r="G61" s="39" t="s">
        <v>1034</v>
      </c>
      <c r="H61" s="4">
        <v>2.4414062499999933</v>
      </c>
      <c r="I61" s="9">
        <v>3</v>
      </c>
      <c r="J61" s="5">
        <f t="shared" si="10"/>
        <v>-0.55859375000000666</v>
      </c>
      <c r="K61" s="5"/>
      <c r="L61" s="5"/>
      <c r="M61" s="8">
        <v>0.20942564620540838</v>
      </c>
      <c r="N61" s="6">
        <v>0.1053589103967956</v>
      </c>
      <c r="O61" s="6">
        <v>1.0770577933450086E-2</v>
      </c>
      <c r="P61" s="6">
        <v>5.5932146391855918E-2</v>
      </c>
      <c r="Q61" s="6">
        <f t="shared" si="11"/>
        <v>19.444234794030603</v>
      </c>
      <c r="R61" s="2">
        <v>1.0681618125588599</v>
      </c>
      <c r="S61" s="2">
        <v>2.1247671178217402</v>
      </c>
      <c r="T61" s="2">
        <v>2.4262550398947602</v>
      </c>
      <c r="U61" s="2">
        <v>13.4308713043065</v>
      </c>
      <c r="V61" s="2">
        <v>7.6059631239565002</v>
      </c>
      <c r="W61" s="2">
        <v>0.52384165215004497</v>
      </c>
      <c r="X61" s="2">
        <v>6.0885900571747698E-3</v>
      </c>
      <c r="Y61" s="2">
        <v>0</v>
      </c>
      <c r="Z61" s="2">
        <v>2.68957777122623E-2</v>
      </c>
      <c r="AA61" s="2">
        <v>9.3630722756579098E-3</v>
      </c>
      <c r="AB61" s="2">
        <v>9.8802811548068803E-3</v>
      </c>
      <c r="AC61" s="2">
        <v>0.63217823594237599</v>
      </c>
      <c r="AD61" s="2">
        <v>-2.9134538291638801E-2</v>
      </c>
      <c r="AE61" s="2">
        <v>2.2875177738125699E-2</v>
      </c>
      <c r="AF61" s="2">
        <v>6.5522854934373195E-2</v>
      </c>
      <c r="AG61" s="2">
        <v>0.34911753709506599</v>
      </c>
      <c r="AH61" s="2">
        <v>2.9709154400629E-2</v>
      </c>
      <c r="AI61" s="2">
        <v>26.584417489469701</v>
      </c>
      <c r="AJ61" s="2">
        <v>5.7010411400631797</v>
      </c>
      <c r="AK61" s="2">
        <f t="shared" si="2"/>
        <v>0.63582585312987605</v>
      </c>
      <c r="AL61" s="2">
        <f t="shared" si="12"/>
        <v>3.0186285557515933</v>
      </c>
      <c r="AM61" s="2">
        <f t="shared" si="13"/>
        <v>3.0360457978782924</v>
      </c>
      <c r="AN61" s="6">
        <f t="shared" si="5"/>
        <v>-5.7368179817547547E-3</v>
      </c>
    </row>
    <row r="62" spans="1:40" ht="15.75" customHeight="1">
      <c r="A62" s="42">
        <v>61</v>
      </c>
      <c r="B62" s="44" t="s">
        <v>923</v>
      </c>
      <c r="C62" s="2" t="s">
        <v>52</v>
      </c>
      <c r="D62" s="3" t="s">
        <v>50</v>
      </c>
      <c r="E62" s="2" t="s">
        <v>118</v>
      </c>
      <c r="F62" s="39">
        <v>43790</v>
      </c>
      <c r="G62" s="39" t="s">
        <v>1034</v>
      </c>
      <c r="H62" s="4">
        <v>43</v>
      </c>
      <c r="I62" s="2" t="s">
        <v>67</v>
      </c>
      <c r="J62" s="5" t="str">
        <f t="shared" si="10"/>
        <v>NA</v>
      </c>
      <c r="K62" s="5"/>
      <c r="L62" s="5"/>
      <c r="M62" s="8">
        <v>0.56019007391763465</v>
      </c>
      <c r="N62" s="6">
        <v>0.21425335469952386</v>
      </c>
      <c r="O62" s="6">
        <v>4.0579776937966633E-2</v>
      </c>
      <c r="P62" s="6">
        <v>0.12169307704220479</v>
      </c>
      <c r="Q62" s="6">
        <f t="shared" si="11"/>
        <v>13.804661242322359</v>
      </c>
      <c r="R62" s="2">
        <v>1.08882734938589</v>
      </c>
      <c r="S62" s="2">
        <v>6.8596612775702903</v>
      </c>
      <c r="T62" s="2">
        <v>1.60194902012378</v>
      </c>
      <c r="U62" s="2">
        <v>69.601205195646401</v>
      </c>
      <c r="V62" s="2">
        <v>29.899223701243699</v>
      </c>
      <c r="W62" s="2">
        <v>0.55127393806834502</v>
      </c>
      <c r="X62" s="2">
        <v>2.7781812669445599E-2</v>
      </c>
      <c r="Y62" s="2">
        <v>0</v>
      </c>
      <c r="Z62" s="2">
        <v>7.7592903456149998E-2</v>
      </c>
      <c r="AA62" s="2">
        <v>4.1863752503704901E-2</v>
      </c>
      <c r="AB62" s="2">
        <v>3.3531678772512001E-2</v>
      </c>
      <c r="AC62" s="2">
        <v>1.9265093758740801</v>
      </c>
      <c r="AD62" s="2">
        <v>0.16430534043233699</v>
      </c>
      <c r="AE62" s="2">
        <v>1.5907388678791198E-2</v>
      </c>
      <c r="AF62" s="2">
        <v>1.84570395173086E-2</v>
      </c>
      <c r="AG62" s="2">
        <v>0.86186024924926996</v>
      </c>
      <c r="AH62" s="2">
        <v>1.7011262719431701E-2</v>
      </c>
      <c r="AI62" s="2">
        <v>134.987619099564</v>
      </c>
      <c r="AJ62" s="2">
        <v>31.617886956892601</v>
      </c>
      <c r="AK62" s="2" t="str">
        <f t="shared" si="2"/>
        <v>NA</v>
      </c>
      <c r="AL62" s="2">
        <f t="shared" si="12"/>
        <v>3.4390280470362939</v>
      </c>
      <c r="AM62" s="2" t="str">
        <f t="shared" si="13"/>
        <v>NA</v>
      </c>
      <c r="AN62" s="6" t="str">
        <f t="shared" si="5"/>
        <v>NA</v>
      </c>
    </row>
    <row r="63" spans="1:40" ht="15.75" customHeight="1">
      <c r="A63" s="42">
        <v>62</v>
      </c>
      <c r="B63" s="45">
        <v>41</v>
      </c>
      <c r="C63" s="2" t="s">
        <v>53</v>
      </c>
      <c r="D63" s="3" t="s">
        <v>50</v>
      </c>
      <c r="E63" s="2" t="s">
        <v>118</v>
      </c>
      <c r="F63" s="39">
        <v>43789</v>
      </c>
      <c r="G63" s="39" t="s">
        <v>1034</v>
      </c>
      <c r="H63" s="4">
        <v>2.4414062499999978</v>
      </c>
      <c r="I63" s="9">
        <v>-9</v>
      </c>
      <c r="J63" s="5">
        <f t="shared" si="10"/>
        <v>11.441406249999998</v>
      </c>
      <c r="K63" s="5"/>
      <c r="L63" s="5">
        <v>1</v>
      </c>
      <c r="M63" s="8">
        <v>0.35565401037601579</v>
      </c>
      <c r="N63" s="6">
        <v>0.16192745289171945</v>
      </c>
      <c r="O63" s="6">
        <v>2.5131348511383537E-2</v>
      </c>
      <c r="P63" s="6">
        <v>8.0680883733385222E-2</v>
      </c>
      <c r="Q63" s="6">
        <f t="shared" si="11"/>
        <v>14.151807660258189</v>
      </c>
      <c r="R63" s="2">
        <v>1.24798847428195</v>
      </c>
      <c r="S63" s="2">
        <v>1.7351618055682501</v>
      </c>
      <c r="T63" s="2">
        <v>1.83345753376017</v>
      </c>
      <c r="U63" s="2">
        <v>21.9469876765896</v>
      </c>
      <c r="V63" s="2">
        <v>11.6633999893244</v>
      </c>
      <c r="W63" s="2">
        <v>0.39494693553509003</v>
      </c>
      <c r="X63" s="2">
        <v>2.40096134721028E-2</v>
      </c>
      <c r="Y63" s="2">
        <v>0</v>
      </c>
      <c r="Z63" s="2">
        <v>3.46950905422716E-2</v>
      </c>
      <c r="AA63" s="2">
        <v>1.7866486010435199E-2</v>
      </c>
      <c r="AB63" s="2">
        <v>1.42906004769046E-2</v>
      </c>
      <c r="AC63" s="2">
        <v>0.81741385012468504</v>
      </c>
      <c r="AD63" s="2">
        <v>4.4770958215425503E-2</v>
      </c>
      <c r="AE63" s="2">
        <v>2.19658090489179E-2</v>
      </c>
      <c r="AF63" s="2">
        <v>2.18351654685188E-2</v>
      </c>
      <c r="AG63" s="2">
        <v>1.0059831733625899</v>
      </c>
      <c r="AH63" s="2">
        <v>2.0795398592943999E-2</v>
      </c>
      <c r="AI63" s="2">
        <v>49.493385273578603</v>
      </c>
      <c r="AJ63" s="2">
        <v>10.7778665917828</v>
      </c>
      <c r="AK63" s="2">
        <f t="shared" si="2"/>
        <v>0.742701467312185</v>
      </c>
      <c r="AL63" s="2">
        <f t="shared" si="12"/>
        <v>2.2983400335074893</v>
      </c>
      <c r="AM63" s="2">
        <f t="shared" si="13"/>
        <v>2.0882696262217388</v>
      </c>
      <c r="AN63" s="6">
        <f t="shared" si="5"/>
        <v>0.10059544258459875</v>
      </c>
    </row>
    <row r="64" spans="1:40" ht="15.75" customHeight="1">
      <c r="A64" s="42">
        <v>63</v>
      </c>
      <c r="B64" s="44" t="s">
        <v>924</v>
      </c>
      <c r="C64" s="2" t="s">
        <v>54</v>
      </c>
      <c r="D64" s="3" t="s">
        <v>50</v>
      </c>
      <c r="E64" s="2" t="s">
        <v>118</v>
      </c>
      <c r="F64" s="39">
        <v>43790</v>
      </c>
      <c r="G64" s="39" t="s">
        <v>1034</v>
      </c>
      <c r="H64" s="4">
        <v>-4.2351647362715017E-15</v>
      </c>
      <c r="I64" s="2" t="s">
        <v>67</v>
      </c>
      <c r="J64" s="5" t="str">
        <f t="shared" si="10"/>
        <v>NA</v>
      </c>
      <c r="K64" s="5"/>
      <c r="L64" s="5"/>
      <c r="M64" s="8">
        <v>0.66268766355998343</v>
      </c>
      <c r="N64" s="6">
        <v>0.12020815280171303</v>
      </c>
      <c r="O64" s="6">
        <v>0.27390542907180387</v>
      </c>
      <c r="P64" s="6">
        <v>0.41648589411887643</v>
      </c>
      <c r="Q64" s="6">
        <f t="shared" si="11"/>
        <v>2.4194031706697601</v>
      </c>
      <c r="R64" s="2">
        <v>1.24950932331623</v>
      </c>
      <c r="S64" s="2">
        <v>6.8599909594059199</v>
      </c>
      <c r="T64" s="2">
        <v>1.5482281786851</v>
      </c>
      <c r="U64" s="2">
        <v>98.017788939277693</v>
      </c>
      <c r="V64" s="2">
        <v>38.282798034402497</v>
      </c>
      <c r="W64" s="2">
        <v>0.673507861846528</v>
      </c>
      <c r="X64" s="2">
        <v>2.79625500741503E-2</v>
      </c>
      <c r="Y64" s="2">
        <v>4.8362068909853003E-3</v>
      </c>
      <c r="Z64" s="2">
        <v>0.11185675869234001</v>
      </c>
      <c r="AA64" s="2">
        <v>6.2434146801820099E-2</v>
      </c>
      <c r="AB64" s="2">
        <v>4.6468554828280197E-2</v>
      </c>
      <c r="AC64" s="2">
        <v>1.7612562259882401</v>
      </c>
      <c r="AD64" s="2">
        <v>0.139650271065898</v>
      </c>
      <c r="AE64" s="2">
        <v>1.7299118653902799E-2</v>
      </c>
      <c r="AF64" s="2">
        <v>1.7673507411146198E-2</v>
      </c>
      <c r="AG64" s="2">
        <v>0.97881638610074495</v>
      </c>
      <c r="AH64" s="2">
        <v>1.6182239722407701E-2</v>
      </c>
      <c r="AI64" s="2">
        <v>117.405457767629</v>
      </c>
      <c r="AJ64" s="2">
        <v>26.1138880167154</v>
      </c>
      <c r="AK64" s="2" t="str">
        <f t="shared" si="2"/>
        <v>NA</v>
      </c>
      <c r="AL64" s="2">
        <f t="shared" si="12"/>
        <v>2.6577471150235459</v>
      </c>
      <c r="AM64" s="2" t="str">
        <f t="shared" si="13"/>
        <v>NA</v>
      </c>
      <c r="AN64" s="6" t="str">
        <f t="shared" si="5"/>
        <v>NA</v>
      </c>
    </row>
    <row r="65" spans="1:40" ht="15.75" customHeight="1">
      <c r="A65" s="42">
        <v>64</v>
      </c>
      <c r="B65" s="44" t="s">
        <v>925</v>
      </c>
      <c r="C65" s="2" t="s">
        <v>55</v>
      </c>
      <c r="D65" s="3" t="s">
        <v>50</v>
      </c>
      <c r="E65" s="2" t="s">
        <v>118</v>
      </c>
      <c r="F65" s="39">
        <v>43790</v>
      </c>
      <c r="G65" s="39" t="s">
        <v>1034</v>
      </c>
      <c r="H65" s="4">
        <v>2.4414062499999933</v>
      </c>
      <c r="I65" s="2" t="s">
        <v>67</v>
      </c>
      <c r="J65" s="5" t="str">
        <f t="shared" si="10"/>
        <v>NA</v>
      </c>
      <c r="K65" s="5"/>
      <c r="L65" s="5"/>
      <c r="M65" s="8">
        <v>0.78986272439281946</v>
      </c>
      <c r="N65" s="6">
        <v>0.134350288425444</v>
      </c>
      <c r="O65" s="6">
        <v>0.19846068762097888</v>
      </c>
      <c r="P65" s="6">
        <v>8.2024386617639583E-2</v>
      </c>
      <c r="Q65" s="6">
        <f t="shared" si="11"/>
        <v>3.9799455189901534</v>
      </c>
      <c r="R65" s="2">
        <v>1.2301680439156899</v>
      </c>
      <c r="S65" s="2">
        <v>6.8578501937084297</v>
      </c>
      <c r="T65" s="2">
        <v>1.69582795214682</v>
      </c>
      <c r="U65" s="2">
        <v>108.53140925451</v>
      </c>
      <c r="V65" s="2">
        <v>43.143143338768802</v>
      </c>
      <c r="W65" s="2">
        <v>0.63327740732660698</v>
      </c>
      <c r="X65" s="2">
        <v>4.1795186951588903E-2</v>
      </c>
      <c r="Y65" s="2">
        <v>1.05808655467605E-2</v>
      </c>
      <c r="Z65" s="2">
        <v>0.124560018441684</v>
      </c>
      <c r="AA65" s="2">
        <v>6.44021853672712E-2</v>
      </c>
      <c r="AB65" s="2">
        <v>4.9398645820389199E-2</v>
      </c>
      <c r="AC65" s="2">
        <v>1.8896560759059999</v>
      </c>
      <c r="AD65" s="2">
        <v>0.120818096601498</v>
      </c>
      <c r="AE65" s="2">
        <v>1.9233222580804999E-2</v>
      </c>
      <c r="AF65" s="2">
        <v>2.0072668341072099E-2</v>
      </c>
      <c r="AG65" s="2">
        <v>0.958179662713327</v>
      </c>
      <c r="AH65" s="2">
        <v>1.8889398792286499E-2</v>
      </c>
      <c r="AI65" s="2">
        <v>120.432038333812</v>
      </c>
      <c r="AJ65" s="2">
        <v>26.536906643477099</v>
      </c>
      <c r="AK65" s="2" t="str">
        <f t="shared" si="2"/>
        <v>NA</v>
      </c>
      <c r="AL65" s="2">
        <f t="shared" si="12"/>
        <v>2.3923854329986387</v>
      </c>
      <c r="AM65" s="2" t="str">
        <f t="shared" si="13"/>
        <v>NA</v>
      </c>
      <c r="AN65" s="6" t="str">
        <f t="shared" si="5"/>
        <v>NA</v>
      </c>
    </row>
    <row r="66" spans="1:40" ht="15.75" customHeight="1">
      <c r="A66" s="42">
        <v>65</v>
      </c>
      <c r="B66" s="44" t="s">
        <v>926</v>
      </c>
      <c r="C66" s="2" t="s">
        <v>56</v>
      </c>
      <c r="D66" s="3" t="s">
        <v>50</v>
      </c>
      <c r="E66" s="2" t="s">
        <v>118</v>
      </c>
      <c r="F66" s="39">
        <v>43789</v>
      </c>
      <c r="G66" s="39" t="s">
        <v>1034</v>
      </c>
      <c r="H66" s="4">
        <v>2.4414062499999933</v>
      </c>
      <c r="I66" s="9">
        <v>-9</v>
      </c>
      <c r="J66" s="5">
        <f t="shared" ref="J66:J97" si="14">IF(AND(NOT(ISBLANK(H66)),NOT(ISBLANK(I66)),ISNUMBER(I66)),H66-I66,"NA")</f>
        <v>11.441406249999993</v>
      </c>
      <c r="K66" s="5"/>
      <c r="L66" s="5">
        <v>1</v>
      </c>
      <c r="M66" s="8">
        <v>0.91256140673063668</v>
      </c>
      <c r="N66" s="6">
        <v>0.26657925650732828</v>
      </c>
      <c r="O66" s="6">
        <v>8.0435984883399383E-2</v>
      </c>
      <c r="P66" s="6">
        <v>3.5228059838713799E-2</v>
      </c>
      <c r="Q66" s="6">
        <f t="shared" ref="Q66:Q91" si="15">M66/O66</f>
        <v>11.345188450834446</v>
      </c>
      <c r="R66" s="2">
        <v>1.1862156536108099</v>
      </c>
      <c r="S66" s="2">
        <v>3.1972220721051801</v>
      </c>
      <c r="T66" s="2">
        <v>1.4467877009389201</v>
      </c>
      <c r="U66" s="2">
        <v>68.380785620080701</v>
      </c>
      <c r="V66" s="2">
        <v>26.9288988159132</v>
      </c>
      <c r="W66" s="2">
        <v>0.68253565804049998</v>
      </c>
      <c r="X66" s="2">
        <v>5.53874731758697E-2</v>
      </c>
      <c r="Y66" s="2">
        <v>2.43847818231799E-2</v>
      </c>
      <c r="Z66" s="2">
        <v>7.7196903116941898E-2</v>
      </c>
      <c r="AA66" s="2">
        <v>4.22724102814271E-2</v>
      </c>
      <c r="AB66" s="2">
        <v>3.14293463805786E-2</v>
      </c>
      <c r="AC66" s="2">
        <v>1.37306674752919</v>
      </c>
      <c r="AD66" s="2">
        <v>5.3415311337340404E-3</v>
      </c>
      <c r="AE66" s="2">
        <v>2.49283267376369E-2</v>
      </c>
      <c r="AF66" s="2">
        <v>4.0652548976031697E-2</v>
      </c>
      <c r="AG66" s="2">
        <v>0.61320451891797401</v>
      </c>
      <c r="AH66" s="2">
        <v>4.0628308158002301E-2</v>
      </c>
      <c r="AI66" s="2">
        <v>70.069046883887097</v>
      </c>
      <c r="AJ66" s="2">
        <v>14.5509451592969</v>
      </c>
      <c r="AK66" s="2">
        <f t="shared" ref="AK66:AK130" si="16">IF(AND(ISNUMBER(J66),ISNUMBER(AC66),OR(NOT(K66=1),NOT(L66=1))),AC66-(6.53*J66/1000),"NA")</f>
        <v>1.29835436471669</v>
      </c>
      <c r="AL66" s="2">
        <f t="shared" ref="AL66:AL97" si="17">IF(ISNUMBER(AC66),AC66/M66,"NA")</f>
        <v>1.5046294281152763</v>
      </c>
      <c r="AM66" s="2">
        <f t="shared" ref="AM66:AM97" si="18">IF(ISNUMBER(AK66),AK66/M66,"NA")</f>
        <v>1.4227583537289878</v>
      </c>
      <c r="AN66" s="6">
        <f t="shared" ref="AN66:AN130" si="19">IF(ISNUMBER(AM66),(AL66-AM66)/AM66,"NA")</f>
        <v>5.7543906997072243E-2</v>
      </c>
    </row>
    <row r="67" spans="1:40" ht="15.75" customHeight="1">
      <c r="A67" s="42">
        <v>66</v>
      </c>
      <c r="B67" s="45">
        <v>47</v>
      </c>
      <c r="C67" s="2" t="s">
        <v>57</v>
      </c>
      <c r="D67" s="3" t="s">
        <v>50</v>
      </c>
      <c r="E67" s="2" t="s">
        <v>118</v>
      </c>
      <c r="F67" s="39">
        <v>43790</v>
      </c>
      <c r="G67" s="39" t="s">
        <v>1034</v>
      </c>
      <c r="H67" s="4">
        <v>9.765625</v>
      </c>
      <c r="I67" s="2" t="s">
        <v>67</v>
      </c>
      <c r="J67" s="5" t="str">
        <f t="shared" si="14"/>
        <v>NA</v>
      </c>
      <c r="K67" s="5"/>
      <c r="L67" s="5"/>
      <c r="M67" s="8">
        <v>0.45333088471603689</v>
      </c>
      <c r="N67" s="6">
        <v>0.19516147160748698</v>
      </c>
      <c r="O67" s="6">
        <v>2.4140473776384921E-2</v>
      </c>
      <c r="P67" s="6">
        <v>3.9498984797080548E-2</v>
      </c>
      <c r="Q67" s="6">
        <f t="shared" si="15"/>
        <v>18.778872731135106</v>
      </c>
      <c r="R67" s="2">
        <v>1.1082406592154701</v>
      </c>
      <c r="S67" s="2">
        <v>4.0375965887675198</v>
      </c>
      <c r="T67" s="2">
        <v>1.4875026766166799</v>
      </c>
      <c r="U67" s="2">
        <v>70.847852469394397</v>
      </c>
      <c r="V67" s="2">
        <v>35.517031918649899</v>
      </c>
      <c r="W67" s="2">
        <v>0.41778688908551698</v>
      </c>
      <c r="X67" s="2">
        <v>3.09703462977922E-2</v>
      </c>
      <c r="Y67" s="2">
        <v>0</v>
      </c>
      <c r="Z67" s="2">
        <v>7.8560468252305796E-2</v>
      </c>
      <c r="AA67" s="2">
        <v>4.05010276889399E-2</v>
      </c>
      <c r="AB67" s="2">
        <v>3.58719515876516E-2</v>
      </c>
      <c r="AC67" s="2">
        <v>1.3734774970095101</v>
      </c>
      <c r="AD67" s="2">
        <v>7.9175678265686195E-2</v>
      </c>
      <c r="AE67" s="2">
        <v>1.6582950726369301E-2</v>
      </c>
      <c r="AF67" s="2">
        <v>2.3042266668291699E-2</v>
      </c>
      <c r="AG67" s="2">
        <v>0.719675323833873</v>
      </c>
      <c r="AH67" s="2">
        <v>2.1157325660997699E-2</v>
      </c>
      <c r="AI67" s="2">
        <v>93.316852767682406</v>
      </c>
      <c r="AJ67" s="2">
        <v>22.308909968645501</v>
      </c>
      <c r="AK67" s="2" t="str">
        <f t="shared" si="16"/>
        <v>NA</v>
      </c>
      <c r="AL67" s="2">
        <f t="shared" si="17"/>
        <v>3.0297461375697936</v>
      </c>
      <c r="AM67" s="2" t="str">
        <f t="shared" si="18"/>
        <v>NA</v>
      </c>
      <c r="AN67" s="6" t="str">
        <f t="shared" si="19"/>
        <v>NA</v>
      </c>
    </row>
    <row r="68" spans="1:40" ht="15.75" customHeight="1">
      <c r="A68" s="42">
        <v>67</v>
      </c>
      <c r="B68" s="44" t="s">
        <v>927</v>
      </c>
      <c r="C68" s="2" t="s">
        <v>58</v>
      </c>
      <c r="D68" s="3" t="s">
        <v>59</v>
      </c>
      <c r="E68" s="2" t="s">
        <v>118</v>
      </c>
      <c r="F68" s="39">
        <v>43756</v>
      </c>
      <c r="G68" s="39" t="s">
        <v>1034</v>
      </c>
      <c r="H68" s="7">
        <v>-5</v>
      </c>
      <c r="I68" s="4">
        <v>2.9638411381149972</v>
      </c>
      <c r="J68" s="5">
        <f t="shared" si="14"/>
        <v>-7.9638411381149972</v>
      </c>
      <c r="K68" s="5">
        <v>1</v>
      </c>
      <c r="L68" s="5"/>
      <c r="M68" s="6">
        <v>1.0296693575140996</v>
      </c>
      <c r="N68" s="6">
        <v>4.0305086527632858E-2</v>
      </c>
      <c r="O68" s="6">
        <v>0.22331275548510887</v>
      </c>
      <c r="P68" s="6">
        <v>0.51048866960981609</v>
      </c>
      <c r="Q68" s="6">
        <f t="shared" si="15"/>
        <v>4.6108846549195928</v>
      </c>
      <c r="R68" s="2">
        <v>1.2527391088879101</v>
      </c>
      <c r="S68" s="2">
        <v>6.8957401628579502</v>
      </c>
      <c r="T68" s="2">
        <v>1.6569817411627099</v>
      </c>
      <c r="U68" s="2">
        <v>202.446416718748</v>
      </c>
      <c r="V68" s="2">
        <v>77.716453095511</v>
      </c>
      <c r="W68" s="2">
        <v>0.67175182428010105</v>
      </c>
      <c r="X68" s="2">
        <v>6.4489215421076607E-2</v>
      </c>
      <c r="Y68" s="2">
        <v>6.6195082386627704E-2</v>
      </c>
      <c r="Z68" s="2">
        <v>0.225133078732597</v>
      </c>
      <c r="AA68" s="2">
        <v>0.11871546429004801</v>
      </c>
      <c r="AB68" s="2">
        <v>9.2943903257790297E-2</v>
      </c>
      <c r="AC68" s="2">
        <v>1.9601487159603901</v>
      </c>
      <c r="AD68" s="2">
        <v>0.16316996426796501</v>
      </c>
      <c r="AE68" s="2">
        <v>1.6711164842977001E-2</v>
      </c>
      <c r="AF68" s="2">
        <v>1.9090208688666298E-2</v>
      </c>
      <c r="AG68" s="2">
        <v>0.87537884553866996</v>
      </c>
      <c r="AH68" s="2">
        <v>1.64460130328999E-2</v>
      </c>
      <c r="AI68" s="2">
        <v>133.495871064559</v>
      </c>
      <c r="AJ68" s="2">
        <v>29.801387681300898</v>
      </c>
      <c r="AK68" s="2">
        <f t="shared" si="16"/>
        <v>2.012152598592281</v>
      </c>
      <c r="AL68" s="2">
        <f t="shared" si="17"/>
        <v>1.9036681063256262</v>
      </c>
      <c r="AM68" s="2">
        <f t="shared" si="18"/>
        <v>1.9541735256161858</v>
      </c>
      <c r="AN68" s="6">
        <f t="shared" si="19"/>
        <v>-2.5844899968458207E-2</v>
      </c>
    </row>
    <row r="69" spans="1:40" ht="15.75" customHeight="1">
      <c r="A69" s="42">
        <v>68</v>
      </c>
      <c r="B69" s="44">
        <v>1004</v>
      </c>
      <c r="C69" s="2" t="s">
        <v>60</v>
      </c>
      <c r="D69" s="3" t="s">
        <v>59</v>
      </c>
      <c r="E69" s="2" t="s">
        <v>118</v>
      </c>
      <c r="F69" s="39">
        <v>43757</v>
      </c>
      <c r="G69" s="39" t="s">
        <v>1034</v>
      </c>
      <c r="H69" s="7">
        <v>-4.8828125000000044</v>
      </c>
      <c r="I69" s="4">
        <v>0</v>
      </c>
      <c r="J69" s="5">
        <f t="shared" si="14"/>
        <v>-4.8828125000000044</v>
      </c>
      <c r="K69" s="5">
        <v>1</v>
      </c>
      <c r="L69" s="5"/>
      <c r="M69" s="6">
        <v>0.48814552692690483</v>
      </c>
      <c r="N69" s="6">
        <v>0.18243354954612925</v>
      </c>
      <c r="O69" s="6">
        <v>0.21751480770835074</v>
      </c>
      <c r="P69" s="6">
        <v>0.18999959210482523</v>
      </c>
      <c r="Q69" s="6">
        <f t="shared" si="15"/>
        <v>2.244194462298045</v>
      </c>
      <c r="R69" s="2">
        <v>1.2127963176919201</v>
      </c>
      <c r="S69" s="2">
        <v>2.8667116885373001</v>
      </c>
      <c r="T69" s="2">
        <v>1.6347765546658299</v>
      </c>
      <c r="U69" s="2">
        <v>79.149053283705001</v>
      </c>
      <c r="V69" s="2">
        <v>31.951436551042601</v>
      </c>
      <c r="W69" s="2">
        <v>0.67559015842886205</v>
      </c>
      <c r="X69" s="2">
        <v>4.6691249845082397E-2</v>
      </c>
      <c r="Y69" s="2">
        <v>4.0481369608528397E-2</v>
      </c>
      <c r="Z69" s="2">
        <v>9.8647204195302193E-2</v>
      </c>
      <c r="AA69" s="2">
        <v>5.2614935056268998E-2</v>
      </c>
      <c r="AB69" s="2">
        <v>4.0216114796564298E-2</v>
      </c>
      <c r="AC69" s="2">
        <v>1.49274524309926</v>
      </c>
      <c r="AD69" s="2">
        <v>0.132832916286203</v>
      </c>
      <c r="AE69" s="2">
        <v>1.6263491193764301E-2</v>
      </c>
      <c r="AF69" s="2">
        <v>1.6964839311355701E-2</v>
      </c>
      <c r="AG69" s="2">
        <v>0.95865872321455503</v>
      </c>
      <c r="AH69" s="2">
        <v>1.5502169720643401E-2</v>
      </c>
      <c r="AI69" s="2">
        <v>103.45679783928</v>
      </c>
      <c r="AJ69" s="2">
        <v>23.370398714715101</v>
      </c>
      <c r="AK69" s="2">
        <f t="shared" si="16"/>
        <v>1.5246300087242601</v>
      </c>
      <c r="AL69" s="2">
        <f t="shared" si="17"/>
        <v>3.0579922600064808</v>
      </c>
      <c r="AM69" s="2">
        <f t="shared" si="18"/>
        <v>3.1233104158968543</v>
      </c>
      <c r="AN69" s="6">
        <f t="shared" si="19"/>
        <v>-2.0913116915283449E-2</v>
      </c>
    </row>
    <row r="70" spans="1:40" ht="15.75" customHeight="1">
      <c r="A70" s="42">
        <v>69</v>
      </c>
      <c r="B70" s="44">
        <v>1003</v>
      </c>
      <c r="C70" s="2" t="s">
        <v>61</v>
      </c>
      <c r="D70" s="3" t="s">
        <v>59</v>
      </c>
      <c r="E70" s="2" t="s">
        <v>118</v>
      </c>
      <c r="F70" s="39">
        <v>43757</v>
      </c>
      <c r="G70" s="39" t="s">
        <v>1034</v>
      </c>
      <c r="H70" s="4">
        <v>4.8828124999999911</v>
      </c>
      <c r="I70" s="4">
        <v>14.819205690574986</v>
      </c>
      <c r="J70" s="5">
        <f t="shared" si="14"/>
        <v>-9.9363931905749947</v>
      </c>
      <c r="K70" s="5"/>
      <c r="L70" s="5">
        <v>1</v>
      </c>
      <c r="M70" s="6">
        <v>0.72070109476943489</v>
      </c>
      <c r="N70" s="6">
        <v>6.7175144212721846E-2</v>
      </c>
      <c r="O70" s="6">
        <v>0.12879369316759823</v>
      </c>
      <c r="P70" s="6">
        <v>0.81383040767103321</v>
      </c>
      <c r="Q70" s="6">
        <f t="shared" si="15"/>
        <v>5.5957793976106593</v>
      </c>
      <c r="R70" s="2">
        <v>1.1770532645026801</v>
      </c>
      <c r="S70" s="2">
        <v>3.7630477459298599</v>
      </c>
      <c r="T70" s="2">
        <v>1.5957874391465701</v>
      </c>
      <c r="U70" s="2">
        <v>123.50090831207601</v>
      </c>
      <c r="V70" s="2">
        <v>49.567746116516503</v>
      </c>
      <c r="W70" s="2">
        <v>0.66055354743585804</v>
      </c>
      <c r="X70" s="2">
        <v>5.76647210114851E-2</v>
      </c>
      <c r="Y70" s="2">
        <v>3.4236238457339099E-2</v>
      </c>
      <c r="Z70" s="2">
        <v>0.14254367557950301</v>
      </c>
      <c r="AA70" s="2">
        <v>7.9272802011288904E-2</v>
      </c>
      <c r="AB70" s="2">
        <v>5.5744438572254799E-2</v>
      </c>
      <c r="AC70" s="2">
        <v>1.9533785846090901</v>
      </c>
      <c r="AD70" s="2">
        <v>6.3567203872658504E-2</v>
      </c>
      <c r="AE70" s="2">
        <v>1.8746590045119801E-2</v>
      </c>
      <c r="AF70" s="2">
        <v>2.6698722916621901E-2</v>
      </c>
      <c r="AG70" s="2">
        <v>0.70215306191476001</v>
      </c>
      <c r="AH70" s="2">
        <v>2.5070699793438501E-2</v>
      </c>
      <c r="AI70" s="2">
        <v>112.918907062668</v>
      </c>
      <c r="AJ70" s="2">
        <v>24.8070916065459</v>
      </c>
      <c r="AK70" s="2">
        <f t="shared" si="16"/>
        <v>2.018263232143545</v>
      </c>
      <c r="AL70" s="2">
        <f t="shared" si="17"/>
        <v>2.7103865927024997</v>
      </c>
      <c r="AM70" s="2">
        <f t="shared" si="18"/>
        <v>2.8004164927614315</v>
      </c>
      <c r="AN70" s="6">
        <f t="shared" si="19"/>
        <v>-3.2148753691332237E-2</v>
      </c>
    </row>
    <row r="71" spans="1:40" ht="15.75" customHeight="1">
      <c r="A71" s="42">
        <v>70</v>
      </c>
      <c r="B71" s="44">
        <v>1001</v>
      </c>
      <c r="C71" s="2" t="s">
        <v>62</v>
      </c>
      <c r="D71" s="3" t="s">
        <v>59</v>
      </c>
      <c r="E71" s="2" t="s">
        <v>118</v>
      </c>
      <c r="F71" s="39">
        <v>43757</v>
      </c>
      <c r="G71" s="39" t="s">
        <v>1034</v>
      </c>
      <c r="H71" s="4">
        <v>0</v>
      </c>
      <c r="I71" s="4">
        <v>0</v>
      </c>
      <c r="J71" s="5">
        <f t="shared" si="14"/>
        <v>0</v>
      </c>
      <c r="K71" s="5"/>
      <c r="L71" s="5"/>
      <c r="M71" s="6">
        <v>0.9741568063695677</v>
      </c>
      <c r="N71" s="6">
        <v>0.22415284963613569</v>
      </c>
      <c r="O71" s="6">
        <v>0.38432051389004751</v>
      </c>
      <c r="P71" s="6">
        <v>0.27400387770978696</v>
      </c>
      <c r="Q71" s="6">
        <f t="shared" si="15"/>
        <v>2.5347509986112007</v>
      </c>
      <c r="R71" s="2">
        <v>1.2048280429985301</v>
      </c>
      <c r="S71" s="2">
        <v>7.7829638839025996</v>
      </c>
      <c r="T71" s="2">
        <v>1.6102898810203801</v>
      </c>
      <c r="U71" s="2">
        <v>233.676564377088</v>
      </c>
      <c r="V71" s="2">
        <v>103.36112582867599</v>
      </c>
      <c r="W71" s="2">
        <v>0.57978903416999605</v>
      </c>
      <c r="X71" s="2">
        <v>5.14548233047094E-2</v>
      </c>
      <c r="Y71" s="2">
        <v>4.9144539713495299E-2</v>
      </c>
      <c r="Z71" s="2">
        <v>0.25807630065514803</v>
      </c>
      <c r="AA71" s="2">
        <v>0.134353994100611</v>
      </c>
      <c r="AB71" s="2">
        <v>0.112394572914525</v>
      </c>
      <c r="AC71" s="2">
        <v>3.2254031413700801</v>
      </c>
      <c r="AD71" s="2">
        <v>0.24178249374709401</v>
      </c>
      <c r="AE71" s="2">
        <v>1.48528156430378E-2</v>
      </c>
      <c r="AF71" s="2">
        <v>1.9109063271340199E-2</v>
      </c>
      <c r="AG71" s="2">
        <v>0.77726550130346295</v>
      </c>
      <c r="AH71" s="2">
        <v>1.7307425673833601E-2</v>
      </c>
      <c r="AI71" s="2">
        <v>220.39729826466899</v>
      </c>
      <c r="AJ71" s="2">
        <v>51.195150341698799</v>
      </c>
      <c r="AK71" s="2">
        <f t="shared" si="16"/>
        <v>3.2254031413700801</v>
      </c>
      <c r="AL71" s="2">
        <f t="shared" si="17"/>
        <v>3.3109691584359293</v>
      </c>
      <c r="AM71" s="2">
        <f t="shared" si="18"/>
        <v>3.3109691584359293</v>
      </c>
      <c r="AN71" s="6">
        <f t="shared" si="19"/>
        <v>0</v>
      </c>
    </row>
    <row r="72" spans="1:40" ht="15.75" customHeight="1">
      <c r="A72" s="42">
        <v>71</v>
      </c>
      <c r="B72" s="44">
        <v>1002</v>
      </c>
      <c r="C72" s="2" t="s">
        <v>63</v>
      </c>
      <c r="D72" s="3" t="s">
        <v>59</v>
      </c>
      <c r="E72" s="2" t="s">
        <v>118</v>
      </c>
      <c r="F72" s="39">
        <v>43757</v>
      </c>
      <c r="G72" s="39" t="s">
        <v>1034</v>
      </c>
      <c r="H72" s="9">
        <v>-2</v>
      </c>
      <c r="I72" s="4">
        <v>11.855364552459989</v>
      </c>
      <c r="J72" s="5">
        <f t="shared" si="14"/>
        <v>-13.855364552459989</v>
      </c>
      <c r="K72" s="5">
        <v>1</v>
      </c>
      <c r="L72" s="5">
        <v>1</v>
      </c>
      <c r="M72" s="6">
        <v>0.57771757160234438</v>
      </c>
      <c r="N72" s="6">
        <v>5.9396969619670045E-2</v>
      </c>
      <c r="O72" s="6">
        <v>5.1293067489780596E-2</v>
      </c>
      <c r="P72" s="6">
        <v>0.19664639584797888</v>
      </c>
      <c r="Q72" s="6">
        <f t="shared" si="15"/>
        <v>11.263073157351064</v>
      </c>
      <c r="R72" s="2">
        <v>1.2028271430017401</v>
      </c>
      <c r="S72" s="2">
        <v>3.3035142823395698</v>
      </c>
      <c r="T72" s="2">
        <v>1.54914583438355</v>
      </c>
      <c r="U72" s="2">
        <v>111.090484038236</v>
      </c>
      <c r="V72" s="2">
        <v>46.317146132776898</v>
      </c>
      <c r="W72" s="2">
        <v>0.65282659747220595</v>
      </c>
      <c r="X72" s="2">
        <v>5.7468304861402003E-2</v>
      </c>
      <c r="Y72" s="2">
        <v>3.44600350929909E-2</v>
      </c>
      <c r="Z72" s="2">
        <v>0.13331196160845599</v>
      </c>
      <c r="AA72" s="2">
        <v>7.4930121390227797E-2</v>
      </c>
      <c r="AB72" s="2">
        <v>5.3958593398391499E-2</v>
      </c>
      <c r="AC72" s="2">
        <v>1.5566305529354101</v>
      </c>
      <c r="AD72" s="2">
        <v>0.10264982452287399</v>
      </c>
      <c r="AE72" s="2">
        <v>1.70123517271598E-2</v>
      </c>
      <c r="AF72" s="2">
        <v>1.84117062805901E-2</v>
      </c>
      <c r="AG72" s="2">
        <v>0.92399647636647597</v>
      </c>
      <c r="AH72" s="2">
        <v>1.7022557749833599E-2</v>
      </c>
      <c r="AI72" s="2">
        <v>103.19886262298699</v>
      </c>
      <c r="AJ72" s="2">
        <v>23.354148592892201</v>
      </c>
      <c r="AK72" s="2" t="str">
        <f t="shared" si="16"/>
        <v>NA</v>
      </c>
      <c r="AL72" s="2">
        <f t="shared" si="17"/>
        <v>2.6944490343576963</v>
      </c>
      <c r="AM72" s="2" t="str">
        <f t="shared" si="18"/>
        <v>NA</v>
      </c>
      <c r="AN72" s="6" t="str">
        <f t="shared" si="19"/>
        <v>NA</v>
      </c>
    </row>
    <row r="73" spans="1:40" ht="15.75" customHeight="1">
      <c r="A73" s="42">
        <v>72</v>
      </c>
      <c r="B73" s="44" t="s">
        <v>928</v>
      </c>
      <c r="C73" s="2" t="s">
        <v>64</v>
      </c>
      <c r="D73" s="3" t="s">
        <v>59</v>
      </c>
      <c r="E73" s="2" t="s">
        <v>118</v>
      </c>
      <c r="F73" s="39">
        <v>43758</v>
      </c>
      <c r="G73" s="39" t="s">
        <v>1034</v>
      </c>
      <c r="H73" s="4">
        <v>-2.4414062500000022</v>
      </c>
      <c r="I73" s="4">
        <v>2.9638411381149972</v>
      </c>
      <c r="J73" s="5">
        <f t="shared" si="14"/>
        <v>-5.4052473881149989</v>
      </c>
      <c r="K73" s="5">
        <v>1</v>
      </c>
      <c r="L73" s="5"/>
      <c r="M73" s="6">
        <v>4.000033174831362</v>
      </c>
      <c r="N73" s="6">
        <v>0.1979898987322341</v>
      </c>
      <c r="O73" s="6">
        <v>0.90571869525319093</v>
      </c>
      <c r="P73" s="6">
        <v>8.5001306166434962E-2</v>
      </c>
      <c r="Q73" s="6">
        <f t="shared" si="15"/>
        <v>4.4164189121801938</v>
      </c>
      <c r="R73" s="2">
        <v>1.2588549565040399</v>
      </c>
      <c r="S73" s="2">
        <v>9.6390368264010799</v>
      </c>
      <c r="T73" s="2">
        <v>1.58526571541642</v>
      </c>
      <c r="U73" s="2">
        <v>1198.3394797511401</v>
      </c>
      <c r="V73" s="2">
        <v>423.70791833231101</v>
      </c>
      <c r="W73" s="2">
        <v>0.695453675260014</v>
      </c>
      <c r="X73" s="2">
        <v>0.121184802134707</v>
      </c>
      <c r="Y73" s="2">
        <v>0.21009358092834399</v>
      </c>
      <c r="Z73" s="2">
        <v>1.2773017524660599</v>
      </c>
      <c r="AA73" s="2">
        <v>0.701240249303687</v>
      </c>
      <c r="AB73" s="2">
        <v>0.51096765824259205</v>
      </c>
      <c r="AC73" s="2">
        <v>10.8176459073815</v>
      </c>
      <c r="AD73" s="2">
        <v>0.70958105641510305</v>
      </c>
      <c r="AE73" s="2">
        <v>1.6220377443284299E-2</v>
      </c>
      <c r="AF73" s="2">
        <v>1.9264248877499099E-2</v>
      </c>
      <c r="AG73" s="2">
        <v>0.84199376505304402</v>
      </c>
      <c r="AH73" s="2">
        <v>1.81513973827808E-2</v>
      </c>
      <c r="AI73" s="2">
        <v>706.03583815158197</v>
      </c>
      <c r="AJ73" s="2">
        <v>160.39445805440201</v>
      </c>
      <c r="AK73" s="2">
        <f t="shared" si="16"/>
        <v>10.852942172825891</v>
      </c>
      <c r="AL73" s="2">
        <f t="shared" si="17"/>
        <v>2.7043890474327288</v>
      </c>
      <c r="AM73" s="2">
        <f t="shared" si="18"/>
        <v>2.7132130406102051</v>
      </c>
      <c r="AN73" s="6">
        <f t="shared" si="19"/>
        <v>-3.2522301217790691E-3</v>
      </c>
    </row>
    <row r="74" spans="1:40" ht="15.75" customHeight="1">
      <c r="A74" s="42">
        <v>73</v>
      </c>
      <c r="B74" s="44" t="s">
        <v>929</v>
      </c>
      <c r="C74" s="2" t="s">
        <v>65</v>
      </c>
      <c r="D74" s="3" t="s">
        <v>59</v>
      </c>
      <c r="E74" s="2" t="s">
        <v>118</v>
      </c>
      <c r="F74" s="39">
        <v>43756</v>
      </c>
      <c r="G74" s="39" t="s">
        <v>1034</v>
      </c>
      <c r="H74" s="4">
        <v>7.3242187499999973</v>
      </c>
      <c r="I74" s="4">
        <v>-12</v>
      </c>
      <c r="J74" s="5">
        <f t="shared" si="14"/>
        <v>19.324218749999996</v>
      </c>
      <c r="K74" s="5"/>
      <c r="L74" s="5">
        <v>1</v>
      </c>
      <c r="M74" s="6">
        <v>1.4198053743226806</v>
      </c>
      <c r="N74" s="6">
        <v>0.17324116139070422</v>
      </c>
      <c r="O74" s="6">
        <v>0.13258947192792192</v>
      </c>
      <c r="P74" s="6">
        <v>0.26205377310773437</v>
      </c>
      <c r="Q74" s="6">
        <f t="shared" si="15"/>
        <v>10.708281386734182</v>
      </c>
      <c r="R74" s="2">
        <v>1.1935894603759001</v>
      </c>
      <c r="S74" s="2">
        <v>6.0166421355371602</v>
      </c>
      <c r="T74" s="2">
        <v>1.5491152317195001</v>
      </c>
      <c r="U74" s="2">
        <v>302.87928926961001</v>
      </c>
      <c r="V74" s="2">
        <v>115.46657284209201</v>
      </c>
      <c r="W74" s="2">
        <v>0.65902730630639506</v>
      </c>
      <c r="X74" s="2">
        <v>6.7827319566859501E-2</v>
      </c>
      <c r="Y74" s="2">
        <v>7.0774272003561095E-2</v>
      </c>
      <c r="Z74" s="2">
        <v>0.334391679685211</v>
      </c>
      <c r="AA74" s="2">
        <v>0.17831785349139301</v>
      </c>
      <c r="AB74" s="2">
        <v>0.13241471569695301</v>
      </c>
      <c r="AC74" s="2">
        <v>3.9291795773475702</v>
      </c>
      <c r="AD74" s="2">
        <v>0.23013222521364399</v>
      </c>
      <c r="AE74" s="2">
        <v>1.7045807615845999E-2</v>
      </c>
      <c r="AF74" s="2">
        <v>2.0467938370878E-2</v>
      </c>
      <c r="AG74" s="2">
        <v>0.832805302956105</v>
      </c>
      <c r="AH74" s="2">
        <v>1.9130694501261598E-2</v>
      </c>
      <c r="AI74" s="2">
        <v>251.14936407712099</v>
      </c>
      <c r="AJ74" s="2">
        <v>56.630520988468803</v>
      </c>
      <c r="AK74" s="2">
        <f t="shared" si="16"/>
        <v>3.8029924289100703</v>
      </c>
      <c r="AL74" s="2">
        <f t="shared" si="17"/>
        <v>2.7674071731289147</v>
      </c>
      <c r="AM74" s="2">
        <f t="shared" si="18"/>
        <v>2.6785308026632109</v>
      </c>
      <c r="AN74" s="6">
        <f t="shared" si="19"/>
        <v>3.3181014897172664E-2</v>
      </c>
    </row>
    <row r="75" spans="1:40" ht="15.75" customHeight="1">
      <c r="A75" s="42">
        <v>74</v>
      </c>
      <c r="B75" s="44" t="s">
        <v>930</v>
      </c>
      <c r="C75" s="2" t="s">
        <v>66</v>
      </c>
      <c r="D75" s="3" t="s">
        <v>59</v>
      </c>
      <c r="E75" s="2" t="s">
        <v>118</v>
      </c>
      <c r="F75" s="39">
        <v>43756</v>
      </c>
      <c r="G75" s="39" t="s">
        <v>1034</v>
      </c>
      <c r="H75" s="4">
        <v>17.089843749999996</v>
      </c>
      <c r="I75" s="4">
        <v>17.783046828689987</v>
      </c>
      <c r="J75" s="5">
        <f t="shared" si="14"/>
        <v>-0.69320307868999009</v>
      </c>
      <c r="K75" s="5"/>
      <c r="L75" s="5"/>
      <c r="M75" s="6">
        <v>1.4946699104279553</v>
      </c>
      <c r="N75" s="6" t="s">
        <v>67</v>
      </c>
      <c r="O75" s="6">
        <v>3.6034871110369571E-2</v>
      </c>
      <c r="P75" s="6" t="s">
        <v>67</v>
      </c>
      <c r="Q75" s="6">
        <f t="shared" si="15"/>
        <v>41.478430874638029</v>
      </c>
      <c r="R75" s="2">
        <v>1.2481961920997899</v>
      </c>
      <c r="S75" s="2">
        <v>6.1524055485308704</v>
      </c>
      <c r="T75" s="2">
        <v>1.54411392928541</v>
      </c>
      <c r="U75" s="2">
        <v>350.68971866607802</v>
      </c>
      <c r="V75" s="2">
        <v>134.50395318245899</v>
      </c>
      <c r="W75" s="2">
        <v>0.66808120604941801</v>
      </c>
      <c r="X75" s="2">
        <v>9.8583191277839405E-2</v>
      </c>
      <c r="Y75" s="2">
        <v>9.8839825127868194E-2</v>
      </c>
      <c r="Z75" s="2">
        <v>0.38175177204870198</v>
      </c>
      <c r="AA75" s="2">
        <v>0.20819597072261301</v>
      </c>
      <c r="AB75" s="2">
        <v>0.15245722548294799</v>
      </c>
      <c r="AC75" s="2">
        <v>4.9615234054277</v>
      </c>
      <c r="AD75" s="2">
        <v>0.35137446464593802</v>
      </c>
      <c r="AE75" s="2">
        <v>1.6374988327385698E-2</v>
      </c>
      <c r="AF75" s="2">
        <v>1.808605545332E-2</v>
      </c>
      <c r="AG75" s="2">
        <v>0.90539301782245496</v>
      </c>
      <c r="AH75" s="2">
        <v>1.7502623075536999E-2</v>
      </c>
      <c r="AI75" s="2">
        <v>326.06247437118998</v>
      </c>
      <c r="AJ75" s="2">
        <v>73.852005175882198</v>
      </c>
      <c r="AK75" s="2">
        <f t="shared" si="16"/>
        <v>4.9660500215315455</v>
      </c>
      <c r="AL75" s="2">
        <f t="shared" si="17"/>
        <v>3.3194776791934695</v>
      </c>
      <c r="AM75" s="2">
        <f t="shared" si="18"/>
        <v>3.3225061847332307</v>
      </c>
      <c r="AN75" s="6">
        <f t="shared" si="19"/>
        <v>-9.1151238594439467E-4</v>
      </c>
    </row>
    <row r="76" spans="1:40" ht="15.75" customHeight="1">
      <c r="A76" s="42">
        <v>75</v>
      </c>
      <c r="B76" s="44" t="s">
        <v>931</v>
      </c>
      <c r="C76" s="2" t="s">
        <v>68</v>
      </c>
      <c r="D76" s="3" t="s">
        <v>59</v>
      </c>
      <c r="E76" s="2" t="s">
        <v>118</v>
      </c>
      <c r="F76" s="39">
        <v>43758</v>
      </c>
      <c r="G76" s="39" t="s">
        <v>1034</v>
      </c>
      <c r="H76" s="4">
        <v>-2</v>
      </c>
      <c r="I76" s="4">
        <v>2.9638411381149972</v>
      </c>
      <c r="J76" s="5">
        <f t="shared" si="14"/>
        <v>-4.9638411381149972</v>
      </c>
      <c r="K76" s="5">
        <v>1</v>
      </c>
      <c r="L76" s="5"/>
      <c r="M76" s="6">
        <v>3.4957757381399976</v>
      </c>
      <c r="N76" s="6">
        <v>0.9050966799187804</v>
      </c>
      <c r="O76" s="6">
        <v>0.33668557604071075</v>
      </c>
      <c r="P76" s="6">
        <v>0.93514871811920952</v>
      </c>
      <c r="Q76" s="6">
        <f t="shared" si="15"/>
        <v>10.382909120280525</v>
      </c>
      <c r="R76" s="2">
        <v>1.19642592553315</v>
      </c>
      <c r="S76" s="2">
        <v>10.1700492875132</v>
      </c>
      <c r="T76" s="2">
        <v>1.5092716409370099</v>
      </c>
      <c r="U76" s="2">
        <v>1014.37004407797</v>
      </c>
      <c r="V76" s="2">
        <v>385.98233547952901</v>
      </c>
      <c r="W76" s="2">
        <v>0.62004755440181503</v>
      </c>
      <c r="X76" s="2">
        <v>0.104313341587172</v>
      </c>
      <c r="Y76" s="2">
        <v>0.173699280093569</v>
      </c>
      <c r="Z76" s="2">
        <v>1.0922697658488101</v>
      </c>
      <c r="AA76" s="2">
        <v>0.60692721529244398</v>
      </c>
      <c r="AB76" s="2">
        <v>0.43491062117710999</v>
      </c>
      <c r="AC76" s="2">
        <v>12.221120408132199</v>
      </c>
      <c r="AD76" s="2">
        <v>0.81146783745853501</v>
      </c>
      <c r="AE76" s="2">
        <v>1.59242267783666E-2</v>
      </c>
      <c r="AF76" s="2">
        <v>1.93894790642932E-2</v>
      </c>
      <c r="AG76" s="2">
        <v>0.82128182637417702</v>
      </c>
      <c r="AH76" s="2">
        <v>1.8208370615358498E-2</v>
      </c>
      <c r="AI76" s="2">
        <v>805.38195427967901</v>
      </c>
      <c r="AJ76" s="2">
        <v>184.62468224576</v>
      </c>
      <c r="AK76" s="2">
        <f t="shared" si="16"/>
        <v>12.25353429076409</v>
      </c>
      <c r="AL76" s="2">
        <f t="shared" si="17"/>
        <v>3.4959680836490694</v>
      </c>
      <c r="AM76" s="2">
        <f t="shared" si="18"/>
        <v>3.505240384008113</v>
      </c>
      <c r="AN76" s="6">
        <f t="shared" si="19"/>
        <v>-2.6452680396318643E-3</v>
      </c>
    </row>
    <row r="77" spans="1:40" ht="15.75" customHeight="1">
      <c r="A77" s="42">
        <v>76</v>
      </c>
      <c r="B77" s="44" t="s">
        <v>932</v>
      </c>
      <c r="C77" s="2" t="s">
        <v>69</v>
      </c>
      <c r="D77" s="3" t="s">
        <v>59</v>
      </c>
      <c r="E77" s="2" t="s">
        <v>118</v>
      </c>
      <c r="F77" s="39">
        <v>43756</v>
      </c>
      <c r="G77" s="39" t="s">
        <v>1034</v>
      </c>
      <c r="H77" s="4">
        <v>12</v>
      </c>
      <c r="I77" s="4">
        <v>5.9276822762299943</v>
      </c>
      <c r="J77" s="5">
        <f t="shared" si="14"/>
        <v>6.0723177237700057</v>
      </c>
      <c r="K77" s="5"/>
      <c r="L77" s="5"/>
      <c r="M77" s="6">
        <v>2.0058940617051864</v>
      </c>
      <c r="N77" s="6">
        <v>0.34860364312496817</v>
      </c>
      <c r="O77" s="6">
        <v>0.25839242512722116</v>
      </c>
      <c r="P77" s="6">
        <v>6.0669761825805843E-2</v>
      </c>
      <c r="Q77" s="6">
        <f t="shared" si="15"/>
        <v>7.7629754847402035</v>
      </c>
      <c r="R77" s="2">
        <v>1.13156463264935</v>
      </c>
      <c r="S77" s="2">
        <v>5.5356100258505103</v>
      </c>
      <c r="T77" s="2">
        <v>1.4550225288184599</v>
      </c>
      <c r="U77" s="2">
        <v>418.54958099545399</v>
      </c>
      <c r="V77" s="2">
        <v>152.12341181955699</v>
      </c>
      <c r="W77" s="2">
        <v>0.64519659085691905</v>
      </c>
      <c r="X77" s="2">
        <v>8.9041213599818606E-2</v>
      </c>
      <c r="Y77" s="2">
        <v>0.124950146397353</v>
      </c>
      <c r="Z77" s="2">
        <v>0.460920192851347</v>
      </c>
      <c r="AA77" s="2">
        <v>0.24998246638941199</v>
      </c>
      <c r="AB77" s="2">
        <v>0.16873956989077499</v>
      </c>
      <c r="AC77" s="2">
        <v>6.8620104973221503</v>
      </c>
      <c r="AD77" s="2">
        <v>0.43562331055352299</v>
      </c>
      <c r="AE77" s="2">
        <v>1.82582747449112E-2</v>
      </c>
      <c r="AF77" s="2">
        <v>1.8907236661100901E-2</v>
      </c>
      <c r="AG77" s="2">
        <v>0.96567653286295096</v>
      </c>
      <c r="AH77" s="2">
        <v>1.81091799645389E-2</v>
      </c>
      <c r="AI77" s="2">
        <v>438.62541498038098</v>
      </c>
      <c r="AJ77" s="2">
        <v>96.5847303710907</v>
      </c>
      <c r="AK77" s="2">
        <f t="shared" si="16"/>
        <v>6.822358262585932</v>
      </c>
      <c r="AL77" s="2">
        <f t="shared" si="17"/>
        <v>3.4209236810287167</v>
      </c>
      <c r="AM77" s="2">
        <f t="shared" si="18"/>
        <v>3.4011558201564878</v>
      </c>
      <c r="AN77" s="6">
        <f t="shared" si="19"/>
        <v>5.8121009202452252E-3</v>
      </c>
    </row>
    <row r="78" spans="1:40" ht="15.75" customHeight="1">
      <c r="A78" s="42">
        <v>77</v>
      </c>
      <c r="B78" s="44" t="s">
        <v>933</v>
      </c>
      <c r="C78" s="2" t="s">
        <v>70</v>
      </c>
      <c r="D78" s="3" t="s">
        <v>59</v>
      </c>
      <c r="E78" s="2" t="s">
        <v>118</v>
      </c>
      <c r="F78" s="39">
        <v>43756</v>
      </c>
      <c r="G78" s="39" t="s">
        <v>1034</v>
      </c>
      <c r="H78" s="4">
        <v>60</v>
      </c>
      <c r="I78" s="5" t="s">
        <v>67</v>
      </c>
      <c r="J78" s="5" t="str">
        <f t="shared" si="14"/>
        <v>NA</v>
      </c>
      <c r="K78" s="5"/>
      <c r="L78" s="5"/>
      <c r="M78" s="6">
        <v>0.90636956762136456</v>
      </c>
      <c r="N78" s="6">
        <v>0.35921024484276615</v>
      </c>
      <c r="O78" s="6">
        <v>0.17300825894719279</v>
      </c>
      <c r="P78" s="6">
        <v>0.96916055429428183</v>
      </c>
      <c r="Q78" s="6">
        <f t="shared" si="15"/>
        <v>5.2388803467354421</v>
      </c>
      <c r="R78" s="2">
        <v>1.1427716922008599</v>
      </c>
      <c r="S78" s="2">
        <v>6.1130058057405803</v>
      </c>
      <c r="T78" s="2">
        <v>1.4811095447534299</v>
      </c>
      <c r="U78" s="2">
        <v>220.34637568125399</v>
      </c>
      <c r="V78" s="2">
        <v>91.539787457588105</v>
      </c>
      <c r="W78" s="2">
        <v>0.58036564782298605</v>
      </c>
      <c r="X78" s="2">
        <v>4.4249175755979302E-2</v>
      </c>
      <c r="Y78" s="2">
        <v>4.0681599458338297E-2</v>
      </c>
      <c r="Z78" s="2">
        <v>0.238159430271395</v>
      </c>
      <c r="AA78" s="2">
        <v>0.129888078011337</v>
      </c>
      <c r="AB78" s="2">
        <v>9.7645281990040203E-2</v>
      </c>
      <c r="AC78" s="2">
        <v>3.5484428895574398</v>
      </c>
      <c r="AD78" s="2">
        <v>0.33805046539992301</v>
      </c>
      <c r="AE78" s="2">
        <v>1.38069942514931E-2</v>
      </c>
      <c r="AF78" s="2">
        <v>1.7320428759835801E-2</v>
      </c>
      <c r="AG78" s="2">
        <v>0.79715083517505403</v>
      </c>
      <c r="AH78" s="2">
        <v>1.5747611247830001E-2</v>
      </c>
      <c r="AI78" s="2">
        <v>259.51502587486499</v>
      </c>
      <c r="AJ78" s="2">
        <v>61.003152422587199</v>
      </c>
      <c r="AK78" s="2" t="str">
        <f t="shared" si="16"/>
        <v>NA</v>
      </c>
      <c r="AL78" s="2">
        <f t="shared" si="17"/>
        <v>3.9150066554747789</v>
      </c>
      <c r="AM78" s="2" t="str">
        <f t="shared" si="18"/>
        <v>NA</v>
      </c>
      <c r="AN78" s="6" t="str">
        <f t="shared" si="19"/>
        <v>NA</v>
      </c>
    </row>
    <row r="79" spans="1:40" ht="15.75" customHeight="1">
      <c r="A79" s="42">
        <v>78</v>
      </c>
      <c r="B79" s="44" t="s">
        <v>934</v>
      </c>
      <c r="C79" s="2" t="s">
        <v>71</v>
      </c>
      <c r="D79" s="3" t="s">
        <v>72</v>
      </c>
      <c r="E79" s="2" t="s">
        <v>118</v>
      </c>
      <c r="F79" s="39">
        <v>43809</v>
      </c>
      <c r="G79" s="39" t="s">
        <v>1034</v>
      </c>
      <c r="H79" s="4">
        <v>134</v>
      </c>
      <c r="I79" s="9">
        <v>3</v>
      </c>
      <c r="J79" s="5">
        <f t="shared" si="14"/>
        <v>131</v>
      </c>
      <c r="K79" s="5"/>
      <c r="L79" s="5"/>
      <c r="M79" s="8">
        <v>0.93873100408613019</v>
      </c>
      <c r="N79" s="6">
        <v>0.43204224330498037</v>
      </c>
      <c r="O79" s="6">
        <v>0.13799428518757487</v>
      </c>
      <c r="P79" s="6">
        <v>4.5254833995939082E-2</v>
      </c>
      <c r="Q79" s="6">
        <f t="shared" si="15"/>
        <v>6.8026802907824653</v>
      </c>
      <c r="R79" s="2">
        <v>1.2227219712759101</v>
      </c>
      <c r="S79" s="2">
        <v>9.8043554080991306</v>
      </c>
      <c r="T79" s="2">
        <v>1.5562996033748999</v>
      </c>
      <c r="U79" s="2">
        <v>135.698580409344</v>
      </c>
      <c r="V79" s="2">
        <v>65.408986670884403</v>
      </c>
      <c r="W79" s="2">
        <v>0.60768399864537503</v>
      </c>
      <c r="X79" s="2">
        <v>3.4709614302897797E-2</v>
      </c>
      <c r="Y79" s="2">
        <v>1.83563427538758E-2</v>
      </c>
      <c r="Z79" s="2">
        <v>0.154993612183389</v>
      </c>
      <c r="AA79" s="2">
        <v>9.2562419541792507E-2</v>
      </c>
      <c r="AB79" s="2">
        <v>7.49023462318021E-2</v>
      </c>
      <c r="AC79" s="2">
        <v>3.2741390545410698</v>
      </c>
      <c r="AD79" s="2">
        <v>0.25123830004860598</v>
      </c>
      <c r="AE79" s="2">
        <v>1.22241325281062E-2</v>
      </c>
      <c r="AF79" s="2">
        <v>2.0958293076969201E-2</v>
      </c>
      <c r="AG79" s="2">
        <v>0.58325992881257704</v>
      </c>
      <c r="AH79" s="2">
        <v>1.8649849175438001E-2</v>
      </c>
      <c r="AI79" s="2">
        <v>239.437781953186</v>
      </c>
      <c r="AJ79" s="2">
        <v>59.1184925707717</v>
      </c>
      <c r="AK79" s="2">
        <f t="shared" si="16"/>
        <v>2.4187090545410697</v>
      </c>
      <c r="AL79" s="2">
        <f t="shared" si="17"/>
        <v>3.4878352161474595</v>
      </c>
      <c r="AM79" s="2">
        <f t="shared" si="18"/>
        <v>2.5765731013600877</v>
      </c>
      <c r="AN79" s="6">
        <f t="shared" si="19"/>
        <v>0.35367213695832916</v>
      </c>
    </row>
    <row r="80" spans="1:40" ht="15.75" customHeight="1">
      <c r="A80" s="42">
        <v>79</v>
      </c>
      <c r="B80" s="44" t="s">
        <v>935</v>
      </c>
      <c r="C80" s="2" t="s">
        <v>73</v>
      </c>
      <c r="D80" s="3" t="s">
        <v>72</v>
      </c>
      <c r="E80" s="2" t="s">
        <v>118</v>
      </c>
      <c r="F80" s="39">
        <v>43809</v>
      </c>
      <c r="G80" s="39" t="s">
        <v>1034</v>
      </c>
      <c r="H80" s="4">
        <v>0</v>
      </c>
      <c r="I80" s="9">
        <v>-3</v>
      </c>
      <c r="J80" s="5">
        <f t="shared" si="14"/>
        <v>3</v>
      </c>
      <c r="K80" s="5"/>
      <c r="L80" s="5"/>
      <c r="M80" s="8">
        <v>1.1393645838115787</v>
      </c>
      <c r="N80" s="6">
        <v>9.8287842584930271E-2</v>
      </c>
      <c r="O80" s="6">
        <v>4.0238731680339201E-2</v>
      </c>
      <c r="P80" s="6">
        <v>0.24020417356907015</v>
      </c>
      <c r="Q80" s="6">
        <f t="shared" si="15"/>
        <v>28.315121680842555</v>
      </c>
      <c r="R80" s="2">
        <v>1.11340636031026</v>
      </c>
      <c r="S80" s="2">
        <v>18.677550230144</v>
      </c>
      <c r="T80" s="2">
        <v>1.4076881397486301</v>
      </c>
      <c r="U80" s="2">
        <v>173.75489490933899</v>
      </c>
      <c r="V80" s="2">
        <v>92.407740543666506</v>
      </c>
      <c r="W80" s="2">
        <v>0.56163847510975395</v>
      </c>
      <c r="X80" s="2">
        <v>1.6341160819877101E-2</v>
      </c>
      <c r="Y80" s="2">
        <v>0</v>
      </c>
      <c r="Z80" s="2">
        <v>0.171189522907014</v>
      </c>
      <c r="AA80" s="2">
        <v>9.9031510442301907E-2</v>
      </c>
      <c r="AB80" s="2">
        <v>9.5779027393035704E-2</v>
      </c>
      <c r="AC80" s="2">
        <v>3.6186504203099301</v>
      </c>
      <c r="AD80" s="2">
        <v>0.301580688507955</v>
      </c>
      <c r="AE80" s="2">
        <v>1.3280721541825399E-2</v>
      </c>
      <c r="AF80" s="2">
        <v>1.83044566948764E-2</v>
      </c>
      <c r="AG80" s="2">
        <v>0.72554579265621399</v>
      </c>
      <c r="AH80" s="2">
        <v>1.6990804652890198E-2</v>
      </c>
      <c r="AI80" s="2">
        <v>259.132426298258</v>
      </c>
      <c r="AJ80" s="2">
        <v>62.026277755825902</v>
      </c>
      <c r="AK80" s="2">
        <f t="shared" si="16"/>
        <v>3.5990604203099301</v>
      </c>
      <c r="AL80" s="2">
        <f t="shared" si="17"/>
        <v>3.1760250158068462</v>
      </c>
      <c r="AM80" s="2">
        <f t="shared" si="18"/>
        <v>3.1588312217585317</v>
      </c>
      <c r="AN80" s="6">
        <f t="shared" si="19"/>
        <v>5.4430872817391642E-3</v>
      </c>
    </row>
    <row r="81" spans="1:42" ht="15.75" customHeight="1">
      <c r="A81" s="42">
        <v>83</v>
      </c>
      <c r="B81" s="44" t="s">
        <v>936</v>
      </c>
      <c r="C81" s="2" t="s">
        <v>77</v>
      </c>
      <c r="D81" s="3" t="s">
        <v>72</v>
      </c>
      <c r="E81" s="2" t="s">
        <v>118</v>
      </c>
      <c r="F81" s="39">
        <v>43809</v>
      </c>
      <c r="G81" s="39" t="s">
        <v>1034</v>
      </c>
      <c r="H81" s="4">
        <v>-4.8828125000000044</v>
      </c>
      <c r="I81" s="9">
        <v>0</v>
      </c>
      <c r="J81" s="5">
        <f t="shared" si="14"/>
        <v>-4.8828125000000044</v>
      </c>
      <c r="K81" s="5">
        <v>1</v>
      </c>
      <c r="L81" s="5"/>
      <c r="M81" s="8">
        <v>0.80535788072172976</v>
      </c>
      <c r="N81" s="6">
        <v>6.0104076400856514E-2</v>
      </c>
      <c r="O81" s="6">
        <v>2.4163517374873263E-2</v>
      </c>
      <c r="P81" s="6">
        <v>4.5000275554711894E-2</v>
      </c>
      <c r="Q81" s="6">
        <f t="shared" si="15"/>
        <v>33.329497035857507</v>
      </c>
      <c r="R81" s="2">
        <v>1.1213928238202</v>
      </c>
      <c r="S81" s="2">
        <v>22.663196523971401</v>
      </c>
      <c r="T81" s="2">
        <v>1.4911114647210899</v>
      </c>
      <c r="U81" s="2">
        <v>119.52397116832999</v>
      </c>
      <c r="V81" s="2">
        <v>63.974878034198802</v>
      </c>
      <c r="W81" s="2">
        <v>0.49497545365775197</v>
      </c>
      <c r="X81" s="2">
        <v>2.76967747552703E-3</v>
      </c>
      <c r="Y81" s="2">
        <v>0</v>
      </c>
      <c r="Z81" s="2">
        <v>0.12618514458989699</v>
      </c>
      <c r="AA81" s="2">
        <v>6.7465808157884097E-2</v>
      </c>
      <c r="AB81" s="2">
        <v>6.3787026430507196E-2</v>
      </c>
      <c r="AC81" s="2">
        <v>2.69473171314299</v>
      </c>
      <c r="AD81" s="2">
        <v>0.24546505297582999</v>
      </c>
      <c r="AE81" s="2">
        <v>1.2654809701122901E-2</v>
      </c>
      <c r="AF81" s="2">
        <v>1.7460204881625301E-2</v>
      </c>
      <c r="AG81" s="2">
        <v>0.72478013785740703</v>
      </c>
      <c r="AH81" s="2">
        <v>1.6495547822293899E-2</v>
      </c>
      <c r="AI81" s="2">
        <v>196.29573751362801</v>
      </c>
      <c r="AJ81" s="2">
        <v>47.263934137383501</v>
      </c>
      <c r="AK81" s="2">
        <f t="shared" si="16"/>
        <v>2.7266164787679901</v>
      </c>
      <c r="AL81" s="2">
        <f t="shared" si="17"/>
        <v>3.3460052700149632</v>
      </c>
      <c r="AM81" s="2">
        <f t="shared" si="18"/>
        <v>3.3855960735424908</v>
      </c>
      <c r="AN81" s="6">
        <f t="shared" si="19"/>
        <v>-1.1693894566135329E-2</v>
      </c>
    </row>
    <row r="82" spans="1:42" ht="15.75" customHeight="1">
      <c r="A82" s="42">
        <v>80</v>
      </c>
      <c r="B82" s="44" t="s">
        <v>937</v>
      </c>
      <c r="C82" s="2" t="s">
        <v>74</v>
      </c>
      <c r="D82" s="3" t="s">
        <v>72</v>
      </c>
      <c r="E82" s="2" t="s">
        <v>118</v>
      </c>
      <c r="F82" s="39">
        <v>43809</v>
      </c>
      <c r="G82" s="39" t="s">
        <v>1034</v>
      </c>
      <c r="H82" s="4">
        <v>0</v>
      </c>
      <c r="I82" s="9">
        <v>0</v>
      </c>
      <c r="J82" s="5">
        <f t="shared" si="14"/>
        <v>0</v>
      </c>
      <c r="K82" s="5"/>
      <c r="L82" s="5"/>
      <c r="M82" s="8">
        <v>1.4169000505027316</v>
      </c>
      <c r="N82" s="6">
        <v>0.25667976157071642</v>
      </c>
      <c r="O82" s="6">
        <v>4.6686330537376711E-2</v>
      </c>
      <c r="P82" s="6">
        <v>2.1602112165249029E-2</v>
      </c>
      <c r="Q82" s="6">
        <f t="shared" si="15"/>
        <v>30.349355672071347</v>
      </c>
      <c r="R82" s="2">
        <v>1.1610501375409501</v>
      </c>
      <c r="S82" s="2">
        <v>25.7805878034122</v>
      </c>
      <c r="T82" s="2">
        <v>1.4745788605941501</v>
      </c>
      <c r="U82" s="2">
        <v>231.26126192030301</v>
      </c>
      <c r="V82" s="2">
        <v>120.166648650222</v>
      </c>
      <c r="W82" s="2">
        <v>0.54103831656560397</v>
      </c>
      <c r="X82" s="2">
        <v>2.8166205555777402E-3</v>
      </c>
      <c r="Y82" s="2">
        <v>0</v>
      </c>
      <c r="Z82" s="2">
        <v>0.23616296867134801</v>
      </c>
      <c r="AA82" s="2">
        <v>0.13004796084123901</v>
      </c>
      <c r="AB82" s="2">
        <v>0.12899114681727</v>
      </c>
      <c r="AC82" s="2">
        <v>4.5708197605346497</v>
      </c>
      <c r="AD82" s="2">
        <v>0.36063269159442302</v>
      </c>
      <c r="AE82" s="2">
        <v>1.34518749936376E-2</v>
      </c>
      <c r="AF82" s="2">
        <v>1.9016426346130901E-2</v>
      </c>
      <c r="AG82" s="2">
        <v>0.70738185759989003</v>
      </c>
      <c r="AH82" s="2">
        <v>1.7332411311246101E-2</v>
      </c>
      <c r="AI82" s="2">
        <v>323.18995405832902</v>
      </c>
      <c r="AJ82" s="2">
        <v>77.444739889837507</v>
      </c>
      <c r="AK82" s="2">
        <f t="shared" si="16"/>
        <v>4.5708197605346497</v>
      </c>
      <c r="AL82" s="2">
        <f t="shared" si="17"/>
        <v>3.2259295628600428</v>
      </c>
      <c r="AM82" s="2">
        <f t="shared" si="18"/>
        <v>3.2259295628600428</v>
      </c>
      <c r="AN82" s="6">
        <f t="shared" si="19"/>
        <v>0</v>
      </c>
    </row>
    <row r="83" spans="1:42" ht="15.75" customHeight="1">
      <c r="A83" s="42">
        <v>81</v>
      </c>
      <c r="B83" s="44" t="s">
        <v>938</v>
      </c>
      <c r="C83" s="2" t="s">
        <v>75</v>
      </c>
      <c r="D83" s="3" t="s">
        <v>72</v>
      </c>
      <c r="E83" s="2" t="s">
        <v>118</v>
      </c>
      <c r="F83" s="39">
        <v>43809</v>
      </c>
      <c r="G83" s="39" t="s">
        <v>1034</v>
      </c>
      <c r="H83" s="4">
        <v>2.4414062499999978</v>
      </c>
      <c r="I83" s="9">
        <v>6</v>
      </c>
      <c r="J83" s="5">
        <f t="shared" si="14"/>
        <v>-3.5585937500000022</v>
      </c>
      <c r="K83" s="5">
        <v>1</v>
      </c>
      <c r="L83" s="5"/>
      <c r="M83" s="8">
        <v>2.1274964418529909</v>
      </c>
      <c r="N83" s="6">
        <v>9.7580735803743476E-2</v>
      </c>
      <c r="O83" s="6">
        <v>4.0994561710756751E-2</v>
      </c>
      <c r="P83" s="6">
        <v>2.489722976557834E-2</v>
      </c>
      <c r="Q83" s="6">
        <f t="shared" si="15"/>
        <v>51.897040804189089</v>
      </c>
      <c r="R83" s="2">
        <v>1.1001800414760099</v>
      </c>
      <c r="S83" s="2">
        <v>22.786814879608901</v>
      </c>
      <c r="T83" s="2">
        <v>1.4430474680635501</v>
      </c>
      <c r="U83" s="2">
        <v>338.765307760339</v>
      </c>
      <c r="V83" s="2">
        <v>179.980012989637</v>
      </c>
      <c r="W83" s="2">
        <v>0.49764010945531501</v>
      </c>
      <c r="X83" s="2">
        <v>3.2811601869639197E-2</v>
      </c>
      <c r="Y83" s="2">
        <v>0</v>
      </c>
      <c r="Z83" s="2">
        <v>0.335763496791259</v>
      </c>
      <c r="AA83" s="2">
        <v>0.18888151970761199</v>
      </c>
      <c r="AB83" s="2">
        <v>0.17719919243181401</v>
      </c>
      <c r="AC83" s="2">
        <v>9.0188404609973798</v>
      </c>
      <c r="AD83" s="2">
        <v>0.68399875978670799</v>
      </c>
      <c r="AE83" s="2">
        <v>1.30374614419275E-2</v>
      </c>
      <c r="AF83" s="2">
        <v>1.9936198563945001E-2</v>
      </c>
      <c r="AG83" s="2">
        <v>0.65395924905694003</v>
      </c>
      <c r="AH83" s="2">
        <v>1.8173554913509301E-2</v>
      </c>
      <c r="AI83" s="2">
        <v>648.96096161668197</v>
      </c>
      <c r="AJ83" s="2">
        <v>158.606251349563</v>
      </c>
      <c r="AK83" s="2">
        <f t="shared" si="16"/>
        <v>9.0420780781848791</v>
      </c>
      <c r="AL83" s="2">
        <f t="shared" si="17"/>
        <v>4.2391800444762282</v>
      </c>
      <c r="AM83" s="2">
        <f t="shared" si="18"/>
        <v>4.2501025620092117</v>
      </c>
      <c r="AN83" s="6">
        <f t="shared" si="19"/>
        <v>-2.5699421069546842E-3</v>
      </c>
    </row>
    <row r="84" spans="1:42" ht="15.75" customHeight="1">
      <c r="A84" s="42">
        <v>82</v>
      </c>
      <c r="B84" s="44" t="s">
        <v>939</v>
      </c>
      <c r="C84" s="2" t="s">
        <v>76</v>
      </c>
      <c r="D84" s="3" t="s">
        <v>50</v>
      </c>
      <c r="E84" s="2" t="s">
        <v>118</v>
      </c>
      <c r="F84" s="39">
        <v>43789</v>
      </c>
      <c r="G84" s="39" t="s">
        <v>1034</v>
      </c>
      <c r="H84" s="4">
        <v>143</v>
      </c>
      <c r="I84" s="9">
        <v>21</v>
      </c>
      <c r="J84" s="5">
        <f t="shared" si="14"/>
        <v>122</v>
      </c>
      <c r="K84" s="5"/>
      <c r="L84" s="5"/>
      <c r="M84" s="8">
        <v>1.173913043478261</v>
      </c>
      <c r="N84" s="6">
        <v>5.6568542494923851E-2</v>
      </c>
      <c r="O84" s="6">
        <v>4.6082588256982207E-2</v>
      </c>
      <c r="P84" s="6">
        <v>0.17225828296485485</v>
      </c>
      <c r="Q84" s="6">
        <f t="shared" si="15"/>
        <v>25.474112628654172</v>
      </c>
      <c r="R84" s="2">
        <v>1.1283426847620901</v>
      </c>
      <c r="S84" s="2">
        <v>7.0244339476368598</v>
      </c>
      <c r="T84" s="2">
        <v>1.4355916775624999</v>
      </c>
      <c r="U84" s="2">
        <v>194.80761432733399</v>
      </c>
      <c r="V84" s="2">
        <v>88.277261948955697</v>
      </c>
      <c r="W84" s="2">
        <v>0.52642622998170596</v>
      </c>
      <c r="X84" s="2">
        <v>5.8511387261432901E-2</v>
      </c>
      <c r="Y84" s="2">
        <v>1.9892320221487101E-2</v>
      </c>
      <c r="Z84" s="2">
        <v>0.21420637354248101</v>
      </c>
      <c r="AA84" s="2">
        <v>0.117077138143188</v>
      </c>
      <c r="AB84" s="2">
        <v>9.2539452395399693E-2</v>
      </c>
      <c r="AC84" s="2">
        <v>4.4753606704315496</v>
      </c>
      <c r="AD84" s="2">
        <v>0.39726896131927403</v>
      </c>
      <c r="AE84" s="2">
        <v>1.26642842840516E-2</v>
      </c>
      <c r="AF84" s="2">
        <v>1.9214966746036E-2</v>
      </c>
      <c r="AG84" s="2">
        <v>0.65908437164816502</v>
      </c>
      <c r="AH84" s="2">
        <v>1.7157186600212499E-2</v>
      </c>
      <c r="AI84" s="2">
        <v>333.49633824975399</v>
      </c>
      <c r="AJ84" s="2">
        <v>81.409569673471196</v>
      </c>
      <c r="AK84" s="2">
        <f t="shared" si="16"/>
        <v>3.6787006704315495</v>
      </c>
      <c r="AL84" s="2">
        <f t="shared" si="17"/>
        <v>3.8123442748120606</v>
      </c>
      <c r="AM84" s="2">
        <f t="shared" si="18"/>
        <v>3.1337079785157642</v>
      </c>
      <c r="AN84" s="6">
        <f t="shared" si="19"/>
        <v>0.21656015842858553</v>
      </c>
    </row>
    <row r="85" spans="1:42" ht="15.75" customHeight="1">
      <c r="A85" s="42">
        <v>84</v>
      </c>
      <c r="B85" s="44" t="s">
        <v>940</v>
      </c>
      <c r="C85" s="2" t="s">
        <v>78</v>
      </c>
      <c r="D85" s="3" t="s">
        <v>72</v>
      </c>
      <c r="E85" s="2" t="s">
        <v>118</v>
      </c>
      <c r="F85" s="39">
        <v>43804</v>
      </c>
      <c r="G85" s="39" t="s">
        <v>1034</v>
      </c>
      <c r="H85" s="4">
        <v>4.8828124999999956</v>
      </c>
      <c r="I85" s="9">
        <v>0</v>
      </c>
      <c r="J85" s="5">
        <f t="shared" si="14"/>
        <v>4.8828124999999956</v>
      </c>
      <c r="K85" s="5"/>
      <c r="L85" s="5"/>
      <c r="M85" s="8">
        <v>0.52851108764519528</v>
      </c>
      <c r="N85" s="6">
        <v>9.2630988335437564E-2</v>
      </c>
      <c r="O85" s="6">
        <v>2.8297538943681446E-2</v>
      </c>
      <c r="P85" s="6">
        <v>4.0651568850414613E-2</v>
      </c>
      <c r="Q85" s="6">
        <f t="shared" si="15"/>
        <v>18.676927654275971</v>
      </c>
      <c r="R85" s="2">
        <v>1.0743910349061601</v>
      </c>
      <c r="S85" s="2">
        <v>4.8189719903023001</v>
      </c>
      <c r="T85" s="2">
        <v>1.62486114339252</v>
      </c>
      <c r="U85" s="2">
        <v>64.273166781401898</v>
      </c>
      <c r="V85" s="2">
        <v>30.824992804747801</v>
      </c>
      <c r="W85" s="2">
        <v>0.51093927528802496</v>
      </c>
      <c r="X85" s="2">
        <v>3.47091480267636E-2</v>
      </c>
      <c r="Y85" s="10">
        <v>1.7194475763204801E-5</v>
      </c>
      <c r="Z85" s="2">
        <v>7.1745203011012407E-2</v>
      </c>
      <c r="AA85" s="2">
        <v>3.9950935905395099E-2</v>
      </c>
      <c r="AB85" s="2">
        <v>3.4045639137474402E-2</v>
      </c>
      <c r="AC85" s="2">
        <v>1.49363080482466</v>
      </c>
      <c r="AD85" s="2">
        <v>6.21446171007193E-2</v>
      </c>
      <c r="AE85" s="2">
        <v>1.76036852469122E-2</v>
      </c>
      <c r="AF85" s="2">
        <v>2.45057557809342E-2</v>
      </c>
      <c r="AG85" s="2">
        <v>0.718349003567892</v>
      </c>
      <c r="AH85" s="2">
        <v>2.5612793844817801E-2</v>
      </c>
      <c r="AI85" s="2">
        <v>92.569524043306998</v>
      </c>
      <c r="AJ85" s="2">
        <v>21.580821899368502</v>
      </c>
      <c r="AK85" s="2">
        <f t="shared" si="16"/>
        <v>1.4617460391996602</v>
      </c>
      <c r="AL85" s="2">
        <f t="shared" si="17"/>
        <v>2.8261106337042023</v>
      </c>
      <c r="AM85" s="2">
        <f t="shared" si="18"/>
        <v>2.7657812170271296</v>
      </c>
      <c r="AN85" s="6">
        <f t="shared" si="19"/>
        <v>2.1812794267913681E-2</v>
      </c>
    </row>
    <row r="86" spans="1:42" ht="15.75" customHeight="1">
      <c r="A86" s="42">
        <v>85</v>
      </c>
      <c r="B86" s="44" t="s">
        <v>941</v>
      </c>
      <c r="C86" s="2" t="s">
        <v>79</v>
      </c>
      <c r="D86" s="3" t="s">
        <v>50</v>
      </c>
      <c r="E86" s="2" t="s">
        <v>118</v>
      </c>
      <c r="F86" s="39">
        <v>43790</v>
      </c>
      <c r="G86" s="39" t="s">
        <v>1034</v>
      </c>
      <c r="H86" s="4">
        <v>-2.4414062500000062</v>
      </c>
      <c r="I86" s="2" t="s">
        <v>67</v>
      </c>
      <c r="J86" s="5" t="str">
        <f t="shared" si="14"/>
        <v>NA</v>
      </c>
      <c r="K86" s="5"/>
      <c r="L86" s="5"/>
      <c r="M86" s="8">
        <v>2.3451173040723563</v>
      </c>
      <c r="N86" s="6">
        <v>0.44547727214752553</v>
      </c>
      <c r="O86" s="6">
        <v>2.8695824499953915</v>
      </c>
      <c r="P86" s="6">
        <v>0.44002547886457666</v>
      </c>
      <c r="Q86" s="6">
        <f t="shared" si="15"/>
        <v>0.81723294065870888</v>
      </c>
      <c r="R86" s="2">
        <v>1.3113010612912901</v>
      </c>
      <c r="S86" s="2">
        <v>16.437798213771199</v>
      </c>
      <c r="T86" s="2">
        <v>1.67927354923851</v>
      </c>
      <c r="U86" s="2">
        <v>685.72235937690004</v>
      </c>
      <c r="V86" s="2">
        <v>267.895561106667</v>
      </c>
      <c r="W86" s="2">
        <v>0.71110865469159601</v>
      </c>
      <c r="X86" s="2">
        <v>6.3360201958943194E-2</v>
      </c>
      <c r="Y86" s="2">
        <v>8.5615872656418901E-2</v>
      </c>
      <c r="Z86" s="2">
        <v>0.726359164740074</v>
      </c>
      <c r="AA86" s="2">
        <v>0.41213896917881199</v>
      </c>
      <c r="AB86" s="2">
        <v>0.33927795440694603</v>
      </c>
      <c r="AC86" s="2">
        <v>6.4796773114102102</v>
      </c>
      <c r="AD86" s="2">
        <v>0.427163593445061</v>
      </c>
      <c r="AE86" s="2">
        <v>1.5092776781985499E-2</v>
      </c>
      <c r="AF86" s="2">
        <v>1.9490416948649499E-2</v>
      </c>
      <c r="AG86" s="2">
        <v>0.77436910773893497</v>
      </c>
      <c r="AH86" s="2">
        <v>1.85002322243033E-2</v>
      </c>
      <c r="AI86" s="2">
        <v>426.15291569147098</v>
      </c>
      <c r="AJ86" s="2">
        <v>98.736378702632507</v>
      </c>
      <c r="AK86" s="2" t="str">
        <f t="shared" si="16"/>
        <v>NA</v>
      </c>
      <c r="AL86" s="2">
        <f t="shared" si="17"/>
        <v>2.763050402706118</v>
      </c>
      <c r="AM86" s="2" t="str">
        <f t="shared" si="18"/>
        <v>NA</v>
      </c>
      <c r="AN86" s="6" t="str">
        <f t="shared" si="19"/>
        <v>NA</v>
      </c>
    </row>
    <row r="87" spans="1:42" ht="15.75" customHeight="1">
      <c r="A87" s="42">
        <v>86</v>
      </c>
      <c r="B87" s="44" t="s">
        <v>942</v>
      </c>
      <c r="C87" s="2" t="s">
        <v>80</v>
      </c>
      <c r="D87" s="3" t="s">
        <v>72</v>
      </c>
      <c r="E87" s="2" t="s">
        <v>118</v>
      </c>
      <c r="F87" s="39">
        <v>43805</v>
      </c>
      <c r="G87" s="39" t="s">
        <v>1034</v>
      </c>
      <c r="H87" s="4">
        <v>31</v>
      </c>
      <c r="I87" s="9">
        <v>6</v>
      </c>
      <c r="J87" s="5">
        <f t="shared" si="14"/>
        <v>25</v>
      </c>
      <c r="K87" s="5"/>
      <c r="L87" s="5"/>
      <c r="M87" s="8">
        <v>1.1622055920297507</v>
      </c>
      <c r="N87" s="6">
        <v>0.10748023074035531</v>
      </c>
      <c r="O87" s="6">
        <v>0.34529449718868094</v>
      </c>
      <c r="P87" s="6">
        <v>5.020458146424504E-4</v>
      </c>
      <c r="Q87" s="6">
        <f t="shared" si="15"/>
        <v>3.3658387303944814</v>
      </c>
      <c r="R87" s="2">
        <v>1.1910171241940699</v>
      </c>
      <c r="S87" s="2">
        <v>5.0647092661643596</v>
      </c>
      <c r="T87" s="2">
        <v>1.58626220625777</v>
      </c>
      <c r="U87" s="2">
        <v>185.989146755457</v>
      </c>
      <c r="V87" s="2">
        <v>78.261650539375395</v>
      </c>
      <c r="W87" s="2">
        <v>0.67807979167572496</v>
      </c>
      <c r="X87" s="2">
        <v>0.101064974662549</v>
      </c>
      <c r="Y87" s="2">
        <v>7.4878220351735095E-2</v>
      </c>
      <c r="Z87" s="2">
        <v>0.218963795578304</v>
      </c>
      <c r="AA87" s="2">
        <v>0.12581994360431301</v>
      </c>
      <c r="AB87" s="2">
        <v>9.5888069180418298E-2</v>
      </c>
      <c r="AC87" s="2">
        <v>3.7450164193100899</v>
      </c>
      <c r="AD87" s="2">
        <v>0.25044090706133698</v>
      </c>
      <c r="AE87" s="2">
        <v>1.5656354721077199E-2</v>
      </c>
      <c r="AF87" s="2">
        <v>1.9760165938678E-2</v>
      </c>
      <c r="AG87" s="2">
        <v>0.79231899011697804</v>
      </c>
      <c r="AH87" s="2">
        <v>1.8771211569544401E-2</v>
      </c>
      <c r="AI87" s="2">
        <v>249.86033230251701</v>
      </c>
      <c r="AJ87" s="2">
        <v>57.915312867306</v>
      </c>
      <c r="AK87" s="2">
        <f t="shared" si="16"/>
        <v>3.5817664193100898</v>
      </c>
      <c r="AL87" s="2">
        <f t="shared" si="17"/>
        <v>3.2223355703955545</v>
      </c>
      <c r="AM87" s="2">
        <f t="shared" si="18"/>
        <v>3.0818698893494929</v>
      </c>
      <c r="AN87" s="6">
        <f t="shared" si="19"/>
        <v>4.5578069837241074E-2</v>
      </c>
    </row>
    <row r="88" spans="1:42" ht="15.75" customHeight="1">
      <c r="A88" s="42">
        <v>87</v>
      </c>
      <c r="B88" s="44" t="s">
        <v>943</v>
      </c>
      <c r="C88" s="2" t="s">
        <v>81</v>
      </c>
      <c r="D88" s="3" t="s">
        <v>72</v>
      </c>
      <c r="E88" s="2" t="s">
        <v>118</v>
      </c>
      <c r="F88" s="39">
        <v>43804</v>
      </c>
      <c r="G88" s="39" t="s">
        <v>1034</v>
      </c>
      <c r="H88" s="4">
        <v>103</v>
      </c>
      <c r="I88" s="9">
        <v>12</v>
      </c>
      <c r="J88" s="5">
        <f t="shared" si="14"/>
        <v>91</v>
      </c>
      <c r="K88" s="5"/>
      <c r="L88" s="5"/>
      <c r="M88" s="8">
        <v>1.7243928194297782</v>
      </c>
      <c r="N88" s="6">
        <v>4.9497474683058526E-2</v>
      </c>
      <c r="O88" s="6">
        <v>0.23749654346022675</v>
      </c>
      <c r="P88" s="6">
        <v>2.5498270529586895E-2</v>
      </c>
      <c r="Q88" s="6">
        <f t="shared" si="15"/>
        <v>7.2607070162204703</v>
      </c>
      <c r="R88" s="2">
        <v>1.2373611882584299</v>
      </c>
      <c r="S88" s="2">
        <v>6.9879974769717199</v>
      </c>
      <c r="T88" s="2">
        <v>1.6061372133745699</v>
      </c>
      <c r="U88" s="2">
        <v>291.99631627383002</v>
      </c>
      <c r="V88" s="2">
        <v>130.97613599597801</v>
      </c>
      <c r="W88" s="2">
        <v>0.65078267111884003</v>
      </c>
      <c r="X88" s="2">
        <v>7.8484119896728502E-2</v>
      </c>
      <c r="Y88" s="2">
        <v>7.0108972422254098E-2</v>
      </c>
      <c r="Z88" s="2">
        <v>0.32190294659963598</v>
      </c>
      <c r="AA88" s="2">
        <v>0.19435582438393301</v>
      </c>
      <c r="AB88" s="2">
        <v>0.15539855339318401</v>
      </c>
      <c r="AC88" s="2">
        <v>6.0796951163133404</v>
      </c>
      <c r="AD88" s="2">
        <v>0.59638385045870401</v>
      </c>
      <c r="AE88" s="2">
        <v>1.3304593626922E-2</v>
      </c>
      <c r="AF88" s="2">
        <v>1.73000591826909E-2</v>
      </c>
      <c r="AG88" s="2">
        <v>0.76904902384574003</v>
      </c>
      <c r="AH88" s="2">
        <v>1.59530261554237E-2</v>
      </c>
      <c r="AI88" s="2">
        <v>453.56756015833798</v>
      </c>
      <c r="AJ88" s="2">
        <v>108.323264139282</v>
      </c>
      <c r="AK88" s="2">
        <f t="shared" si="16"/>
        <v>5.4854651163133408</v>
      </c>
      <c r="AL88" s="2">
        <f t="shared" si="17"/>
        <v>3.5257019443654216</v>
      </c>
      <c r="AM88" s="2">
        <f t="shared" si="18"/>
        <v>3.1810994887622375</v>
      </c>
      <c r="AN88" s="6">
        <f t="shared" si="19"/>
        <v>0.10832809750859713</v>
      </c>
    </row>
    <row r="89" spans="1:42" ht="15.75" customHeight="1">
      <c r="A89" s="42">
        <v>88</v>
      </c>
      <c r="B89" s="44" t="s">
        <v>944</v>
      </c>
      <c r="C89" s="2" t="s">
        <v>82</v>
      </c>
      <c r="D89" s="3" t="s">
        <v>72</v>
      </c>
      <c r="E89" s="2" t="s">
        <v>118</v>
      </c>
      <c r="F89" s="39">
        <v>43804</v>
      </c>
      <c r="G89" s="39" t="s">
        <v>1034</v>
      </c>
      <c r="H89" s="4">
        <v>14</v>
      </c>
      <c r="I89" s="9">
        <v>12</v>
      </c>
      <c r="J89" s="5">
        <f t="shared" si="14"/>
        <v>2</v>
      </c>
      <c r="K89" s="5"/>
      <c r="L89" s="5"/>
      <c r="M89" s="8">
        <v>0.98865984114595284</v>
      </c>
      <c r="N89" s="6">
        <v>5.2325901807804408E-2</v>
      </c>
      <c r="O89" s="6">
        <v>0.3191630565029035</v>
      </c>
      <c r="P89" s="6">
        <v>1.4997734828966715E-2</v>
      </c>
      <c r="Q89" s="6">
        <f t="shared" si="15"/>
        <v>3.0976637834553347</v>
      </c>
      <c r="R89" s="2">
        <v>1.27692126647421</v>
      </c>
      <c r="S89" s="2">
        <v>4.7474979181828401</v>
      </c>
      <c r="T89" s="2">
        <v>1.6164284747062501</v>
      </c>
      <c r="U89" s="2">
        <v>142.06881299683499</v>
      </c>
      <c r="V89" s="2">
        <v>62.396442269814003</v>
      </c>
      <c r="W89" s="2">
        <v>0.68693900050189105</v>
      </c>
      <c r="X89" s="2">
        <v>8.0909076235741395E-2</v>
      </c>
      <c r="Y89" s="2">
        <v>5.4857603895076303E-2</v>
      </c>
      <c r="Z89" s="2">
        <v>0.155487875664719</v>
      </c>
      <c r="AA89" s="2">
        <v>0.10050633658779901</v>
      </c>
      <c r="AB89" s="2">
        <v>8.0140228752725307E-2</v>
      </c>
      <c r="AC89" s="2">
        <v>2.7748072404975401</v>
      </c>
      <c r="AD89" s="2">
        <v>0.19377271334307</v>
      </c>
      <c r="AE89" s="2">
        <v>1.5276843021886999E-2</v>
      </c>
      <c r="AF89" s="2">
        <v>1.9609600508531898E-2</v>
      </c>
      <c r="AG89" s="2">
        <v>0.77904917110576899</v>
      </c>
      <c r="AH89" s="2">
        <v>1.8625306730275699E-2</v>
      </c>
      <c r="AI89" s="2">
        <v>188.28235647878799</v>
      </c>
      <c r="AJ89" s="2">
        <v>43.844810087545703</v>
      </c>
      <c r="AK89" s="2">
        <f t="shared" si="16"/>
        <v>2.7617472404975403</v>
      </c>
      <c r="AL89" s="2">
        <f t="shared" si="17"/>
        <v>2.8066349264083277</v>
      </c>
      <c r="AM89" s="2">
        <f t="shared" si="18"/>
        <v>2.7934251251637843</v>
      </c>
      <c r="AN89" s="6">
        <f t="shared" si="19"/>
        <v>4.7288903953596707E-3</v>
      </c>
    </row>
    <row r="90" spans="1:42" ht="15.75" customHeight="1">
      <c r="A90" s="42">
        <v>89</v>
      </c>
      <c r="B90" s="44" t="s">
        <v>945</v>
      </c>
      <c r="C90" s="2" t="s">
        <v>83</v>
      </c>
      <c r="D90" s="3" t="s">
        <v>72</v>
      </c>
      <c r="E90" s="2" t="s">
        <v>118</v>
      </c>
      <c r="F90" s="39">
        <v>43804</v>
      </c>
      <c r="G90" s="39" t="s">
        <v>1034</v>
      </c>
      <c r="H90" s="4">
        <v>26</v>
      </c>
      <c r="I90" s="9">
        <v>9</v>
      </c>
      <c r="J90" s="5">
        <f t="shared" si="14"/>
        <v>17</v>
      </c>
      <c r="K90" s="5"/>
      <c r="L90" s="5"/>
      <c r="M90" s="8">
        <v>1.238189247509297</v>
      </c>
      <c r="N90" s="6">
        <v>9.6166522241370553E-2</v>
      </c>
      <c r="O90" s="6">
        <v>5.7032906258641339E-2</v>
      </c>
      <c r="P90" s="6">
        <v>5.7735268683881596E-2</v>
      </c>
      <c r="Q90" s="6">
        <f t="shared" si="15"/>
        <v>21.710085084813521</v>
      </c>
      <c r="R90" s="2">
        <v>1.14379945029408</v>
      </c>
      <c r="S90" s="2">
        <v>6.2202600219929103</v>
      </c>
      <c r="T90" s="2">
        <v>1.50677661799714</v>
      </c>
      <c r="U90" s="2">
        <v>179.26149091353</v>
      </c>
      <c r="V90" s="2">
        <v>79.916408727475002</v>
      </c>
      <c r="W90" s="2">
        <v>0.60451177575249804</v>
      </c>
      <c r="X90" s="2">
        <v>5.8893754595231898E-2</v>
      </c>
      <c r="Y90" s="2">
        <v>1.63529941048495E-2</v>
      </c>
      <c r="Z90" s="2">
        <v>0.19888086712495601</v>
      </c>
      <c r="AA90" s="2">
        <v>0.110560843054941</v>
      </c>
      <c r="AB90" s="2">
        <v>8.8416658879410207E-2</v>
      </c>
      <c r="AC90" s="2">
        <v>4.1543259808183697</v>
      </c>
      <c r="AD90" s="2">
        <v>0.37433645192865</v>
      </c>
      <c r="AE90" s="2">
        <v>1.5068466462817899E-2</v>
      </c>
      <c r="AF90" s="2">
        <v>1.69816927402336E-2</v>
      </c>
      <c r="AG90" s="2">
        <v>0.88733595015043298</v>
      </c>
      <c r="AH90" s="2">
        <v>1.6106364661320999E-2</v>
      </c>
      <c r="AI90" s="2">
        <v>295.528764055279</v>
      </c>
      <c r="AJ90" s="2">
        <v>68.425820256493495</v>
      </c>
      <c r="AK90" s="2">
        <f t="shared" si="16"/>
        <v>4.0433159808183694</v>
      </c>
      <c r="AL90" s="2">
        <f t="shared" si="17"/>
        <v>3.3551623785904154</v>
      </c>
      <c r="AM90" s="2">
        <f t="shared" si="18"/>
        <v>3.2655072630874304</v>
      </c>
      <c r="AN90" s="6">
        <f t="shared" si="19"/>
        <v>2.7455187901869498E-2</v>
      </c>
    </row>
    <row r="91" spans="1:42" ht="15.75" customHeight="1">
      <c r="A91" s="42">
        <v>90</v>
      </c>
      <c r="B91" s="44" t="s">
        <v>946</v>
      </c>
      <c r="C91" s="2" t="s">
        <v>84</v>
      </c>
      <c r="D91" s="3" t="s">
        <v>72</v>
      </c>
      <c r="E91" s="2" t="s">
        <v>118</v>
      </c>
      <c r="F91" s="39">
        <v>43807</v>
      </c>
      <c r="G91" s="39" t="s">
        <v>1034</v>
      </c>
      <c r="H91" s="4">
        <v>38</v>
      </c>
      <c r="I91" s="9">
        <v>0</v>
      </c>
      <c r="J91" s="5">
        <f t="shared" si="14"/>
        <v>38</v>
      </c>
      <c r="K91" s="5"/>
      <c r="L91" s="5"/>
      <c r="M91" s="8">
        <v>1.2923649051925989</v>
      </c>
      <c r="N91" s="6">
        <v>7.636753236814689E-2</v>
      </c>
      <c r="O91" s="6">
        <v>0.64126647617291921</v>
      </c>
      <c r="P91" s="6">
        <v>3.0999561287218241E-2</v>
      </c>
      <c r="Q91" s="6">
        <f t="shared" si="15"/>
        <v>2.0153320861328003</v>
      </c>
      <c r="R91" s="2">
        <v>1.3688262190567599</v>
      </c>
      <c r="S91" s="2">
        <v>6.1327913643239897</v>
      </c>
      <c r="T91" s="2">
        <v>1.73246952728356</v>
      </c>
      <c r="U91" s="2">
        <v>234.61416997941299</v>
      </c>
      <c r="V91" s="2">
        <v>103.642038154886</v>
      </c>
      <c r="W91" s="2">
        <v>0.63641156451398695</v>
      </c>
      <c r="X91" s="2">
        <v>6.6635754490221202E-2</v>
      </c>
      <c r="Y91" s="2">
        <v>7.73338085137487E-2</v>
      </c>
      <c r="Z91" s="2">
        <v>0.266851477587636</v>
      </c>
      <c r="AA91" s="2">
        <v>0.16572525474373401</v>
      </c>
      <c r="AB91" s="2">
        <v>0.144352229380004</v>
      </c>
      <c r="AC91" s="2">
        <v>3.5800368910841001</v>
      </c>
      <c r="AD91" s="2">
        <v>0.22973398576429899</v>
      </c>
      <c r="AE91" s="2">
        <v>1.4413314447709401E-2</v>
      </c>
      <c r="AF91" s="2">
        <v>2.0492974296644199E-2</v>
      </c>
      <c r="AG91" s="2">
        <v>0.70332955280530496</v>
      </c>
      <c r="AH91" s="2">
        <v>1.90430097831919E-2</v>
      </c>
      <c r="AI91" s="2">
        <v>244.14108087476399</v>
      </c>
      <c r="AJ91" s="2">
        <v>57.672111754138101</v>
      </c>
      <c r="AK91" s="2">
        <f t="shared" si="16"/>
        <v>3.3318968910841003</v>
      </c>
      <c r="AL91" s="2">
        <f t="shared" si="17"/>
        <v>2.7701440024406829</v>
      </c>
      <c r="AM91" s="2">
        <f t="shared" si="18"/>
        <v>2.5781394076060531</v>
      </c>
      <c r="AN91" s="6">
        <f t="shared" si="19"/>
        <v>7.4474093320235482E-2</v>
      </c>
    </row>
    <row r="92" spans="1:42" ht="15.75" customHeight="1">
      <c r="A92" s="42">
        <v>91</v>
      </c>
      <c r="B92" s="44" t="s">
        <v>947</v>
      </c>
      <c r="C92" s="2" t="s">
        <v>35</v>
      </c>
      <c r="D92" s="3" t="s">
        <v>36</v>
      </c>
      <c r="E92" s="11" t="s">
        <v>120</v>
      </c>
      <c r="F92" s="39">
        <v>43912</v>
      </c>
      <c r="G92" s="39" t="s">
        <v>1035</v>
      </c>
      <c r="H92" s="2"/>
      <c r="I92" s="4">
        <v>26.981450252951099</v>
      </c>
      <c r="J92" s="5" t="str">
        <f t="shared" si="14"/>
        <v>NA</v>
      </c>
      <c r="K92" s="5"/>
      <c r="L92" s="5"/>
      <c r="M92" s="6" t="s">
        <v>67</v>
      </c>
      <c r="N92" s="6" t="s">
        <v>67</v>
      </c>
      <c r="O92" s="6" t="s">
        <v>67</v>
      </c>
      <c r="P92" s="6" t="s">
        <v>67</v>
      </c>
      <c r="Q92" s="6" t="s">
        <v>67</v>
      </c>
      <c r="R92" s="2">
        <v>1.1679536025955799</v>
      </c>
      <c r="S92" s="2">
        <v>5.9780586161630698</v>
      </c>
      <c r="T92" s="2">
        <v>1.4962722830609301</v>
      </c>
      <c r="U92" s="2">
        <v>541.63851921938897</v>
      </c>
      <c r="V92" s="2">
        <v>255.801583715638</v>
      </c>
      <c r="W92" s="2">
        <v>0.55571292173906195</v>
      </c>
      <c r="X92" s="2">
        <v>9.1766261564401902E-2</v>
      </c>
      <c r="Y92" s="2">
        <v>0.14371744162303901</v>
      </c>
      <c r="Z92" s="2">
        <v>0.56909415820490505</v>
      </c>
      <c r="AA92" s="2">
        <v>0.33868830068060901</v>
      </c>
      <c r="AB92" s="2">
        <v>0.28083712652138698</v>
      </c>
      <c r="AC92" s="2">
        <v>10.8214886666099</v>
      </c>
      <c r="AD92" s="2">
        <v>1.11023171159365</v>
      </c>
      <c r="AE92" s="2">
        <v>1.22551089900651E-2</v>
      </c>
      <c r="AF92" s="2">
        <v>1.7453172934838699E-2</v>
      </c>
      <c r="AG92" s="2">
        <v>0.70217083368276001</v>
      </c>
      <c r="AH92" s="2">
        <v>1.5651725516064099E-2</v>
      </c>
      <c r="AI92" s="2">
        <v>824.19861567934095</v>
      </c>
      <c r="AJ92" s="2">
        <v>200.38069011246199</v>
      </c>
      <c r="AK92" s="2" t="str">
        <f t="shared" si="16"/>
        <v>NA</v>
      </c>
      <c r="AL92" s="2" t="e">
        <f t="shared" si="17"/>
        <v>#VALUE!</v>
      </c>
      <c r="AM92" s="2" t="str">
        <f t="shared" si="18"/>
        <v>NA</v>
      </c>
      <c r="AN92" s="6" t="str">
        <f t="shared" si="19"/>
        <v>NA</v>
      </c>
    </row>
    <row r="93" spans="1:42" ht="15.75" customHeight="1">
      <c r="A93" s="42">
        <v>92</v>
      </c>
      <c r="B93" s="44" t="s">
        <v>948</v>
      </c>
      <c r="C93" s="2" t="s">
        <v>37</v>
      </c>
      <c r="D93" s="3" t="s">
        <v>36</v>
      </c>
      <c r="E93" s="11" t="s">
        <v>120</v>
      </c>
      <c r="F93" s="39">
        <v>43903</v>
      </c>
      <c r="G93" s="39" t="s">
        <v>1035</v>
      </c>
      <c r="H93" s="4">
        <v>17.089843749999989</v>
      </c>
      <c r="I93" s="4">
        <v>29.638411381149972</v>
      </c>
      <c r="J93" s="5">
        <f t="shared" si="14"/>
        <v>-12.548567631149982</v>
      </c>
      <c r="K93" s="5"/>
      <c r="L93" s="5"/>
      <c r="M93" s="6">
        <v>3.145104115313285</v>
      </c>
      <c r="N93" s="6">
        <v>0.36769552621700441</v>
      </c>
      <c r="O93" s="6">
        <v>0.26763642623515232</v>
      </c>
      <c r="P93" s="6">
        <v>1.9502005025124985E-2</v>
      </c>
      <c r="Q93" s="6">
        <f>M93/O93</f>
        <v>11.751405290959591</v>
      </c>
      <c r="R93" s="2">
        <v>1.1298547992771899</v>
      </c>
      <c r="S93" s="2">
        <v>13.893009002007</v>
      </c>
      <c r="T93" s="2">
        <v>1.4527935793670801</v>
      </c>
      <c r="U93" s="2">
        <v>640.17822300138801</v>
      </c>
      <c r="V93" s="2">
        <v>315.15113267460902</v>
      </c>
      <c r="W93" s="2">
        <v>0.48549302770280001</v>
      </c>
      <c r="X93" s="2">
        <v>5.08417378632657E-2</v>
      </c>
      <c r="Y93" s="2">
        <v>6.3559906748977796E-2</v>
      </c>
      <c r="Z93" s="2">
        <v>0.64976986308238305</v>
      </c>
      <c r="AA93" s="2">
        <v>0.375165655947576</v>
      </c>
      <c r="AB93" s="2">
        <v>0.32819452256640602</v>
      </c>
      <c r="AC93" s="2">
        <v>11.936017139762599</v>
      </c>
      <c r="AD93" s="2">
        <v>0.97157901110483702</v>
      </c>
      <c r="AE93" s="2">
        <v>1.33872153117263E-2</v>
      </c>
      <c r="AF93" s="2">
        <v>1.8951907248190999E-2</v>
      </c>
      <c r="AG93" s="2">
        <v>0.70637826243077095</v>
      </c>
      <c r="AH93" s="2">
        <v>1.7406774374838001E-2</v>
      </c>
      <c r="AI93" s="2">
        <v>854.96084705046997</v>
      </c>
      <c r="AJ93" s="2">
        <v>206.23279876647001</v>
      </c>
      <c r="AK93" s="2">
        <f t="shared" si="16"/>
        <v>12.017959286394008</v>
      </c>
      <c r="AL93" s="2">
        <f t="shared" si="17"/>
        <v>3.7951103372530635</v>
      </c>
      <c r="AM93" s="2">
        <f t="shared" si="18"/>
        <v>3.8211642113465913</v>
      </c>
      <c r="AN93" s="6">
        <f t="shared" si="19"/>
        <v>-6.8183078906065677E-3</v>
      </c>
    </row>
    <row r="94" spans="1:42" ht="15.75" customHeight="1">
      <c r="A94" s="42">
        <v>93</v>
      </c>
      <c r="B94" s="46" t="s">
        <v>67</v>
      </c>
      <c r="C94" s="2" t="s">
        <v>38</v>
      </c>
      <c r="D94" s="3" t="s">
        <v>36</v>
      </c>
      <c r="E94" s="11" t="s">
        <v>120</v>
      </c>
      <c r="F94" s="39">
        <v>43911</v>
      </c>
      <c r="G94" s="39" t="s">
        <v>1035</v>
      </c>
      <c r="H94" s="2"/>
      <c r="I94" s="4">
        <v>13.490725126475549</v>
      </c>
      <c r="J94" s="5" t="str">
        <f t="shared" si="14"/>
        <v>NA</v>
      </c>
      <c r="K94" s="5"/>
      <c r="L94" s="5"/>
      <c r="M94" s="6" t="s">
        <v>67</v>
      </c>
      <c r="N94" s="6" t="s">
        <v>67</v>
      </c>
      <c r="O94" s="6" t="s">
        <v>67</v>
      </c>
      <c r="P94" s="6" t="s">
        <v>67</v>
      </c>
      <c r="Q94" s="6" t="s">
        <v>67</v>
      </c>
      <c r="R94" s="2">
        <v>1.1586034105871601</v>
      </c>
      <c r="S94" s="2">
        <v>6.26563786879092</v>
      </c>
      <c r="T94" s="2">
        <v>1.50147429207163</v>
      </c>
      <c r="U94" s="2">
        <v>686.94586988381195</v>
      </c>
      <c r="V94" s="2">
        <v>309.14312155322602</v>
      </c>
      <c r="W94" s="2">
        <v>0.59438853039345896</v>
      </c>
      <c r="X94" s="2">
        <v>0.12392053277673699</v>
      </c>
      <c r="Y94" s="2">
        <v>0.17546857548473899</v>
      </c>
      <c r="Z94" s="2">
        <v>0.73824965266828702</v>
      </c>
      <c r="AA94" s="2">
        <v>0.42950895946578499</v>
      </c>
      <c r="AB94" s="2">
        <v>0.34492034061710802</v>
      </c>
      <c r="AC94" s="2">
        <v>11.5495888468032</v>
      </c>
      <c r="AD94" s="2">
        <v>1.0476699357179999</v>
      </c>
      <c r="AE94" s="2">
        <v>1.3513509570651099E-2</v>
      </c>
      <c r="AF94" s="2">
        <v>1.7413890510890599E-2</v>
      </c>
      <c r="AG94" s="2">
        <v>0.77601898106570699</v>
      </c>
      <c r="AH94" s="2">
        <v>1.63350323574173E-2</v>
      </c>
      <c r="AI94" s="2">
        <v>841.650931487977</v>
      </c>
      <c r="AJ94" s="2">
        <v>200.68885612657999</v>
      </c>
      <c r="AK94" s="2" t="str">
        <f t="shared" si="16"/>
        <v>NA</v>
      </c>
      <c r="AL94" s="2" t="e">
        <f t="shared" si="17"/>
        <v>#VALUE!</v>
      </c>
      <c r="AM94" s="2" t="str">
        <f t="shared" si="18"/>
        <v>NA</v>
      </c>
      <c r="AN94" s="6" t="str">
        <f t="shared" si="19"/>
        <v>NA</v>
      </c>
      <c r="AP94" s="20" t="s">
        <v>866</v>
      </c>
    </row>
    <row r="95" spans="1:42" ht="15.75" customHeight="1">
      <c r="A95" s="42">
        <v>94</v>
      </c>
      <c r="B95" s="44" t="s">
        <v>949</v>
      </c>
      <c r="C95" s="2" t="s">
        <v>39</v>
      </c>
      <c r="D95" s="3" t="s">
        <v>36</v>
      </c>
      <c r="E95" s="11" t="s">
        <v>120</v>
      </c>
      <c r="F95" s="39">
        <v>43902</v>
      </c>
      <c r="G95" s="39" t="s">
        <v>1035</v>
      </c>
      <c r="H95" s="4">
        <v>81</v>
      </c>
      <c r="I95" s="4">
        <v>44</v>
      </c>
      <c r="J95" s="5">
        <f t="shared" si="14"/>
        <v>37</v>
      </c>
      <c r="K95" s="5"/>
      <c r="L95" s="5"/>
      <c r="M95" s="6">
        <v>5.4985562363546725</v>
      </c>
      <c r="N95" s="6">
        <v>0.26162950903902327</v>
      </c>
      <c r="O95" s="6">
        <v>0.31932346359097946</v>
      </c>
      <c r="P95" s="6">
        <v>5.5012907576313412E-3</v>
      </c>
      <c r="Q95" s="6">
        <f>M95/O95</f>
        <v>17.219393070963797</v>
      </c>
      <c r="R95" s="2">
        <v>1.14275109537805</v>
      </c>
      <c r="S95" s="2">
        <v>19.365922999327601</v>
      </c>
      <c r="T95" s="2">
        <v>1.4553269184440201</v>
      </c>
      <c r="U95" s="2">
        <v>1235.5730411003401</v>
      </c>
      <c r="V95" s="2">
        <v>623.01410776677994</v>
      </c>
      <c r="W95" s="2">
        <v>0.47468624060197001</v>
      </c>
      <c r="X95" s="2">
        <v>6.0758204712328699E-2</v>
      </c>
      <c r="Y95" s="2">
        <v>9.3921416780773398E-2</v>
      </c>
      <c r="Z95" s="2">
        <v>1.2116953234912</v>
      </c>
      <c r="AA95" s="2">
        <v>0.67226462247552399</v>
      </c>
      <c r="AB95" s="2">
        <v>0.64138249878662601</v>
      </c>
      <c r="AC95" s="2">
        <v>24.984969360557699</v>
      </c>
      <c r="AD95" s="2">
        <v>2.1431276166935902</v>
      </c>
      <c r="AE95" s="2">
        <v>1.2935945488559499E-2</v>
      </c>
      <c r="AF95" s="2">
        <v>1.8600081931731099E-2</v>
      </c>
      <c r="AG95" s="2">
        <v>0.69547787671253303</v>
      </c>
      <c r="AH95" s="2">
        <v>1.69826863866878E-2</v>
      </c>
      <c r="AI95" s="2">
        <v>1824.8751096767801</v>
      </c>
      <c r="AJ95" s="2">
        <v>445.09995104866402</v>
      </c>
      <c r="AK95" s="2">
        <f t="shared" si="16"/>
        <v>24.743359360557697</v>
      </c>
      <c r="AL95" s="2">
        <f t="shared" si="17"/>
        <v>4.5439144907467117</v>
      </c>
      <c r="AM95" s="2">
        <f t="shared" si="18"/>
        <v>4.4999738653144297</v>
      </c>
      <c r="AN95" s="6">
        <f t="shared" si="19"/>
        <v>9.764640139573736E-3</v>
      </c>
    </row>
    <row r="96" spans="1:42" ht="15.75" customHeight="1">
      <c r="A96" s="42">
        <v>95</v>
      </c>
      <c r="B96" s="46" t="s">
        <v>67</v>
      </c>
      <c r="C96" s="2" t="s">
        <v>40</v>
      </c>
      <c r="D96" s="3" t="s">
        <v>36</v>
      </c>
      <c r="E96" s="11" t="s">
        <v>120</v>
      </c>
      <c r="F96" s="39">
        <v>43911</v>
      </c>
      <c r="G96" s="39" t="s">
        <v>1035</v>
      </c>
      <c r="H96" s="2"/>
      <c r="I96" s="4">
        <v>13</v>
      </c>
      <c r="J96" s="5" t="str">
        <f t="shared" si="14"/>
        <v>NA</v>
      </c>
      <c r="K96" s="5"/>
      <c r="L96" s="5"/>
      <c r="M96" s="6" t="s">
        <v>67</v>
      </c>
      <c r="N96" s="6" t="s">
        <v>67</v>
      </c>
      <c r="O96" s="6" t="s">
        <v>67</v>
      </c>
      <c r="P96" s="6" t="s">
        <v>67</v>
      </c>
      <c r="Q96" s="6" t="s">
        <v>67</v>
      </c>
      <c r="R96" s="2">
        <v>1.1445476206776499</v>
      </c>
      <c r="S96" s="2">
        <v>8.4220738800220207</v>
      </c>
      <c r="T96" s="2">
        <v>1.43255330401164</v>
      </c>
      <c r="U96" s="2">
        <v>759.54286351379699</v>
      </c>
      <c r="V96" s="2">
        <v>362.56413636230701</v>
      </c>
      <c r="W96" s="2">
        <v>0.52609031277929597</v>
      </c>
      <c r="X96" s="2">
        <v>9.1528376093942002E-2</v>
      </c>
      <c r="Y96" s="2">
        <v>0.130456121516033</v>
      </c>
      <c r="Z96" s="2">
        <v>0.79185160728947301</v>
      </c>
      <c r="AA96" s="2">
        <v>0.45998331206751802</v>
      </c>
      <c r="AB96" s="2">
        <v>0.38814265310516299</v>
      </c>
      <c r="AC96" s="2">
        <v>13.030097490762399</v>
      </c>
      <c r="AD96" s="2">
        <v>1.23125450826322</v>
      </c>
      <c r="AE96" s="2">
        <v>1.29262714590142E-2</v>
      </c>
      <c r="AF96" s="2">
        <v>1.7630322854820801E-2</v>
      </c>
      <c r="AG96" s="2">
        <v>0.73318404690925099</v>
      </c>
      <c r="AH96" s="2">
        <v>1.6139209751122E-2</v>
      </c>
      <c r="AI96" s="2">
        <v>966.77918092630205</v>
      </c>
      <c r="AJ96" s="2">
        <v>233.59860653986399</v>
      </c>
      <c r="AK96" s="2" t="str">
        <f t="shared" si="16"/>
        <v>NA</v>
      </c>
      <c r="AL96" s="2" t="e">
        <f t="shared" si="17"/>
        <v>#VALUE!</v>
      </c>
      <c r="AM96" s="2" t="str">
        <f t="shared" si="18"/>
        <v>NA</v>
      </c>
      <c r="AN96" s="6" t="str">
        <f t="shared" si="19"/>
        <v>NA</v>
      </c>
      <c r="AP96" s="20" t="s">
        <v>866</v>
      </c>
    </row>
    <row r="97" spans="1:42" ht="15.75" customHeight="1">
      <c r="A97" s="42">
        <v>96</v>
      </c>
      <c r="B97" s="44" t="s">
        <v>950</v>
      </c>
      <c r="C97" s="2" t="s">
        <v>41</v>
      </c>
      <c r="D97" s="3" t="s">
        <v>36</v>
      </c>
      <c r="E97" s="11" t="s">
        <v>120</v>
      </c>
      <c r="F97" s="39">
        <v>43903</v>
      </c>
      <c r="G97" s="39" t="s">
        <v>1035</v>
      </c>
      <c r="H97" s="4">
        <v>33</v>
      </c>
      <c r="I97" s="4">
        <v>33</v>
      </c>
      <c r="J97" s="5">
        <f t="shared" si="14"/>
        <v>0</v>
      </c>
      <c r="K97" s="5"/>
      <c r="L97" s="5"/>
      <c r="M97" s="6">
        <v>3.1427565321501523</v>
      </c>
      <c r="N97" s="6">
        <v>0.1555634918610409</v>
      </c>
      <c r="O97" s="6">
        <v>0.44374246858323291</v>
      </c>
      <c r="P97" s="6">
        <v>0.16192745289171945</v>
      </c>
      <c r="Q97" s="6">
        <f>M97/O97</f>
        <v>7.0823884452264556</v>
      </c>
      <c r="R97" s="2">
        <v>1.1640255542417</v>
      </c>
      <c r="S97" s="2">
        <v>8.6797009117250497</v>
      </c>
      <c r="T97" s="2">
        <v>1.48568702630357</v>
      </c>
      <c r="U97" s="2">
        <v>705.67252036141497</v>
      </c>
      <c r="V97" s="2">
        <v>342.86798845885301</v>
      </c>
      <c r="W97" s="2">
        <v>0.52083500109682901</v>
      </c>
      <c r="X97" s="2">
        <v>4.4695144539218697E-2</v>
      </c>
      <c r="Y97" s="2">
        <v>0.17190926940135401</v>
      </c>
      <c r="Z97" s="2">
        <v>0.72420278884456502</v>
      </c>
      <c r="AA97" s="2">
        <v>0.422401745619503</v>
      </c>
      <c r="AB97" s="2">
        <v>0.36246419110980799</v>
      </c>
      <c r="AC97" s="2">
        <v>12.6685541440231</v>
      </c>
      <c r="AD97" s="2">
        <v>1.0370966654249101</v>
      </c>
      <c r="AE97" s="2">
        <v>1.3071064410958099E-2</v>
      </c>
      <c r="AF97" s="2">
        <v>1.9036340216026799E-2</v>
      </c>
      <c r="AG97" s="2">
        <v>0.686637466163455</v>
      </c>
      <c r="AH97" s="2">
        <v>1.7375684997220999E-2</v>
      </c>
      <c r="AI97" s="2">
        <v>911.98874217489697</v>
      </c>
      <c r="AJ97" s="2">
        <v>221.24148339184799</v>
      </c>
      <c r="AK97" s="2">
        <f t="shared" si="16"/>
        <v>12.6685541440231</v>
      </c>
      <c r="AL97" s="2">
        <f t="shared" si="17"/>
        <v>4.0310326347029388</v>
      </c>
      <c r="AM97" s="2">
        <f t="shared" si="18"/>
        <v>4.0310326347029388</v>
      </c>
      <c r="AN97" s="6">
        <f t="shared" si="19"/>
        <v>0</v>
      </c>
    </row>
    <row r="98" spans="1:42" ht="15.75" customHeight="1">
      <c r="A98" s="42">
        <v>97</v>
      </c>
      <c r="B98" s="46" t="s">
        <v>67</v>
      </c>
      <c r="C98" s="2" t="s">
        <v>42</v>
      </c>
      <c r="D98" s="3" t="s">
        <v>36</v>
      </c>
      <c r="E98" s="11" t="s">
        <v>120</v>
      </c>
      <c r="F98" s="39">
        <v>43912</v>
      </c>
      <c r="G98" s="39" t="s">
        <v>1035</v>
      </c>
      <c r="H98" s="2"/>
      <c r="I98" s="4">
        <v>17</v>
      </c>
      <c r="J98" s="5" t="str">
        <f t="shared" ref="J98:J130" si="20">IF(AND(NOT(ISBLANK(H98)),NOT(ISBLANK(I98)),ISNUMBER(I98)),H98-I98,"NA")</f>
        <v>NA</v>
      </c>
      <c r="K98" s="5"/>
      <c r="L98" s="5"/>
      <c r="M98" s="6" t="s">
        <v>67</v>
      </c>
      <c r="N98" s="6" t="s">
        <v>67</v>
      </c>
      <c r="O98" s="6" t="s">
        <v>67</v>
      </c>
      <c r="P98" s="6" t="s">
        <v>67</v>
      </c>
      <c r="Q98" s="6" t="s">
        <v>67</v>
      </c>
      <c r="R98" s="2">
        <v>1.1182578980726099</v>
      </c>
      <c r="S98" s="2">
        <v>11.4552010412134</v>
      </c>
      <c r="T98" s="2">
        <v>1.4453530217330199</v>
      </c>
      <c r="U98" s="2">
        <v>1077.01247924786</v>
      </c>
      <c r="V98" s="2">
        <v>530.69193902882</v>
      </c>
      <c r="W98" s="2">
        <v>0.488981328240226</v>
      </c>
      <c r="X98" s="2">
        <v>0.105187586677573</v>
      </c>
      <c r="Y98" s="2">
        <v>0.157384696028601</v>
      </c>
      <c r="Z98" s="2">
        <v>1.0651136820387099</v>
      </c>
      <c r="AA98" s="2">
        <v>0.58033499609248895</v>
      </c>
      <c r="AB98" s="2">
        <v>0.54336859766863899</v>
      </c>
      <c r="AC98" s="2">
        <v>20.4947416064058</v>
      </c>
      <c r="AD98" s="2">
        <v>2.1451310324319501</v>
      </c>
      <c r="AE98" s="2">
        <v>1.23015264232591E-2</v>
      </c>
      <c r="AF98" s="2">
        <v>1.7043512160193199E-2</v>
      </c>
      <c r="AG98" s="2">
        <v>0.72177179842019301</v>
      </c>
      <c r="AH98" s="2">
        <v>1.55879239317882E-2</v>
      </c>
      <c r="AI98" s="2">
        <v>1575.6062715860101</v>
      </c>
      <c r="AJ98" s="2">
        <v>384.78894667888198</v>
      </c>
      <c r="AK98" s="2" t="str">
        <f t="shared" si="16"/>
        <v>NA</v>
      </c>
      <c r="AL98" s="2" t="e">
        <f t="shared" ref="AL98:AL117" si="21">IF(ISNUMBER(AC98),AC98/M98,"NA")</f>
        <v>#VALUE!</v>
      </c>
      <c r="AM98" s="2" t="str">
        <f t="shared" ref="AM98:AM130" si="22">IF(ISNUMBER(AK98),AK98/M98,"NA")</f>
        <v>NA</v>
      </c>
      <c r="AN98" s="6" t="str">
        <f t="shared" si="19"/>
        <v>NA</v>
      </c>
      <c r="AP98" s="20" t="s">
        <v>866</v>
      </c>
    </row>
    <row r="99" spans="1:42" ht="15.75" customHeight="1">
      <c r="A99" s="42">
        <v>98</v>
      </c>
      <c r="B99" s="44" t="s">
        <v>951</v>
      </c>
      <c r="C99" s="2" t="s">
        <v>43</v>
      </c>
      <c r="D99" s="3" t="s">
        <v>36</v>
      </c>
      <c r="E99" s="11" t="s">
        <v>120</v>
      </c>
      <c r="F99" s="39">
        <v>43903</v>
      </c>
      <c r="G99" s="39" t="s">
        <v>1035</v>
      </c>
      <c r="H99" s="4">
        <v>2.4414062499999978</v>
      </c>
      <c r="I99" s="4">
        <v>6</v>
      </c>
      <c r="J99" s="5">
        <f t="shared" si="20"/>
        <v>-3.5585937500000022</v>
      </c>
      <c r="K99" s="5"/>
      <c r="L99" s="5"/>
      <c r="M99" s="6">
        <v>1.4894710895133463</v>
      </c>
      <c r="N99" s="6">
        <v>5.4447222151364126E-2</v>
      </c>
      <c r="O99" s="6">
        <v>0.34187467722499565</v>
      </c>
      <c r="P99" s="6">
        <v>0.35496760415564671</v>
      </c>
      <c r="Q99" s="6">
        <f>M99/O99</f>
        <v>4.3567751247428337</v>
      </c>
      <c r="R99" s="2">
        <v>1.22751645109597</v>
      </c>
      <c r="S99" s="2">
        <v>18.6437532595276</v>
      </c>
      <c r="T99" s="2">
        <v>1.50233412105902</v>
      </c>
      <c r="U99" s="2">
        <v>327.027517997578</v>
      </c>
      <c r="V99" s="2">
        <v>154.715200372206</v>
      </c>
      <c r="W99" s="2">
        <v>0.542106273360627</v>
      </c>
      <c r="X99" s="2">
        <v>1.2720720283482499E-2</v>
      </c>
      <c r="Y99" s="2">
        <v>1.7393572501589501E-4</v>
      </c>
      <c r="Z99" s="2">
        <v>0.34116478892116198</v>
      </c>
      <c r="AA99" s="2">
        <v>0.20116193908936</v>
      </c>
      <c r="AB99" s="2">
        <v>0.17132652400329801</v>
      </c>
      <c r="AC99" s="2">
        <v>4.5153801380891299</v>
      </c>
      <c r="AD99" s="2">
        <v>0.29412685260322602</v>
      </c>
      <c r="AE99" s="2">
        <v>1.4036193241887001E-2</v>
      </c>
      <c r="AF99" s="2">
        <v>2.1376553732964401E-2</v>
      </c>
      <c r="AG99" s="2">
        <v>0.65661628236370195</v>
      </c>
      <c r="AH99" s="2">
        <v>1.9355628306823799E-2</v>
      </c>
      <c r="AI99" s="2">
        <v>308.81967726418702</v>
      </c>
      <c r="AJ99" s="2">
        <v>74.178803359847294</v>
      </c>
      <c r="AK99" s="2">
        <f t="shared" si="16"/>
        <v>4.53861775527663</v>
      </c>
      <c r="AL99" s="2">
        <f t="shared" si="21"/>
        <v>3.0315325821895853</v>
      </c>
      <c r="AM99" s="2">
        <f t="shared" si="22"/>
        <v>3.047133836454341</v>
      </c>
      <c r="AN99" s="6">
        <f t="shared" si="19"/>
        <v>-5.1199767066711331E-3</v>
      </c>
    </row>
    <row r="100" spans="1:42" ht="15.75" customHeight="1">
      <c r="A100" s="42">
        <v>99</v>
      </c>
      <c r="B100" s="44" t="s">
        <v>952</v>
      </c>
      <c r="C100" s="2" t="s">
        <v>44</v>
      </c>
      <c r="D100" s="3" t="s">
        <v>36</v>
      </c>
      <c r="E100" s="11" t="s">
        <v>120</v>
      </c>
      <c r="F100" s="39">
        <v>43902</v>
      </c>
      <c r="G100" s="39" t="s">
        <v>1035</v>
      </c>
      <c r="H100" s="4">
        <v>9.7656249999999911</v>
      </c>
      <c r="I100" s="4">
        <v>18</v>
      </c>
      <c r="J100" s="5">
        <f t="shared" si="20"/>
        <v>-8.2343750000000089</v>
      </c>
      <c r="K100" s="5"/>
      <c r="L100" s="5"/>
      <c r="M100" s="6">
        <v>1.7867924971242108</v>
      </c>
      <c r="N100" s="6">
        <v>2.5455844122716675E-2</v>
      </c>
      <c r="O100" s="6">
        <v>0.36532966087106217</v>
      </c>
      <c r="P100" s="6">
        <v>5.7275649276110639E-2</v>
      </c>
      <c r="Q100" s="6">
        <f>M100/O100</f>
        <v>4.890904540474291</v>
      </c>
      <c r="R100" s="2">
        <v>1.2183915713994899</v>
      </c>
      <c r="S100" s="2">
        <v>13.8085152463333</v>
      </c>
      <c r="T100" s="2">
        <v>1.5391766980377599</v>
      </c>
      <c r="U100" s="2">
        <v>417.545874334384</v>
      </c>
      <c r="V100" s="2">
        <v>188.80293331343</v>
      </c>
      <c r="W100" s="2">
        <v>0.57751729802902496</v>
      </c>
      <c r="X100" s="2">
        <v>2.0784270466265301E-2</v>
      </c>
      <c r="Y100" s="2">
        <v>4.7188816927672399E-2</v>
      </c>
      <c r="Z100" s="2">
        <v>0.444222009085109</v>
      </c>
      <c r="AA100" s="2">
        <v>0.26447772391306001</v>
      </c>
      <c r="AB100" s="2">
        <v>0.21657340861900201</v>
      </c>
      <c r="AC100" s="2">
        <v>5.7424357644864603</v>
      </c>
      <c r="AD100" s="2">
        <v>0.364634413364751</v>
      </c>
      <c r="AE100" s="2">
        <v>1.4878261229967001E-2</v>
      </c>
      <c r="AF100" s="2">
        <v>2.1009389897965199E-2</v>
      </c>
      <c r="AG100" s="2">
        <v>0.70817197939707699</v>
      </c>
      <c r="AH100" s="2">
        <v>1.91166017492078E-2</v>
      </c>
      <c r="AI100" s="2">
        <v>385.64012114969</v>
      </c>
      <c r="AJ100" s="2">
        <v>90.808453474895003</v>
      </c>
      <c r="AK100" s="2">
        <f t="shared" si="16"/>
        <v>5.7962062332364601</v>
      </c>
      <c r="AL100" s="2">
        <f t="shared" si="21"/>
        <v>3.2138235266427069</v>
      </c>
      <c r="AM100" s="2">
        <f t="shared" si="22"/>
        <v>3.243916818861329</v>
      </c>
      <c r="AN100" s="6">
        <f t="shared" si="19"/>
        <v>-9.2768384329858927E-3</v>
      </c>
    </row>
    <row r="101" spans="1:42" ht="15.75" customHeight="1">
      <c r="A101" s="42">
        <v>100</v>
      </c>
      <c r="B101" s="44" t="s">
        <v>953</v>
      </c>
      <c r="C101" s="2" t="s">
        <v>45</v>
      </c>
      <c r="D101" s="3" t="s">
        <v>36</v>
      </c>
      <c r="E101" s="11" t="s">
        <v>120</v>
      </c>
      <c r="F101" s="39">
        <v>43911</v>
      </c>
      <c r="G101" s="39" t="s">
        <v>1035</v>
      </c>
      <c r="H101" s="2"/>
      <c r="I101" s="4">
        <v>3</v>
      </c>
      <c r="J101" s="5" t="str">
        <f t="shared" si="20"/>
        <v>NA</v>
      </c>
      <c r="K101" s="5"/>
      <c r="L101" s="5"/>
      <c r="M101" s="6" t="s">
        <v>67</v>
      </c>
      <c r="N101" s="6" t="s">
        <v>67</v>
      </c>
      <c r="O101" s="6" t="s">
        <v>67</v>
      </c>
      <c r="P101" s="6" t="s">
        <v>67</v>
      </c>
      <c r="Q101" s="6" t="s">
        <v>67</v>
      </c>
      <c r="R101" s="2">
        <v>1.13745419296746</v>
      </c>
      <c r="S101" s="2">
        <v>6.5113127424234998</v>
      </c>
      <c r="T101" s="2">
        <v>1.4534609052616101</v>
      </c>
      <c r="U101" s="2">
        <v>783.10723830102802</v>
      </c>
      <c r="V101" s="2">
        <v>371.14209761090302</v>
      </c>
      <c r="W101" s="2">
        <v>0.54032463071609704</v>
      </c>
      <c r="X101" s="2">
        <v>0.13606340758313701</v>
      </c>
      <c r="Y101" s="2">
        <v>0.19347364973375999</v>
      </c>
      <c r="Z101" s="2">
        <v>0.81576672098120195</v>
      </c>
      <c r="AA101" s="2">
        <v>0.47357992843707603</v>
      </c>
      <c r="AB101" s="2">
        <v>0.39493125491804199</v>
      </c>
      <c r="AC101" s="2">
        <v>13.9838559957371</v>
      </c>
      <c r="AD101" s="2">
        <v>1.3257900498628299</v>
      </c>
      <c r="AE101" s="2">
        <v>1.34517017472374E-2</v>
      </c>
      <c r="AF101" s="2">
        <v>1.74763271655928E-2</v>
      </c>
      <c r="AG101" s="2">
        <v>0.76970988353439096</v>
      </c>
      <c r="AH101" s="2">
        <v>1.6062538405949699E-2</v>
      </c>
      <c r="AI101" s="2">
        <v>1032.01280594734</v>
      </c>
      <c r="AJ101" s="2">
        <v>246.85236091901899</v>
      </c>
      <c r="AK101" s="2" t="str">
        <f t="shared" si="16"/>
        <v>NA</v>
      </c>
      <c r="AL101" s="2" t="e">
        <f t="shared" si="21"/>
        <v>#VALUE!</v>
      </c>
      <c r="AM101" s="2" t="str">
        <f t="shared" si="22"/>
        <v>NA</v>
      </c>
      <c r="AN101" s="6" t="str">
        <f t="shared" si="19"/>
        <v>NA</v>
      </c>
    </row>
    <row r="102" spans="1:42" ht="15.75" customHeight="1">
      <c r="A102" s="42">
        <v>101</v>
      </c>
      <c r="B102" s="44" t="s">
        <v>954</v>
      </c>
      <c r="C102" s="2" t="s">
        <v>46</v>
      </c>
      <c r="D102" s="3" t="s">
        <v>36</v>
      </c>
      <c r="E102" s="11" t="s">
        <v>120</v>
      </c>
      <c r="F102" s="39">
        <v>43911</v>
      </c>
      <c r="G102" s="39" t="s">
        <v>1035</v>
      </c>
      <c r="H102" s="2"/>
      <c r="I102" s="4">
        <v>53.962900505902198</v>
      </c>
      <c r="J102" s="5" t="str">
        <f t="shared" si="20"/>
        <v>NA</v>
      </c>
      <c r="K102" s="5"/>
      <c r="L102" s="5"/>
      <c r="M102" s="6" t="s">
        <v>67</v>
      </c>
      <c r="N102" s="6" t="s">
        <v>67</v>
      </c>
      <c r="O102" s="6" t="s">
        <v>67</v>
      </c>
      <c r="P102" s="6" t="s">
        <v>67</v>
      </c>
      <c r="Q102" s="6" t="s">
        <v>67</v>
      </c>
      <c r="R102" s="2">
        <v>1.1796013522622399</v>
      </c>
      <c r="S102" s="2">
        <v>11.474981811956599</v>
      </c>
      <c r="T102" s="2">
        <v>1.5253262282223601</v>
      </c>
      <c r="U102" s="2">
        <v>539.05872899171595</v>
      </c>
      <c r="V102" s="2">
        <v>256.29190923728999</v>
      </c>
      <c r="W102" s="2">
        <v>0.55356155817970498</v>
      </c>
      <c r="X102" s="2">
        <v>5.9610248619552698E-2</v>
      </c>
      <c r="Y102" s="2">
        <v>6.3347594276958602E-2</v>
      </c>
      <c r="Z102" s="2">
        <v>0.56845186305372397</v>
      </c>
      <c r="AA102" s="2">
        <v>0.32527987080656801</v>
      </c>
      <c r="AB102" s="2">
        <v>0.28150464860980401</v>
      </c>
      <c r="AC102" s="2">
        <v>8.8033172731841205</v>
      </c>
      <c r="AD102" s="2">
        <v>0.88641476229878102</v>
      </c>
      <c r="AE102" s="2">
        <v>1.30167448665836E-2</v>
      </c>
      <c r="AF102" s="2">
        <v>1.7062258708818299E-2</v>
      </c>
      <c r="AG102" s="2">
        <v>0.76289693461605901</v>
      </c>
      <c r="AH102" s="2">
        <v>1.55488056306755E-2</v>
      </c>
      <c r="AI102" s="2">
        <v>644.28141027591903</v>
      </c>
      <c r="AJ102" s="2">
        <v>153.163933393018</v>
      </c>
      <c r="AK102" s="2" t="str">
        <f t="shared" si="16"/>
        <v>NA</v>
      </c>
      <c r="AL102" s="2" t="e">
        <f t="shared" si="21"/>
        <v>#VALUE!</v>
      </c>
      <c r="AM102" s="2" t="str">
        <f t="shared" si="22"/>
        <v>NA</v>
      </c>
      <c r="AN102" s="6" t="str">
        <f t="shared" si="19"/>
        <v>NA</v>
      </c>
    </row>
    <row r="103" spans="1:42" ht="15.75" customHeight="1">
      <c r="A103" s="42">
        <v>102</v>
      </c>
      <c r="B103" s="46" t="s">
        <v>67</v>
      </c>
      <c r="C103" s="2" t="s">
        <v>47</v>
      </c>
      <c r="D103" s="3" t="s">
        <v>36</v>
      </c>
      <c r="E103" s="11" t="s">
        <v>120</v>
      </c>
      <c r="F103" s="39">
        <v>43912</v>
      </c>
      <c r="G103" s="39" t="s">
        <v>1035</v>
      </c>
      <c r="H103" s="2"/>
      <c r="I103" s="4">
        <v>6.7453625632377747</v>
      </c>
      <c r="J103" s="5" t="str">
        <f t="shared" si="20"/>
        <v>NA</v>
      </c>
      <c r="K103" s="5"/>
      <c r="L103" s="5"/>
      <c r="M103" s="6" t="s">
        <v>67</v>
      </c>
      <c r="N103" s="6" t="s">
        <v>67</v>
      </c>
      <c r="O103" s="6" t="s">
        <v>67</v>
      </c>
      <c r="P103" s="6" t="s">
        <v>67</v>
      </c>
      <c r="Q103" s="6" t="s">
        <v>67</v>
      </c>
      <c r="R103" s="2">
        <v>1.1334383215394599</v>
      </c>
      <c r="S103" s="2">
        <v>6.8810980505985198</v>
      </c>
      <c r="T103" s="2">
        <v>1.4528241364777801</v>
      </c>
      <c r="U103" s="2">
        <v>584.34752763743904</v>
      </c>
      <c r="V103" s="2">
        <v>267.12287174485903</v>
      </c>
      <c r="W103" s="2">
        <v>0.56265827760563503</v>
      </c>
      <c r="X103" s="2">
        <v>0.101017396795115</v>
      </c>
      <c r="Y103" s="2">
        <v>0.12318788413017499</v>
      </c>
      <c r="Z103" s="2">
        <v>0.62360243289850803</v>
      </c>
      <c r="AA103" s="2">
        <v>0.36485890338971699</v>
      </c>
      <c r="AB103" s="2">
        <v>0.29184255047820801</v>
      </c>
      <c r="AC103" s="2">
        <v>10.5415382671016</v>
      </c>
      <c r="AD103" s="2">
        <v>0.90490183233362997</v>
      </c>
      <c r="AE103" s="2">
        <v>1.4309501490224001E-2</v>
      </c>
      <c r="AF103" s="2">
        <v>1.7712680897364701E-2</v>
      </c>
      <c r="AG103" s="2">
        <v>0.80786762733093698</v>
      </c>
      <c r="AH103" s="2">
        <v>1.6474164983668299E-2</v>
      </c>
      <c r="AI103" s="2">
        <v>753.41620814591897</v>
      </c>
      <c r="AJ103" s="2">
        <v>177.80657493903499</v>
      </c>
      <c r="AK103" s="2" t="str">
        <f t="shared" si="16"/>
        <v>NA</v>
      </c>
      <c r="AL103" s="2" t="e">
        <f t="shared" si="21"/>
        <v>#VALUE!</v>
      </c>
      <c r="AM103" s="2" t="str">
        <f t="shared" si="22"/>
        <v>NA</v>
      </c>
      <c r="AN103" s="6" t="str">
        <f t="shared" si="19"/>
        <v>NA</v>
      </c>
      <c r="AP103" s="20" t="s">
        <v>866</v>
      </c>
    </row>
    <row r="104" spans="1:42" ht="15.75" customHeight="1">
      <c r="A104" s="42">
        <v>103</v>
      </c>
      <c r="B104" s="44" t="s">
        <v>955</v>
      </c>
      <c r="C104" s="2" t="s">
        <v>48</v>
      </c>
      <c r="D104" s="3" t="s">
        <v>36</v>
      </c>
      <c r="E104" s="11" t="s">
        <v>120</v>
      </c>
      <c r="F104" s="39">
        <v>43903</v>
      </c>
      <c r="G104" s="39" t="s">
        <v>1035</v>
      </c>
      <c r="H104" s="4">
        <v>-4.2351647362715017E-15</v>
      </c>
      <c r="I104" s="4">
        <v>17.783046828689987</v>
      </c>
      <c r="J104" s="5">
        <f t="shared" si="20"/>
        <v>-17.78304682868999</v>
      </c>
      <c r="K104" s="5">
        <v>1</v>
      </c>
      <c r="L104" s="5">
        <v>1</v>
      </c>
      <c r="M104" s="6">
        <v>1.7282202972040288</v>
      </c>
      <c r="N104" s="6">
        <v>1.9091883092036251E-2</v>
      </c>
      <c r="O104" s="6">
        <v>0.54031674987088996</v>
      </c>
      <c r="P104" s="6">
        <v>0.14637110370561524</v>
      </c>
      <c r="Q104" s="6">
        <f t="shared" ref="Q104:Q137" si="23">M104/O104</f>
        <v>3.1985317827311319</v>
      </c>
      <c r="R104" s="2">
        <v>1.16897029309592</v>
      </c>
      <c r="S104" s="2">
        <v>12.3176673620806</v>
      </c>
      <c r="T104" s="2">
        <v>1.49305699155418</v>
      </c>
      <c r="U104" s="2">
        <v>344.39786255165097</v>
      </c>
      <c r="V104" s="2">
        <v>169.41501475675901</v>
      </c>
      <c r="W104" s="2">
        <v>0.474889644410733</v>
      </c>
      <c r="X104" s="2">
        <v>2.3918929171827599E-2</v>
      </c>
      <c r="Y104" s="2">
        <v>7.7080561004549996E-4</v>
      </c>
      <c r="Z104" s="2">
        <v>0.35417496063072901</v>
      </c>
      <c r="AA104" s="2">
        <v>0.20998174735939301</v>
      </c>
      <c r="AB104" s="2">
        <v>0.18231225691235101</v>
      </c>
      <c r="AC104" s="2">
        <v>5.5908598818190098</v>
      </c>
      <c r="AD104" s="2">
        <v>0.41142543627098499</v>
      </c>
      <c r="AE104" s="2">
        <v>1.3430761267411301E-2</v>
      </c>
      <c r="AF104" s="2">
        <v>2.0329861149963501E-2</v>
      </c>
      <c r="AG104" s="2">
        <v>0.66064205595597203</v>
      </c>
      <c r="AH104" s="2">
        <v>1.8482864156473901E-2</v>
      </c>
      <c r="AI104" s="2">
        <v>398.66965802303599</v>
      </c>
      <c r="AJ104" s="2">
        <v>97.034891327371795</v>
      </c>
      <c r="AK104" s="2" t="str">
        <f t="shared" si="16"/>
        <v>NA</v>
      </c>
      <c r="AL104" s="2">
        <f t="shared" si="21"/>
        <v>3.235038895714907</v>
      </c>
      <c r="AM104" s="2" t="str">
        <f t="shared" si="22"/>
        <v>NA</v>
      </c>
      <c r="AN104" s="6" t="str">
        <f t="shared" si="19"/>
        <v>NA</v>
      </c>
    </row>
    <row r="105" spans="1:42" ht="15.75" customHeight="1">
      <c r="A105" s="42">
        <v>104</v>
      </c>
      <c r="B105" s="44" t="s">
        <v>956</v>
      </c>
      <c r="C105" s="2" t="s">
        <v>49</v>
      </c>
      <c r="D105" s="3" t="s">
        <v>50</v>
      </c>
      <c r="E105" s="11" t="s">
        <v>120</v>
      </c>
      <c r="F105" s="39">
        <v>43866</v>
      </c>
      <c r="G105" s="39" t="s">
        <v>1035</v>
      </c>
      <c r="H105" s="4">
        <v>4.8828124999999956</v>
      </c>
      <c r="I105" s="2" t="s">
        <v>67</v>
      </c>
      <c r="J105" s="5" t="str">
        <f t="shared" si="20"/>
        <v>NA</v>
      </c>
      <c r="K105" s="5"/>
      <c r="L105" s="5"/>
      <c r="M105" s="6">
        <v>0.46463365964739306</v>
      </c>
      <c r="N105" s="6">
        <v>5.232590180780472E-2</v>
      </c>
      <c r="O105" s="6">
        <v>1.7348080564641068E-2</v>
      </c>
      <c r="P105" s="6">
        <v>2.124855877465575E-2</v>
      </c>
      <c r="Q105" s="6">
        <f t="shared" si="23"/>
        <v>26.783001030927384</v>
      </c>
      <c r="R105" s="2">
        <v>1.08498992793022</v>
      </c>
      <c r="S105" s="2">
        <v>14.938821597689101</v>
      </c>
      <c r="T105" s="2">
        <v>1.43153336639789</v>
      </c>
      <c r="U105" s="2">
        <v>94.252165215006499</v>
      </c>
      <c r="V105" s="2">
        <v>45.340490880648503</v>
      </c>
      <c r="W105" s="2">
        <v>0.37520446453935402</v>
      </c>
      <c r="X105" s="2">
        <v>1.13803719564345E-2</v>
      </c>
      <c r="Y105" s="2">
        <v>0</v>
      </c>
      <c r="Z105" s="2">
        <v>9.7140701635339596E-2</v>
      </c>
      <c r="AA105" s="2">
        <v>4.7534297703990099E-2</v>
      </c>
      <c r="AB105" s="2">
        <v>4.5564846366190202E-2</v>
      </c>
      <c r="AC105" s="2">
        <v>1.75767638108392</v>
      </c>
      <c r="AD105" s="2">
        <v>0.16320603468897801</v>
      </c>
      <c r="AE105" s="2">
        <v>1.16353945325679E-2</v>
      </c>
      <c r="AF105" s="2">
        <v>1.81480396895593E-2</v>
      </c>
      <c r="AG105" s="2">
        <v>0.64113781607287201</v>
      </c>
      <c r="AH105" s="2">
        <v>1.6723125741008898E-2</v>
      </c>
      <c r="AI105" s="2">
        <v>131.68022641332399</v>
      </c>
      <c r="AJ105" s="2">
        <v>32.346141359804399</v>
      </c>
      <c r="AK105" s="2" t="str">
        <f t="shared" si="16"/>
        <v>NA</v>
      </c>
      <c r="AL105" s="2">
        <f t="shared" si="21"/>
        <v>3.7829295071256936</v>
      </c>
      <c r="AM105" s="2" t="str">
        <f t="shared" si="22"/>
        <v>NA</v>
      </c>
      <c r="AN105" s="6" t="str">
        <f t="shared" si="19"/>
        <v>NA</v>
      </c>
    </row>
    <row r="106" spans="1:42" ht="15.75" customHeight="1">
      <c r="A106" s="42">
        <v>105</v>
      </c>
      <c r="B106" s="44" t="s">
        <v>957</v>
      </c>
      <c r="C106" s="2" t="s">
        <v>51</v>
      </c>
      <c r="D106" s="3" t="s">
        <v>50</v>
      </c>
      <c r="E106" s="11" t="s">
        <v>120</v>
      </c>
      <c r="F106" s="39">
        <v>43866</v>
      </c>
      <c r="G106" s="39" t="s">
        <v>1035</v>
      </c>
      <c r="H106" s="4">
        <v>-2.4414062500000022</v>
      </c>
      <c r="I106" s="2" t="s">
        <v>67</v>
      </c>
      <c r="J106" s="5" t="str">
        <f t="shared" si="20"/>
        <v>NA</v>
      </c>
      <c r="K106" s="5"/>
      <c r="L106" s="5"/>
      <c r="M106" s="6">
        <v>6.8126863394135775E-2</v>
      </c>
      <c r="N106" s="6">
        <v>0.27577164466275261</v>
      </c>
      <c r="O106" s="6">
        <v>3.1403856085384749E-2</v>
      </c>
      <c r="P106" s="6">
        <v>4.6881179592668104E-2</v>
      </c>
      <c r="Q106" s="6">
        <f t="shared" si="23"/>
        <v>2.1693789198658884</v>
      </c>
      <c r="R106" s="2">
        <v>1.1946338265757399</v>
      </c>
      <c r="S106" s="2">
        <v>0.497150595124212</v>
      </c>
      <c r="T106" s="2">
        <v>1.3224978153475699</v>
      </c>
      <c r="U106" s="2">
        <v>23.9161321399306</v>
      </c>
      <c r="V106" s="2">
        <v>8.9898188524470903</v>
      </c>
      <c r="W106" s="2">
        <v>0.85438120772239501</v>
      </c>
      <c r="X106" s="2">
        <v>3.12445047985648E-2</v>
      </c>
      <c r="Y106" s="2">
        <v>0.13237997743968299</v>
      </c>
      <c r="Z106" s="2">
        <v>4.9538425487526197E-2</v>
      </c>
      <c r="AA106" s="2">
        <v>1.80545845966904E-2</v>
      </c>
      <c r="AB106" s="2">
        <v>1.2858703723694E-2</v>
      </c>
      <c r="AC106" s="2">
        <v>0.54524779397870404</v>
      </c>
      <c r="AD106" s="2">
        <v>1.5930684493949E-3</v>
      </c>
      <c r="AE106" s="2">
        <v>1.56722677976525E-2</v>
      </c>
      <c r="AF106" s="2">
        <v>3.7065962583295801E-2</v>
      </c>
      <c r="AG106" s="2">
        <v>0.42282101166085501</v>
      </c>
      <c r="AH106" s="2">
        <v>3.2093528385860597E-2</v>
      </c>
      <c r="AI106" s="2">
        <v>31.1838695512938</v>
      </c>
      <c r="AJ106" s="2">
        <v>7.7193922995367297</v>
      </c>
      <c r="AK106" s="2" t="str">
        <f t="shared" si="16"/>
        <v>NA</v>
      </c>
      <c r="AL106" s="2">
        <f t="shared" si="21"/>
        <v>8.0034184287080787</v>
      </c>
      <c r="AM106" s="2" t="str">
        <f t="shared" si="22"/>
        <v>NA</v>
      </c>
      <c r="AN106" s="6" t="str">
        <f t="shared" si="19"/>
        <v>NA</v>
      </c>
    </row>
    <row r="107" spans="1:42" ht="15.75" customHeight="1">
      <c r="A107" s="42">
        <v>106</v>
      </c>
      <c r="B107" s="44" t="s">
        <v>958</v>
      </c>
      <c r="C107" s="2" t="s">
        <v>52</v>
      </c>
      <c r="D107" s="3" t="s">
        <v>50</v>
      </c>
      <c r="E107" s="11" t="s">
        <v>120</v>
      </c>
      <c r="F107" s="39">
        <v>43866</v>
      </c>
      <c r="G107" s="39" t="s">
        <v>1035</v>
      </c>
      <c r="H107" s="4">
        <v>107</v>
      </c>
      <c r="I107" s="2" t="s">
        <v>67</v>
      </c>
      <c r="J107" s="5" t="str">
        <f t="shared" si="20"/>
        <v>NA</v>
      </c>
      <c r="K107" s="5"/>
      <c r="L107" s="5"/>
      <c r="M107" s="6">
        <v>1.3178627602882833</v>
      </c>
      <c r="N107" s="6">
        <v>0.16192745289171945</v>
      </c>
      <c r="O107" s="6">
        <v>7.9536064727147526E-2</v>
      </c>
      <c r="P107" s="6">
        <v>1.7041273426595862E-3</v>
      </c>
      <c r="Q107" s="6">
        <f t="shared" si="23"/>
        <v>16.56937346358885</v>
      </c>
      <c r="R107" s="2">
        <v>1.1216439680399199</v>
      </c>
      <c r="S107" s="2">
        <v>17.281194114252401</v>
      </c>
      <c r="T107" s="2">
        <v>1.4540047529429301</v>
      </c>
      <c r="U107" s="2">
        <v>273.17863853503599</v>
      </c>
      <c r="V107" s="2">
        <v>125.856911695451</v>
      </c>
      <c r="W107" s="2">
        <v>0.51475638772467802</v>
      </c>
      <c r="X107" s="2">
        <v>4.0829726105471302E-2</v>
      </c>
      <c r="Y107" s="2">
        <v>1.31272849916506E-2</v>
      </c>
      <c r="Z107" s="2">
        <v>0.296551776303005</v>
      </c>
      <c r="AA107" s="2">
        <v>0.15539676440092401</v>
      </c>
      <c r="AB107" s="2">
        <v>0.13170528584598901</v>
      </c>
      <c r="AC107" s="2">
        <v>5.6235111377752602</v>
      </c>
      <c r="AD107" s="2">
        <v>0.55034601994695398</v>
      </c>
      <c r="AE107" s="2">
        <v>1.1842022161659299E-2</v>
      </c>
      <c r="AF107" s="2">
        <v>1.8154148958345401E-2</v>
      </c>
      <c r="AG107" s="2">
        <v>0.65230389972181102</v>
      </c>
      <c r="AH107" s="2">
        <v>1.6347599114719401E-2</v>
      </c>
      <c r="AI107" s="2">
        <v>432.43891527119303</v>
      </c>
      <c r="AJ107" s="2">
        <v>106.607285355983</v>
      </c>
      <c r="AK107" s="2" t="str">
        <f t="shared" si="16"/>
        <v>NA</v>
      </c>
      <c r="AL107" s="2">
        <f t="shared" si="21"/>
        <v>4.2671447340579789</v>
      </c>
      <c r="AM107" s="2" t="str">
        <f t="shared" si="22"/>
        <v>NA</v>
      </c>
      <c r="AN107" s="6" t="str">
        <f t="shared" si="19"/>
        <v>NA</v>
      </c>
    </row>
    <row r="108" spans="1:42" ht="15.75" customHeight="1">
      <c r="A108" s="42">
        <v>107</v>
      </c>
      <c r="B108" s="44" t="s">
        <v>959</v>
      </c>
      <c r="C108" s="2" t="s">
        <v>53</v>
      </c>
      <c r="D108" s="3" t="s">
        <v>50</v>
      </c>
      <c r="E108" s="11" t="s">
        <v>120</v>
      </c>
      <c r="F108" s="39">
        <v>43866</v>
      </c>
      <c r="G108" s="39" t="s">
        <v>1035</v>
      </c>
      <c r="H108" s="4">
        <v>-2.4414062500000022</v>
      </c>
      <c r="I108" s="2" t="s">
        <v>67</v>
      </c>
      <c r="J108" s="5" t="str">
        <f t="shared" si="20"/>
        <v>NA</v>
      </c>
      <c r="K108" s="5"/>
      <c r="L108" s="5"/>
      <c r="M108" s="6">
        <v>0.32929549029274363</v>
      </c>
      <c r="N108" s="6">
        <v>0.22556706319850861</v>
      </c>
      <c r="O108" s="6">
        <v>2.3644344981924598E-2</v>
      </c>
      <c r="P108" s="6">
        <v>5.4454293219176025E-2</v>
      </c>
      <c r="Q108" s="6">
        <f t="shared" si="23"/>
        <v>13.927029509359649</v>
      </c>
      <c r="R108" s="2">
        <v>1.1198723605420799</v>
      </c>
      <c r="S108" s="2">
        <v>7.6849025255479404</v>
      </c>
      <c r="T108" s="2">
        <v>1.57224843651805</v>
      </c>
      <c r="U108" s="2">
        <v>46.190719079568197</v>
      </c>
      <c r="V108" s="2">
        <v>21.3614412477923</v>
      </c>
      <c r="W108" s="2">
        <v>0.40062313412370898</v>
      </c>
      <c r="X108" s="2">
        <v>3.29803257100139E-2</v>
      </c>
      <c r="Y108" s="2">
        <v>4.7468907643235499E-3</v>
      </c>
      <c r="Z108" s="2">
        <v>6.0198247815570503E-2</v>
      </c>
      <c r="AA108" s="2">
        <v>2.7575750491166701E-2</v>
      </c>
      <c r="AB108" s="2">
        <v>2.4883273026091501E-2</v>
      </c>
      <c r="AC108" s="2">
        <v>1.04079013824471</v>
      </c>
      <c r="AD108" s="2">
        <v>6.8711239699379395E-2</v>
      </c>
      <c r="AE108" s="2">
        <v>1.40559981954146E-2</v>
      </c>
      <c r="AF108" s="2">
        <v>2.1399900203473699E-2</v>
      </c>
      <c r="AG108" s="2">
        <v>0.656825408612557</v>
      </c>
      <c r="AH108" s="2">
        <v>1.93459754002696E-2</v>
      </c>
      <c r="AI108" s="2">
        <v>69.702085373824204</v>
      </c>
      <c r="AJ108" s="2">
        <v>16.714592194660199</v>
      </c>
      <c r="AK108" s="2" t="str">
        <f t="shared" si="16"/>
        <v>NA</v>
      </c>
      <c r="AL108" s="2">
        <f t="shared" si="21"/>
        <v>3.1606571268845736</v>
      </c>
      <c r="AM108" s="2" t="str">
        <f t="shared" si="22"/>
        <v>NA</v>
      </c>
      <c r="AN108" s="6" t="str">
        <f t="shared" si="19"/>
        <v>NA</v>
      </c>
    </row>
    <row r="109" spans="1:42" ht="15.75" customHeight="1">
      <c r="A109" s="42">
        <v>108</v>
      </c>
      <c r="B109" s="44" t="s">
        <v>960</v>
      </c>
      <c r="C109" s="2" t="s">
        <v>54</v>
      </c>
      <c r="D109" s="3" t="s">
        <v>50</v>
      </c>
      <c r="E109" s="11" t="s">
        <v>120</v>
      </c>
      <c r="F109" s="39">
        <v>43865</v>
      </c>
      <c r="G109" s="39" t="s">
        <v>1035</v>
      </c>
      <c r="H109" s="4">
        <v>2.4414062499999933</v>
      </c>
      <c r="I109" s="2" t="s">
        <v>67</v>
      </c>
      <c r="J109" s="5" t="str">
        <f t="shared" si="20"/>
        <v>NA</v>
      </c>
      <c r="K109" s="5"/>
      <c r="L109" s="5"/>
      <c r="M109" s="6">
        <v>0.40723525130877758</v>
      </c>
      <c r="N109" s="6">
        <v>0.37405948724768384</v>
      </c>
      <c r="O109" s="6">
        <v>0.28691685315889132</v>
      </c>
      <c r="P109" s="6">
        <v>4.603265145524417E-2</v>
      </c>
      <c r="Q109" s="6">
        <f t="shared" si="23"/>
        <v>1.4193493579244552</v>
      </c>
      <c r="R109" s="2">
        <v>1.15630022286155</v>
      </c>
      <c r="S109" s="2">
        <v>31.504219179473498</v>
      </c>
      <c r="T109" s="2">
        <v>1.53756831929837</v>
      </c>
      <c r="U109" s="2">
        <v>81.032445727436794</v>
      </c>
      <c r="V109" s="2">
        <v>30.232878595877899</v>
      </c>
      <c r="W109" s="2">
        <v>0.60913934716057605</v>
      </c>
      <c r="X109" s="2">
        <v>4.0494471742771303E-3</v>
      </c>
      <c r="Y109" s="2">
        <v>0</v>
      </c>
      <c r="Z109" s="2">
        <v>0.10000696932577199</v>
      </c>
      <c r="AA109" s="2">
        <v>5.1824510485062099E-2</v>
      </c>
      <c r="AB109" s="2">
        <v>3.7357925265003401E-2</v>
      </c>
      <c r="AC109" s="2">
        <v>1.4835697346399199</v>
      </c>
      <c r="AD109" s="2">
        <v>0.118562011058874</v>
      </c>
      <c r="AE109" s="2">
        <v>1.7405199681020798E-2</v>
      </c>
      <c r="AF109" s="2">
        <v>1.6282784078915299E-2</v>
      </c>
      <c r="AG109" s="2">
        <v>1.06893265897685</v>
      </c>
      <c r="AH109" s="2">
        <v>1.63324295157583E-2</v>
      </c>
      <c r="AI109" s="2">
        <v>99.163177022006195</v>
      </c>
      <c r="AJ109" s="2">
        <v>21.963412599704299</v>
      </c>
      <c r="AK109" s="2" t="str">
        <f t="shared" si="16"/>
        <v>NA</v>
      </c>
      <c r="AL109" s="2">
        <f t="shared" si="21"/>
        <v>3.6430287650000963</v>
      </c>
      <c r="AM109" s="2" t="str">
        <f t="shared" si="22"/>
        <v>NA</v>
      </c>
      <c r="AN109" s="6" t="str">
        <f t="shared" si="19"/>
        <v>NA</v>
      </c>
    </row>
    <row r="110" spans="1:42" ht="15.75" customHeight="1">
      <c r="A110" s="42">
        <v>109</v>
      </c>
      <c r="B110" s="44" t="s">
        <v>961</v>
      </c>
      <c r="C110" s="2" t="s">
        <v>55</v>
      </c>
      <c r="D110" s="3" t="s">
        <v>50</v>
      </c>
      <c r="E110" s="11" t="s">
        <v>120</v>
      </c>
      <c r="F110" s="39">
        <v>43869</v>
      </c>
      <c r="G110" s="39" t="s">
        <v>1035</v>
      </c>
      <c r="H110" s="4">
        <v>12.207031249999993</v>
      </c>
      <c r="I110" s="2" t="s">
        <v>67</v>
      </c>
      <c r="J110" s="5" t="str">
        <f t="shared" si="20"/>
        <v>NA</v>
      </c>
      <c r="K110" s="5"/>
      <c r="L110" s="5"/>
      <c r="M110" s="6">
        <v>1.06960584078691</v>
      </c>
      <c r="N110" s="6" t="s">
        <v>67</v>
      </c>
      <c r="O110" s="6">
        <v>0.11510587020141159</v>
      </c>
      <c r="P110" s="6">
        <v>2.8199418433719516E-2</v>
      </c>
      <c r="Q110" s="6">
        <f t="shared" si="23"/>
        <v>9.2923657057222169</v>
      </c>
      <c r="R110" s="2">
        <v>1.1302872892681399</v>
      </c>
      <c r="S110" s="2">
        <v>14.318886839959999</v>
      </c>
      <c r="T110" s="2">
        <v>1.5130761750234401</v>
      </c>
      <c r="U110" s="2">
        <v>221.60129374369399</v>
      </c>
      <c r="V110" s="2">
        <v>99.096702636260403</v>
      </c>
      <c r="W110" s="2">
        <v>0.55599961313809998</v>
      </c>
      <c r="X110" s="2">
        <v>4.82690564381585E-2</v>
      </c>
      <c r="Y110" s="2">
        <v>2.9321335268903698E-2</v>
      </c>
      <c r="Z110" s="2">
        <v>0.22959285803914001</v>
      </c>
      <c r="AA110" s="2">
        <v>0.12896775956649301</v>
      </c>
      <c r="AB110" s="2">
        <v>0.107625516233028</v>
      </c>
      <c r="AC110" s="2">
        <v>3.9377458193499599</v>
      </c>
      <c r="AD110" s="2">
        <v>0.33244648896608697</v>
      </c>
      <c r="AE110" s="2">
        <v>1.40422901303911E-2</v>
      </c>
      <c r="AF110" s="2">
        <v>1.7666601295171801E-2</v>
      </c>
      <c r="AG110" s="2">
        <v>0.79484955231478605</v>
      </c>
      <c r="AH110" s="2">
        <v>1.68073470522534E-2</v>
      </c>
      <c r="AI110" s="2">
        <v>281.24293480295103</v>
      </c>
      <c r="AJ110" s="2">
        <v>66.280176888254601</v>
      </c>
      <c r="AK110" s="2" t="str">
        <f t="shared" si="16"/>
        <v>NA</v>
      </c>
      <c r="AL110" s="2">
        <f t="shared" si="21"/>
        <v>3.6814924425365483</v>
      </c>
      <c r="AM110" s="2" t="str">
        <f t="shared" si="22"/>
        <v>NA</v>
      </c>
      <c r="AN110" s="6" t="str">
        <f t="shared" si="19"/>
        <v>NA</v>
      </c>
    </row>
    <row r="111" spans="1:42" ht="15.75" customHeight="1">
      <c r="A111" s="42">
        <v>110</v>
      </c>
      <c r="B111" s="44" t="s">
        <v>962</v>
      </c>
      <c r="C111" s="2" t="s">
        <v>56</v>
      </c>
      <c r="D111" s="3" t="s">
        <v>50</v>
      </c>
      <c r="E111" s="11" t="s">
        <v>120</v>
      </c>
      <c r="F111" s="39">
        <v>43865</v>
      </c>
      <c r="G111" s="39" t="s">
        <v>1035</v>
      </c>
      <c r="H111" s="4">
        <v>4.8828124999999956</v>
      </c>
      <c r="I111" s="2" t="s">
        <v>67</v>
      </c>
      <c r="J111" s="5" t="str">
        <f t="shared" si="20"/>
        <v>NA</v>
      </c>
      <c r="K111" s="5"/>
      <c r="L111" s="5"/>
      <c r="M111" s="6">
        <v>0.43540624926638027</v>
      </c>
      <c r="N111" s="6">
        <v>0.1421284630184961</v>
      </c>
      <c r="O111" s="6">
        <v>5.7096746427956625E-2</v>
      </c>
      <c r="P111" s="6">
        <v>2.7499382720344856E-2</v>
      </c>
      <c r="Q111" s="6">
        <f t="shared" si="23"/>
        <v>7.625762876274675</v>
      </c>
      <c r="R111" s="2">
        <v>1.07321638498283</v>
      </c>
      <c r="S111" s="2">
        <v>9.6418807580342403</v>
      </c>
      <c r="T111" s="2">
        <v>1.5031761980218401</v>
      </c>
      <c r="U111" s="2">
        <v>49.156824624329097</v>
      </c>
      <c r="V111" s="2">
        <v>20.194448376737999</v>
      </c>
      <c r="W111" s="2">
        <v>0.54938868161526699</v>
      </c>
      <c r="X111" s="2">
        <v>2.76026469105091E-2</v>
      </c>
      <c r="Y111" s="2">
        <v>0</v>
      </c>
      <c r="Z111" s="2">
        <v>6.0684285283457498E-2</v>
      </c>
      <c r="AA111" s="2">
        <v>3.3204594565887598E-2</v>
      </c>
      <c r="AB111" s="2">
        <v>2.3159478848477001E-2</v>
      </c>
      <c r="AC111" s="2">
        <v>1.0658404620833699</v>
      </c>
      <c r="AD111" s="2">
        <v>6.7510704540155994E-2</v>
      </c>
      <c r="AE111" s="2">
        <v>1.7794153918655999E-2</v>
      </c>
      <c r="AF111" s="2">
        <v>1.6407799977610299E-2</v>
      </c>
      <c r="AG111" s="2">
        <v>1.08449359103216</v>
      </c>
      <c r="AH111" s="2">
        <v>1.7147270205403499E-2</v>
      </c>
      <c r="AI111" s="2">
        <v>69.027286137862504</v>
      </c>
      <c r="AJ111" s="2">
        <v>15.152052871541301</v>
      </c>
      <c r="AK111" s="2" t="str">
        <f t="shared" si="16"/>
        <v>NA</v>
      </c>
      <c r="AL111" s="2">
        <f t="shared" si="21"/>
        <v>2.4479218290486497</v>
      </c>
      <c r="AM111" s="2" t="str">
        <f t="shared" si="22"/>
        <v>NA</v>
      </c>
      <c r="AN111" s="6" t="str">
        <f t="shared" si="19"/>
        <v>NA</v>
      </c>
    </row>
    <row r="112" spans="1:42" ht="15.75" customHeight="1">
      <c r="A112" s="42">
        <v>111</v>
      </c>
      <c r="B112" s="49" t="s">
        <v>1033</v>
      </c>
      <c r="C112" s="2" t="s">
        <v>76</v>
      </c>
      <c r="D112" s="3" t="s">
        <v>50</v>
      </c>
      <c r="E112" s="11" t="s">
        <v>120</v>
      </c>
      <c r="F112" s="39">
        <v>43865</v>
      </c>
      <c r="G112" s="39" t="s">
        <v>1035</v>
      </c>
      <c r="H112" s="4">
        <v>279</v>
      </c>
      <c r="I112" s="2" t="s">
        <v>67</v>
      </c>
      <c r="J112" s="5" t="str">
        <f t="shared" si="20"/>
        <v>NA</v>
      </c>
      <c r="K112" s="5"/>
      <c r="L112" s="5"/>
      <c r="M112" s="6">
        <v>3.8118177336432142</v>
      </c>
      <c r="N112" s="6">
        <v>0.15556349186103965</v>
      </c>
      <c r="O112" s="6">
        <v>0.14046307453950765</v>
      </c>
      <c r="P112" s="6">
        <v>8.3509310858131264E-2</v>
      </c>
      <c r="Q112" s="6">
        <f t="shared" si="23"/>
        <v>27.137507463365932</v>
      </c>
      <c r="R112" s="2">
        <v>1.0895761402260999</v>
      </c>
      <c r="S112" s="2">
        <v>11.8291520683245</v>
      </c>
      <c r="T112" s="2">
        <v>1.4080636206870201</v>
      </c>
      <c r="U112" s="2">
        <v>917.84283956438003</v>
      </c>
      <c r="V112" s="2">
        <v>443.21213230737101</v>
      </c>
      <c r="W112" s="2">
        <v>0.48139308059763503</v>
      </c>
      <c r="X112" s="2">
        <v>0.14878524228038301</v>
      </c>
      <c r="Y112" s="2">
        <v>0.13562910499247499</v>
      </c>
      <c r="Z112" s="2">
        <v>0.93280058494644902</v>
      </c>
      <c r="AA112" s="2">
        <v>0.52592665864298704</v>
      </c>
      <c r="AB112" s="2">
        <v>0.45294195535785797</v>
      </c>
      <c r="AC112" s="2">
        <v>22.685923236094201</v>
      </c>
      <c r="AD112" s="2">
        <v>2.4174630364395999</v>
      </c>
      <c r="AE112" s="2">
        <v>1.1693265898459799E-2</v>
      </c>
      <c r="AF112" s="2">
        <v>1.7267497898734298E-2</v>
      </c>
      <c r="AG112" s="2">
        <v>0.67718357153047104</v>
      </c>
      <c r="AH112" s="2">
        <v>1.5599845546003801E-2</v>
      </c>
      <c r="AI112" s="2">
        <v>1779.4828133800399</v>
      </c>
      <c r="AJ112" s="2">
        <v>438.10706804325201</v>
      </c>
      <c r="AK112" s="2" t="str">
        <f t="shared" si="16"/>
        <v>NA</v>
      </c>
      <c r="AL112" s="2">
        <f t="shared" si="21"/>
        <v>5.951471140885773</v>
      </c>
      <c r="AM112" s="2" t="str">
        <f t="shared" si="22"/>
        <v>NA</v>
      </c>
      <c r="AN112" s="6" t="str">
        <f t="shared" si="19"/>
        <v>NA</v>
      </c>
    </row>
    <row r="113" spans="1:42" ht="15.75" customHeight="1">
      <c r="A113" s="42">
        <v>112</v>
      </c>
      <c r="B113" s="44" t="s">
        <v>963</v>
      </c>
      <c r="C113" s="2" t="s">
        <v>57</v>
      </c>
      <c r="D113" s="3" t="s">
        <v>50</v>
      </c>
      <c r="E113" s="11" t="s">
        <v>120</v>
      </c>
      <c r="F113" s="39">
        <v>43865</v>
      </c>
      <c r="G113" s="39" t="s">
        <v>1035</v>
      </c>
      <c r="H113" s="4">
        <v>9.7656249999999947</v>
      </c>
      <c r="I113" s="2" t="s">
        <v>67</v>
      </c>
      <c r="J113" s="5" t="str">
        <f t="shared" si="20"/>
        <v>NA</v>
      </c>
      <c r="K113" s="5"/>
      <c r="L113" s="5"/>
      <c r="M113" s="6">
        <v>0.64704087142287015</v>
      </c>
      <c r="N113" s="6">
        <v>1.0076271631908305</v>
      </c>
      <c r="O113" s="6">
        <v>1.9043725253916337E-2</v>
      </c>
      <c r="P113" s="6">
        <v>4.5000275554711894E-2</v>
      </c>
      <c r="Q113" s="6">
        <f t="shared" si="23"/>
        <v>33.976591386173581</v>
      </c>
      <c r="R113" s="2">
        <v>1.0780260326477999</v>
      </c>
      <c r="S113" s="2">
        <v>35.492714711457999</v>
      </c>
      <c r="T113" s="2">
        <v>1.51589306232086</v>
      </c>
      <c r="U113" s="2">
        <v>115.604588550191</v>
      </c>
      <c r="V113" s="2">
        <v>57.460650762180798</v>
      </c>
      <c r="W113" s="2">
        <v>0.45592229321955102</v>
      </c>
      <c r="X113" s="2">
        <v>1.27190490353613E-2</v>
      </c>
      <c r="Y113" s="2">
        <v>4.8087738237683197E-3</v>
      </c>
      <c r="Z113" s="2">
        <v>0.12467485289897499</v>
      </c>
      <c r="AA113" s="2">
        <v>6.4521074977875501E-2</v>
      </c>
      <c r="AB113" s="2">
        <v>6.02579472785294E-2</v>
      </c>
      <c r="AC113" s="2">
        <v>2.13329930814341</v>
      </c>
      <c r="AD113" s="2">
        <v>0.16815158920391801</v>
      </c>
      <c r="AE113" s="2">
        <v>1.2197412382686099E-2</v>
      </c>
      <c r="AF113" s="2">
        <v>1.9740247353928101E-2</v>
      </c>
      <c r="AG113" s="2">
        <v>0.61789562025213995</v>
      </c>
      <c r="AH113" s="2">
        <v>1.79857323374643E-2</v>
      </c>
      <c r="AI113" s="2">
        <v>154.22173309259401</v>
      </c>
      <c r="AJ113" s="2">
        <v>37.875024979412402</v>
      </c>
      <c r="AK113" s="2" t="str">
        <f t="shared" si="16"/>
        <v>NA</v>
      </c>
      <c r="AL113" s="2">
        <f t="shared" si="21"/>
        <v>3.2970085853343312</v>
      </c>
      <c r="AM113" s="2" t="str">
        <f t="shared" si="22"/>
        <v>NA</v>
      </c>
      <c r="AN113" s="6" t="str">
        <f t="shared" si="19"/>
        <v>NA</v>
      </c>
    </row>
    <row r="114" spans="1:42" ht="15.75" customHeight="1">
      <c r="A114" s="42">
        <v>113</v>
      </c>
      <c r="B114" s="44" t="s">
        <v>964</v>
      </c>
      <c r="C114" s="2" t="s">
        <v>58</v>
      </c>
      <c r="D114" s="3" t="s">
        <v>59</v>
      </c>
      <c r="E114" s="11" t="s">
        <v>120</v>
      </c>
      <c r="F114" s="39">
        <v>43875</v>
      </c>
      <c r="G114" s="39" t="s">
        <v>1035</v>
      </c>
      <c r="H114" s="4">
        <v>2.4414062499999933</v>
      </c>
      <c r="I114" s="17">
        <f>80-30</f>
        <v>50</v>
      </c>
      <c r="J114" s="5">
        <f t="shared" si="20"/>
        <v>-47.558593750000007</v>
      </c>
      <c r="K114" s="5"/>
      <c r="L114" s="5">
        <v>1</v>
      </c>
      <c r="M114" s="6">
        <v>0.72216353264314381</v>
      </c>
      <c r="N114" s="6">
        <v>0.27294321753800743</v>
      </c>
      <c r="O114" s="6">
        <v>0.12290411430538818</v>
      </c>
      <c r="P114" s="6">
        <v>3.1112698372207963E-2</v>
      </c>
      <c r="Q114" s="6">
        <f t="shared" si="23"/>
        <v>5.8758287851026303</v>
      </c>
      <c r="R114" s="2">
        <v>1.2186839344232501</v>
      </c>
      <c r="S114" s="2">
        <v>7.34227597198743</v>
      </c>
      <c r="T114" s="2">
        <v>1.5708473018734299</v>
      </c>
      <c r="U114" s="2">
        <v>132.65229441844301</v>
      </c>
      <c r="V114" s="2">
        <v>54.097366276879498</v>
      </c>
      <c r="W114" s="2">
        <v>0.63445353083758604</v>
      </c>
      <c r="X114" s="2">
        <v>3.1759223641302001E-2</v>
      </c>
      <c r="Y114" s="2">
        <v>9.8593588969038103E-3</v>
      </c>
      <c r="Z114" s="2">
        <v>0.147466716757329</v>
      </c>
      <c r="AA114" s="2">
        <v>8.0589307403784005E-2</v>
      </c>
      <c r="AB114" s="2">
        <v>6.5717991114830496E-2</v>
      </c>
      <c r="AC114" s="2">
        <v>1.45774903815941</v>
      </c>
      <c r="AD114" s="2">
        <v>7.49783146286917E-2</v>
      </c>
      <c r="AE114" s="2">
        <v>1.6946935241159901E-2</v>
      </c>
      <c r="AF114" s="2">
        <v>2.3633735892883499E-2</v>
      </c>
      <c r="AG114" s="2">
        <v>0.71706544060445798</v>
      </c>
      <c r="AH114" s="2">
        <v>2.0507839542584099E-2</v>
      </c>
      <c r="AI114" s="2">
        <v>90.935468255978506</v>
      </c>
      <c r="AJ114" s="2">
        <v>20.468990025469601</v>
      </c>
      <c r="AK114" s="2">
        <f t="shared" si="16"/>
        <v>1.76830665534691</v>
      </c>
      <c r="AL114" s="2">
        <f t="shared" si="21"/>
        <v>2.0185857804588907</v>
      </c>
      <c r="AM114" s="2">
        <f t="shared" si="22"/>
        <v>2.4486235809704286</v>
      </c>
      <c r="AN114" s="6">
        <f t="shared" si="19"/>
        <v>-0.17562429924043577</v>
      </c>
    </row>
    <row r="115" spans="1:42" ht="15.75" customHeight="1">
      <c r="A115" s="42">
        <v>114</v>
      </c>
      <c r="B115" s="44" t="s">
        <v>965</v>
      </c>
      <c r="C115" s="35" t="s">
        <v>61</v>
      </c>
      <c r="D115" s="35" t="s">
        <v>59</v>
      </c>
      <c r="E115" s="36" t="s">
        <v>120</v>
      </c>
      <c r="F115" s="39">
        <v>43876</v>
      </c>
      <c r="G115" s="39" t="s">
        <v>1035</v>
      </c>
      <c r="H115" s="4">
        <v>7.3242187499999973</v>
      </c>
      <c r="I115" s="4">
        <v>43.844856661045526</v>
      </c>
      <c r="J115" s="5">
        <f t="shared" si="20"/>
        <v>-36.520637911045526</v>
      </c>
      <c r="K115" s="5"/>
      <c r="L115" s="5">
        <v>1</v>
      </c>
      <c r="M115" s="6">
        <v>0.47144165082048034</v>
      </c>
      <c r="N115" s="6">
        <v>2.8284271247461927E-3</v>
      </c>
      <c r="O115" s="6">
        <v>0.11244620416594939</v>
      </c>
      <c r="P115" s="6">
        <v>0.12232947314527275</v>
      </c>
      <c r="Q115" s="6">
        <f t="shared" si="23"/>
        <v>4.1925972896757049</v>
      </c>
      <c r="R115" s="2">
        <v>1.3656705210295601</v>
      </c>
      <c r="S115" s="2">
        <v>5.4826413988997196</v>
      </c>
      <c r="T115" s="2">
        <v>1.61922670284894</v>
      </c>
      <c r="U115" s="2">
        <v>111.75571751548399</v>
      </c>
      <c r="V115" s="2">
        <v>45.9594093657388</v>
      </c>
      <c r="W115" s="2">
        <v>0.55319892135170401</v>
      </c>
      <c r="X115" s="2">
        <v>3.90428180699018E-2</v>
      </c>
      <c r="Y115" s="2">
        <v>2.9993837046049499E-4</v>
      </c>
      <c r="Z115" s="2">
        <v>0.12953277587877199</v>
      </c>
      <c r="AA115" s="2">
        <v>7.4716558171907393E-2</v>
      </c>
      <c r="AB115" s="2">
        <v>5.7203333528448801E-2</v>
      </c>
      <c r="AC115" s="2">
        <v>1.30628191643735</v>
      </c>
      <c r="AD115" s="2">
        <v>1.40933378941337E-2</v>
      </c>
      <c r="AE115" s="2">
        <v>1.7228621059814101E-2</v>
      </c>
      <c r="AF115" s="2">
        <v>3.7883144585417798E-2</v>
      </c>
      <c r="AG115" s="2">
        <v>0.454783288144612</v>
      </c>
      <c r="AH115" s="2">
        <v>3.6473129754945502E-2</v>
      </c>
      <c r="AI115" s="2">
        <v>76.270973856086002</v>
      </c>
      <c r="AJ115" s="2">
        <v>18.281833278714199</v>
      </c>
      <c r="AK115" s="2">
        <f t="shared" si="16"/>
        <v>1.5447616819964773</v>
      </c>
      <c r="AL115" s="2">
        <f t="shared" si="21"/>
        <v>2.7708241606653616</v>
      </c>
      <c r="AM115" s="2">
        <f t="shared" si="22"/>
        <v>3.2766762955882851</v>
      </c>
      <c r="AN115" s="6">
        <f t="shared" si="19"/>
        <v>-0.15437964854935549</v>
      </c>
      <c r="AP115" s="20" t="s">
        <v>836</v>
      </c>
    </row>
    <row r="116" spans="1:42" ht="15.75" customHeight="1">
      <c r="A116" s="42">
        <v>115</v>
      </c>
      <c r="B116" s="44" t="s">
        <v>966</v>
      </c>
      <c r="C116" s="2" t="s">
        <v>62</v>
      </c>
      <c r="D116" s="3" t="s">
        <v>59</v>
      </c>
      <c r="E116" s="11" t="s">
        <v>120</v>
      </c>
      <c r="F116" s="39">
        <v>43881</v>
      </c>
      <c r="G116" s="39" t="s">
        <v>1035</v>
      </c>
      <c r="H116" s="4">
        <v>4.8828125</v>
      </c>
      <c r="I116" s="4">
        <v>10.118043844856659</v>
      </c>
      <c r="J116" s="5">
        <f t="shared" si="20"/>
        <v>-5.2352313448566594</v>
      </c>
      <c r="K116" s="5"/>
      <c r="L116" s="5"/>
      <c r="M116" s="6">
        <v>0.9726506561494942</v>
      </c>
      <c r="N116" s="6">
        <v>7.9195959492893389E-2</v>
      </c>
      <c r="O116" s="6">
        <v>8.5074883800998438E-2</v>
      </c>
      <c r="P116" s="6">
        <v>7.1417784899841283E-2</v>
      </c>
      <c r="Q116" s="6">
        <f t="shared" si="23"/>
        <v>11.432876692781086</v>
      </c>
      <c r="R116" s="2">
        <v>1.21968845483357</v>
      </c>
      <c r="S116" s="2">
        <v>20.450239349715801</v>
      </c>
      <c r="T116" s="2">
        <v>1.53616907277131</v>
      </c>
      <c r="U116" s="2">
        <v>222.08675940320401</v>
      </c>
      <c r="V116" s="2">
        <v>101.755834596927</v>
      </c>
      <c r="W116" s="2">
        <v>0.53250293574972896</v>
      </c>
      <c r="X116" s="2">
        <v>0</v>
      </c>
      <c r="Y116" s="2">
        <v>0</v>
      </c>
      <c r="Z116" s="2">
        <v>0.23536245779429499</v>
      </c>
      <c r="AA116" s="2">
        <v>0.13059610391628601</v>
      </c>
      <c r="AB116" s="2">
        <v>0.11089281890128901</v>
      </c>
      <c r="AC116" s="2">
        <v>2.8251951194434901</v>
      </c>
      <c r="AD116" s="2">
        <v>0.158928840215149</v>
      </c>
      <c r="AE116" s="2">
        <v>1.5003774595581099E-2</v>
      </c>
      <c r="AF116" s="2">
        <v>2.2484411972734999E-2</v>
      </c>
      <c r="AG116" s="2">
        <v>0.66729673045374505</v>
      </c>
      <c r="AH116" s="2">
        <v>2.02389897464306E-2</v>
      </c>
      <c r="AI116" s="2">
        <v>186.122725827339</v>
      </c>
      <c r="AJ116" s="2">
        <v>43.514289229541802</v>
      </c>
      <c r="AK116" s="2">
        <f t="shared" si="16"/>
        <v>2.8593811801254043</v>
      </c>
      <c r="AL116" s="2">
        <f t="shared" si="21"/>
        <v>2.9046349802793574</v>
      </c>
      <c r="AM116" s="2">
        <f t="shared" si="22"/>
        <v>2.9397822970120155</v>
      </c>
      <c r="AN116" s="6">
        <f t="shared" si="19"/>
        <v>-1.1955754944296982E-2</v>
      </c>
    </row>
    <row r="117" spans="1:42" ht="15.75" customHeight="1">
      <c r="A117" s="42">
        <v>116</v>
      </c>
      <c r="B117" s="44" t="s">
        <v>967</v>
      </c>
      <c r="C117" s="35" t="s">
        <v>63</v>
      </c>
      <c r="D117" s="35" t="s">
        <v>59</v>
      </c>
      <c r="E117" s="36" t="s">
        <v>120</v>
      </c>
      <c r="F117" s="39">
        <v>43881</v>
      </c>
      <c r="G117" s="39" t="s">
        <v>1035</v>
      </c>
      <c r="H117" s="4">
        <v>-4.2351647362715017E-15</v>
      </c>
      <c r="I117" s="4">
        <v>0</v>
      </c>
      <c r="J117" s="5">
        <f t="shared" si="20"/>
        <v>-4.2351647362715017E-15</v>
      </c>
      <c r="K117" s="5"/>
      <c r="L117" s="5"/>
      <c r="M117" s="6">
        <v>0.35746648825034627</v>
      </c>
      <c r="N117" s="6">
        <v>0.10111626970967615</v>
      </c>
      <c r="O117" s="6">
        <v>0.15457910139438802</v>
      </c>
      <c r="P117" s="6">
        <v>0.25880108191427648</v>
      </c>
      <c r="Q117" s="6">
        <f t="shared" si="23"/>
        <v>2.3125149844047681</v>
      </c>
      <c r="R117" s="2">
        <v>1.2278642740000001</v>
      </c>
      <c r="S117" s="2">
        <v>4.9769813650000003</v>
      </c>
      <c r="T117" s="2">
        <v>1.5040244709999999</v>
      </c>
      <c r="U117" s="2">
        <v>100.31593100000001</v>
      </c>
      <c r="V117" s="2">
        <v>42.72101799</v>
      </c>
      <c r="W117" s="2">
        <v>0.58740325999999998</v>
      </c>
      <c r="X117" s="2">
        <v>2.6573809E-2</v>
      </c>
      <c r="Y117" s="2">
        <v>2.4049400000000001E-4</v>
      </c>
      <c r="Z117" s="2">
        <v>0.120254984</v>
      </c>
      <c r="AA117" s="2">
        <v>6.1477484999999998E-2</v>
      </c>
      <c r="AB117" s="2">
        <v>5.1655334999999997E-2</v>
      </c>
      <c r="AC117" s="2">
        <v>1.5512645119999999</v>
      </c>
      <c r="AD117" s="2">
        <v>7.0524000000000003E-2</v>
      </c>
      <c r="AE117" s="2">
        <v>1.5601014999999999E-2</v>
      </c>
      <c r="AF117" s="2">
        <v>2.5877371E-2</v>
      </c>
      <c r="AG117" s="2">
        <v>0.60288254399999996</v>
      </c>
      <c r="AH117" s="2">
        <v>2.2687626999999998E-2</v>
      </c>
      <c r="AI117" s="2">
        <v>96.099730710000003</v>
      </c>
      <c r="AJ117" s="2">
        <v>22.233655760000001</v>
      </c>
      <c r="AK117" s="2">
        <f t="shared" si="16"/>
        <v>1.5512645119999999</v>
      </c>
      <c r="AL117" s="2">
        <f t="shared" si="21"/>
        <v>4.3396082233968603</v>
      </c>
      <c r="AM117" s="2">
        <f t="shared" si="22"/>
        <v>4.3396082233968603</v>
      </c>
      <c r="AN117" s="6">
        <f t="shared" si="19"/>
        <v>0</v>
      </c>
      <c r="AP117" s="20" t="s">
        <v>854</v>
      </c>
    </row>
    <row r="118" spans="1:42" ht="15.75" customHeight="1">
      <c r="A118" s="42">
        <v>117</v>
      </c>
      <c r="B118" s="44" t="s">
        <v>968</v>
      </c>
      <c r="C118" s="2" t="s">
        <v>65</v>
      </c>
      <c r="D118" s="3" t="s">
        <v>59</v>
      </c>
      <c r="E118" s="11" t="s">
        <v>120</v>
      </c>
      <c r="F118" s="39">
        <v>43875</v>
      </c>
      <c r="G118" s="39" t="s">
        <v>1035</v>
      </c>
      <c r="H118" s="4">
        <v>2.4414062499999933</v>
      </c>
      <c r="I118" s="17">
        <v>0</v>
      </c>
      <c r="J118" s="5">
        <f t="shared" si="20"/>
        <v>2.4414062499999933</v>
      </c>
      <c r="K118" s="5"/>
      <c r="L118" s="5"/>
      <c r="M118" s="6">
        <v>1.0889734018827617</v>
      </c>
      <c r="N118" s="6">
        <v>0.1817264427649431</v>
      </c>
      <c r="O118" s="6">
        <v>8.5582716474436216E-2</v>
      </c>
      <c r="P118" s="6">
        <v>0.1479267386242257</v>
      </c>
      <c r="Q118" s="6">
        <f t="shared" si="23"/>
        <v>12.724221043019135</v>
      </c>
      <c r="R118" s="2">
        <v>1.24101229025116</v>
      </c>
      <c r="S118" s="2">
        <v>7.46565001397774</v>
      </c>
      <c r="T118" s="2">
        <v>1.53593947986931</v>
      </c>
      <c r="U118" s="2">
        <v>230.05411710606</v>
      </c>
      <c r="V118" s="2">
        <v>88.328274416323197</v>
      </c>
      <c r="W118" s="2">
        <v>0.63152558173552797</v>
      </c>
      <c r="X118" s="2">
        <v>4.0952359565750399E-2</v>
      </c>
      <c r="Y118" s="2">
        <v>2.0257669384022799E-2</v>
      </c>
      <c r="Z118" s="2">
        <v>0.251128378353286</v>
      </c>
      <c r="AA118" s="2">
        <v>0.13563480784259199</v>
      </c>
      <c r="AB118" s="2">
        <v>0.103969312109257</v>
      </c>
      <c r="AC118" s="2">
        <v>2.81160167901526</v>
      </c>
      <c r="AD118" s="2">
        <v>0.14944564680824901</v>
      </c>
      <c r="AE118" s="2">
        <v>1.74960806672994E-2</v>
      </c>
      <c r="AF118" s="2">
        <v>2.1830584917620199E-2</v>
      </c>
      <c r="AG118" s="2">
        <v>0.80144809373283199</v>
      </c>
      <c r="AH118" s="2">
        <v>1.9956183303108398E-2</v>
      </c>
      <c r="AI118" s="2">
        <v>175.43323226690001</v>
      </c>
      <c r="AJ118" s="2">
        <v>38.895006386032499</v>
      </c>
      <c r="AK118" s="2">
        <f t="shared" si="16"/>
        <v>2.7956592962027602</v>
      </c>
      <c r="AL118" s="2">
        <f t="shared" ref="AL118:AL145" si="24">IF(ISNUMBER(AC118),AC118/M118,"NA")</f>
        <v>2.5818827844226404</v>
      </c>
      <c r="AM118" s="2">
        <f t="shared" si="22"/>
        <v>2.5672429568704374</v>
      </c>
      <c r="AN118" s="6">
        <f t="shared" si="19"/>
        <v>5.7025485309148685E-3</v>
      </c>
    </row>
    <row r="119" spans="1:42" ht="15.75" customHeight="1">
      <c r="A119" s="42">
        <v>118</v>
      </c>
      <c r="B119" s="44" t="s">
        <v>969</v>
      </c>
      <c r="C119" s="2" t="s">
        <v>66</v>
      </c>
      <c r="D119" s="3" t="s">
        <v>59</v>
      </c>
      <c r="E119" s="11" t="s">
        <v>120</v>
      </c>
      <c r="F119" s="39">
        <v>43875</v>
      </c>
      <c r="G119" s="39" t="s">
        <v>1035</v>
      </c>
      <c r="H119" s="4">
        <v>9.765625</v>
      </c>
      <c r="I119" s="4">
        <v>23.608768971332214</v>
      </c>
      <c r="J119" s="5">
        <f t="shared" si="20"/>
        <v>-13.843143971332214</v>
      </c>
      <c r="K119" s="5"/>
      <c r="L119" s="5"/>
      <c r="M119" s="6">
        <v>1.2783059839894828</v>
      </c>
      <c r="N119" s="6">
        <v>9.8994949366116428E-2</v>
      </c>
      <c r="O119" s="6">
        <v>0.14915648132208642</v>
      </c>
      <c r="P119" s="6">
        <v>0.21354624791833737</v>
      </c>
      <c r="Q119" s="6">
        <f t="shared" si="23"/>
        <v>8.5702342443244337</v>
      </c>
      <c r="R119" s="2">
        <v>1.2426874950860101</v>
      </c>
      <c r="S119" s="2">
        <v>8.4862923070154608</v>
      </c>
      <c r="T119" s="2">
        <v>1.5824474206928401</v>
      </c>
      <c r="U119" s="2">
        <v>306.50983807706501</v>
      </c>
      <c r="V119" s="2">
        <v>122.46070351621201</v>
      </c>
      <c r="W119" s="2">
        <v>0.65635867081267196</v>
      </c>
      <c r="X119" s="2">
        <v>4.7133863777190803E-2</v>
      </c>
      <c r="Y119" s="2">
        <v>5.1809843943985398E-2</v>
      </c>
      <c r="Z119" s="2">
        <v>0.33179238142378198</v>
      </c>
      <c r="AA119" s="2">
        <v>0.186099551877902</v>
      </c>
      <c r="AB119" s="2">
        <v>0.14885223177540399</v>
      </c>
      <c r="AC119" s="2">
        <v>3.7395536356405601</v>
      </c>
      <c r="AD119" s="2">
        <v>0.223221636104559</v>
      </c>
      <c r="AE119" s="2">
        <v>1.6065883082699999E-2</v>
      </c>
      <c r="AF119" s="2">
        <v>2.1337180988358299E-2</v>
      </c>
      <c r="AG119" s="2">
        <v>0.75295246787594405</v>
      </c>
      <c r="AH119" s="2">
        <v>1.9356434698171901E-2</v>
      </c>
      <c r="AI119" s="2">
        <v>240.81693204676901</v>
      </c>
      <c r="AJ119" s="2">
        <v>55.180551113086302</v>
      </c>
      <c r="AK119" s="2">
        <f t="shared" si="16"/>
        <v>3.8299493657733596</v>
      </c>
      <c r="AL119" s="2">
        <f t="shared" si="24"/>
        <v>2.925397895713306</v>
      </c>
      <c r="AM119" s="2">
        <f t="shared" si="22"/>
        <v>2.9961131479807501</v>
      </c>
      <c r="AN119" s="6">
        <f t="shared" si="19"/>
        <v>-2.3602330344267248E-2</v>
      </c>
    </row>
    <row r="120" spans="1:42" ht="15.75" customHeight="1">
      <c r="A120" s="42">
        <v>119</v>
      </c>
      <c r="B120" s="44" t="s">
        <v>970</v>
      </c>
      <c r="C120" s="2" t="s">
        <v>69</v>
      </c>
      <c r="D120" s="3" t="s">
        <v>59</v>
      </c>
      <c r="E120" s="11" t="s">
        <v>120</v>
      </c>
      <c r="F120" s="39">
        <v>43876</v>
      </c>
      <c r="G120" s="39" t="s">
        <v>1035</v>
      </c>
      <c r="H120" s="4">
        <v>19</v>
      </c>
      <c r="I120" s="17">
        <f>90-30</f>
        <v>60</v>
      </c>
      <c r="J120" s="5">
        <f t="shared" si="20"/>
        <v>-41</v>
      </c>
      <c r="K120" s="5"/>
      <c r="L120" s="5">
        <v>1</v>
      </c>
      <c r="M120" s="6">
        <v>1.7585041200084515</v>
      </c>
      <c r="N120" s="6">
        <v>0.10818733752154085</v>
      </c>
      <c r="O120" s="6">
        <v>0.1670166982268893</v>
      </c>
      <c r="P120" s="6">
        <v>7.4034079990231649E-2</v>
      </c>
      <c r="Q120" s="6">
        <f t="shared" si="23"/>
        <v>10.528912011058642</v>
      </c>
      <c r="R120" s="2">
        <v>1.1882612427797099</v>
      </c>
      <c r="S120" s="2">
        <v>9.4643092186189399</v>
      </c>
      <c r="T120" s="2">
        <v>1.5019624530512601</v>
      </c>
      <c r="U120" s="2">
        <v>347.29033249972701</v>
      </c>
      <c r="V120" s="2">
        <v>132.09618387075</v>
      </c>
      <c r="W120" s="2">
        <v>0.61767119726455399</v>
      </c>
      <c r="X120" s="2">
        <v>4.5792129784558697E-2</v>
      </c>
      <c r="Y120" s="2">
        <v>3.9481812729292201E-2</v>
      </c>
      <c r="Z120" s="2">
        <v>0.38368147717949302</v>
      </c>
      <c r="AA120" s="2">
        <v>0.211870992755813</v>
      </c>
      <c r="AB120" s="2">
        <v>0.148251839862066</v>
      </c>
      <c r="AC120" s="2">
        <v>5.2789309876842401</v>
      </c>
      <c r="AD120" s="2">
        <v>0.30967402023568502</v>
      </c>
      <c r="AE120" s="2">
        <v>1.8072199561960999E-2</v>
      </c>
      <c r="AF120" s="2">
        <v>2.03889875074698E-2</v>
      </c>
      <c r="AG120" s="2">
        <v>0.88637062312878401</v>
      </c>
      <c r="AH120" s="2">
        <v>1.89731430834248E-2</v>
      </c>
      <c r="AI120" s="2">
        <v>334.546944735073</v>
      </c>
      <c r="AJ120" s="2">
        <v>74.134215703800393</v>
      </c>
      <c r="AK120" s="2">
        <f t="shared" si="16"/>
        <v>5.5466609876842403</v>
      </c>
      <c r="AL120" s="2">
        <f t="shared" si="24"/>
        <v>3.0019440543925877</v>
      </c>
      <c r="AM120" s="2">
        <f t="shared" si="22"/>
        <v>3.1541927736044104</v>
      </c>
      <c r="AN120" s="6">
        <f t="shared" si="19"/>
        <v>-4.8268679227821125E-2</v>
      </c>
    </row>
    <row r="121" spans="1:42" ht="15.75" customHeight="1">
      <c r="A121" s="42">
        <v>120</v>
      </c>
      <c r="B121" s="44" t="s">
        <v>971</v>
      </c>
      <c r="C121" s="2" t="s">
        <v>71</v>
      </c>
      <c r="D121" s="3" t="s">
        <v>72</v>
      </c>
      <c r="E121" s="11" t="s">
        <v>120</v>
      </c>
      <c r="F121" s="39">
        <v>43853</v>
      </c>
      <c r="G121" s="39" t="s">
        <v>1035</v>
      </c>
      <c r="H121" s="4">
        <v>7.3242187499999973</v>
      </c>
      <c r="I121" s="2" t="s">
        <v>67</v>
      </c>
      <c r="J121" s="5" t="str">
        <f t="shared" si="20"/>
        <v>NA</v>
      </c>
      <c r="K121" s="5"/>
      <c r="L121" s="5"/>
      <c r="M121" s="6">
        <v>1.2258375002934481</v>
      </c>
      <c r="N121" s="6">
        <v>0.17182694782833127</v>
      </c>
      <c r="O121" s="6">
        <v>4.9453434326045792E-2</v>
      </c>
      <c r="P121" s="6">
        <v>8.0751594411503702E-2</v>
      </c>
      <c r="Q121" s="6">
        <f t="shared" si="23"/>
        <v>24.787712259001445</v>
      </c>
      <c r="R121" s="2">
        <v>1.1757008042242001</v>
      </c>
      <c r="S121" s="2">
        <v>15.4991909942507</v>
      </c>
      <c r="T121" s="2">
        <v>1.48131761816012</v>
      </c>
      <c r="U121" s="2">
        <v>201.375114460502</v>
      </c>
      <c r="V121" s="2">
        <v>100.795519006473</v>
      </c>
      <c r="W121" s="2">
        <v>0.49169437838744801</v>
      </c>
      <c r="X121" s="2">
        <v>3.1477050315849901E-2</v>
      </c>
      <c r="Y121" s="10">
        <v>7.1054273576010003E-15</v>
      </c>
      <c r="Z121" s="2">
        <v>0.21586046785253599</v>
      </c>
      <c r="AA121" s="2">
        <v>0.121299420886803</v>
      </c>
      <c r="AB121" s="2">
        <v>0.108832193740572</v>
      </c>
      <c r="AC121" s="2">
        <v>4.4032626261203598</v>
      </c>
      <c r="AD121" s="2">
        <v>0.35042419538232999</v>
      </c>
      <c r="AE121" s="2">
        <v>1.3129288673674E-2</v>
      </c>
      <c r="AF121" s="2">
        <v>1.89295796073508E-2</v>
      </c>
      <c r="AG121" s="2">
        <v>0.69358585589379096</v>
      </c>
      <c r="AH121" s="2">
        <v>1.7622541022268099E-2</v>
      </c>
      <c r="AI121" s="2">
        <v>313.53118807242498</v>
      </c>
      <c r="AJ121" s="2">
        <v>75.626505241276703</v>
      </c>
      <c r="AK121" s="2" t="str">
        <f t="shared" si="16"/>
        <v>NA</v>
      </c>
      <c r="AL121" s="2">
        <f t="shared" si="24"/>
        <v>3.5920443166947345</v>
      </c>
      <c r="AM121" s="2" t="str">
        <f t="shared" si="22"/>
        <v>NA</v>
      </c>
      <c r="AN121" s="6" t="str">
        <f t="shared" si="19"/>
        <v>NA</v>
      </c>
    </row>
    <row r="122" spans="1:42" ht="15.75" customHeight="1">
      <c r="A122" s="42">
        <v>121</v>
      </c>
      <c r="B122" s="44" t="s">
        <v>972</v>
      </c>
      <c r="C122" s="2" t="s">
        <v>73</v>
      </c>
      <c r="D122" s="3" t="s">
        <v>72</v>
      </c>
      <c r="E122" s="11" t="s">
        <v>120</v>
      </c>
      <c r="F122" s="39">
        <v>43853</v>
      </c>
      <c r="G122" s="39" t="s">
        <v>1035</v>
      </c>
      <c r="H122" s="4">
        <v>7.3242187499999973</v>
      </c>
      <c r="I122" s="2" t="s">
        <v>67</v>
      </c>
      <c r="J122" s="5" t="str">
        <f t="shared" si="20"/>
        <v>NA</v>
      </c>
      <c r="K122" s="5"/>
      <c r="L122" s="5"/>
      <c r="M122" s="6">
        <v>1.3682184191374982</v>
      </c>
      <c r="N122" s="6">
        <v>6.5053823869162114E-2</v>
      </c>
      <c r="O122" s="6">
        <v>3.4846789464623856E-2</v>
      </c>
      <c r="P122" s="6">
        <v>3.4966430329674746E-2</v>
      </c>
      <c r="Q122" s="6">
        <f t="shared" si="23"/>
        <v>39.263830044558368</v>
      </c>
      <c r="R122" s="2">
        <v>1.11832394968661</v>
      </c>
      <c r="S122" s="2">
        <v>9.2589834434644196</v>
      </c>
      <c r="T122" s="2">
        <v>1.49519390138546</v>
      </c>
      <c r="U122" s="2">
        <v>214.44516222060699</v>
      </c>
      <c r="V122" s="2">
        <v>108.353888530213</v>
      </c>
      <c r="W122" s="2">
        <v>0.49845911689300798</v>
      </c>
      <c r="X122" s="2">
        <v>2.4415387215014999E-2</v>
      </c>
      <c r="Y122" s="2">
        <v>4.85305662044766E-3</v>
      </c>
      <c r="Z122" s="2">
        <v>0.21626472171584499</v>
      </c>
      <c r="AA122" s="2">
        <v>0.12896346702390801</v>
      </c>
      <c r="AB122" s="2">
        <v>0.113386949561558</v>
      </c>
      <c r="AC122" s="2">
        <v>4.5506326123374103</v>
      </c>
      <c r="AD122" s="2">
        <v>0.35543891653346699</v>
      </c>
      <c r="AE122" s="2">
        <v>1.3331157820271699E-2</v>
      </c>
      <c r="AF122" s="2">
        <v>1.8745248787796001E-2</v>
      </c>
      <c r="AG122" s="2">
        <v>0.711175294133777</v>
      </c>
      <c r="AH122" s="2">
        <v>1.7383799635381701E-2</v>
      </c>
      <c r="AI122" s="2">
        <v>320.73470762023101</v>
      </c>
      <c r="AJ122" s="2">
        <v>76.730796228040504</v>
      </c>
      <c r="AK122" s="2" t="str">
        <f t="shared" si="16"/>
        <v>NA</v>
      </c>
      <c r="AL122" s="2">
        <f t="shared" si="24"/>
        <v>3.3259547954383279</v>
      </c>
      <c r="AM122" s="2" t="str">
        <f t="shared" si="22"/>
        <v>NA</v>
      </c>
      <c r="AN122" s="6" t="str">
        <f t="shared" si="19"/>
        <v>NA</v>
      </c>
    </row>
    <row r="123" spans="1:42" ht="15.75" customHeight="1">
      <c r="A123" s="42">
        <v>122</v>
      </c>
      <c r="B123" s="44" t="s">
        <v>973</v>
      </c>
      <c r="C123" s="2" t="s">
        <v>74</v>
      </c>
      <c r="D123" s="3" t="s">
        <v>72</v>
      </c>
      <c r="E123" s="11" t="s">
        <v>120</v>
      </c>
      <c r="F123" s="39">
        <v>43853</v>
      </c>
      <c r="G123" s="39" t="s">
        <v>1035</v>
      </c>
      <c r="H123" s="4">
        <v>4.8828124999999956</v>
      </c>
      <c r="I123" s="2" t="s">
        <v>67</v>
      </c>
      <c r="J123" s="5" t="str">
        <f t="shared" si="20"/>
        <v>NA</v>
      </c>
      <c r="K123" s="5"/>
      <c r="L123" s="5"/>
      <c r="M123" s="6">
        <v>1.3273704720989743</v>
      </c>
      <c r="N123" s="6" t="s">
        <v>67</v>
      </c>
      <c r="O123" s="6">
        <v>4.5257359270098128E-2</v>
      </c>
      <c r="P123" s="6">
        <v>4.1485954852214749E-2</v>
      </c>
      <c r="Q123" s="6">
        <f t="shared" si="23"/>
        <v>29.329384071597342</v>
      </c>
      <c r="R123" s="2">
        <v>1.1531352720283701</v>
      </c>
      <c r="S123" s="2">
        <v>3.0005510093558998</v>
      </c>
      <c r="T123" s="2">
        <v>1.4773924630888899</v>
      </c>
      <c r="U123" s="2">
        <v>226.659528862684</v>
      </c>
      <c r="V123" s="2">
        <v>110.737593136968</v>
      </c>
      <c r="W123" s="2">
        <v>0.62722371250810205</v>
      </c>
      <c r="X123" s="2">
        <v>6.2282194210240498E-2</v>
      </c>
      <c r="Y123" s="2">
        <v>0.16963982430726801</v>
      </c>
      <c r="Z123" s="2">
        <v>0.23824462502150801</v>
      </c>
      <c r="AA123" s="2">
        <v>0.13768215112523299</v>
      </c>
      <c r="AB123" s="2">
        <v>0.11803195456055</v>
      </c>
      <c r="AC123" s="2">
        <v>4.8270405166250701</v>
      </c>
      <c r="AD123" s="2">
        <v>0.37374538744274499</v>
      </c>
      <c r="AE123" s="2">
        <v>1.3750982291315999E-2</v>
      </c>
      <c r="AF123" s="2">
        <v>1.8808682339150899E-2</v>
      </c>
      <c r="AG123" s="2">
        <v>0.73109758798429403</v>
      </c>
      <c r="AH123" s="2">
        <v>1.73326851522599E-2</v>
      </c>
      <c r="AI123" s="2">
        <v>338.02330596479902</v>
      </c>
      <c r="AJ123" s="2">
        <v>80.137033666086694</v>
      </c>
      <c r="AK123" s="2" t="str">
        <f t="shared" si="16"/>
        <v>NA</v>
      </c>
      <c r="AL123" s="2">
        <f t="shared" si="24"/>
        <v>3.6365435408488924</v>
      </c>
      <c r="AM123" s="2" t="str">
        <f t="shared" si="22"/>
        <v>NA</v>
      </c>
      <c r="AN123" s="6" t="str">
        <f t="shared" si="19"/>
        <v>NA</v>
      </c>
    </row>
    <row r="124" spans="1:42" ht="15.75" customHeight="1">
      <c r="A124" s="42">
        <v>123</v>
      </c>
      <c r="B124" s="44" t="s">
        <v>974</v>
      </c>
      <c r="C124" s="2" t="s">
        <v>75</v>
      </c>
      <c r="D124" s="3" t="s">
        <v>72</v>
      </c>
      <c r="E124" s="11" t="s">
        <v>120</v>
      </c>
      <c r="F124" s="39">
        <v>43853</v>
      </c>
      <c r="G124" s="39" t="s">
        <v>1035</v>
      </c>
      <c r="H124" s="4">
        <v>17.089843749999993</v>
      </c>
      <c r="I124" s="2" t="s">
        <v>67</v>
      </c>
      <c r="J124" s="5" t="str">
        <f t="shared" si="20"/>
        <v>NA</v>
      </c>
      <c r="K124" s="5"/>
      <c r="L124" s="5"/>
      <c r="M124" s="6">
        <v>1.3470901706692964</v>
      </c>
      <c r="N124" s="6">
        <v>6.5053823869162114E-2</v>
      </c>
      <c r="O124" s="6">
        <v>3.3478223446376305E-2</v>
      </c>
      <c r="P124" s="6">
        <v>5.4602785643225203E-2</v>
      </c>
      <c r="Q124" s="6">
        <f t="shared" si="23"/>
        <v>40.237803323912814</v>
      </c>
      <c r="R124" s="2">
        <v>1.10172974970667</v>
      </c>
      <c r="S124" s="2">
        <v>8.9199052146182396</v>
      </c>
      <c r="T124" s="2">
        <v>1.49454605023704</v>
      </c>
      <c r="U124" s="2">
        <v>216.08745888954701</v>
      </c>
      <c r="V124" s="2">
        <v>106.27601239195199</v>
      </c>
      <c r="W124" s="2">
        <v>0.48400396049705402</v>
      </c>
      <c r="X124" s="2">
        <v>3.4045226221564903E-2</v>
      </c>
      <c r="Y124" s="2">
        <v>5.9443466755055904E-3</v>
      </c>
      <c r="Z124" s="2">
        <v>0.225979803573296</v>
      </c>
      <c r="AA124" s="2">
        <v>0.12896226196121999</v>
      </c>
      <c r="AB124" s="2">
        <v>0.110926025714132</v>
      </c>
      <c r="AC124" s="2">
        <v>4.8766816017443402</v>
      </c>
      <c r="AD124" s="2">
        <v>0.33350697614399899</v>
      </c>
      <c r="AE124" s="2">
        <v>1.3149396959316099E-2</v>
      </c>
      <c r="AF124" s="2">
        <v>2.0482655146630599E-2</v>
      </c>
      <c r="AG124" s="2">
        <v>0.64197716874021504</v>
      </c>
      <c r="AH124" s="2">
        <v>1.8757989762068099E-2</v>
      </c>
      <c r="AI124" s="2">
        <v>338.91134248073098</v>
      </c>
      <c r="AJ124" s="2">
        <v>81.972365982676095</v>
      </c>
      <c r="AK124" s="2" t="str">
        <f t="shared" si="16"/>
        <v>NA</v>
      </c>
      <c r="AL124" s="2">
        <f t="shared" si="24"/>
        <v>3.6201597398052279</v>
      </c>
      <c r="AM124" s="2" t="str">
        <f t="shared" si="22"/>
        <v>NA</v>
      </c>
      <c r="AN124" s="6" t="str">
        <f t="shared" si="19"/>
        <v>NA</v>
      </c>
    </row>
    <row r="125" spans="1:42" ht="15.75" customHeight="1">
      <c r="A125" s="42">
        <v>124</v>
      </c>
      <c r="B125" s="44" t="s">
        <v>975</v>
      </c>
      <c r="C125" s="2" t="s">
        <v>77</v>
      </c>
      <c r="D125" s="3" t="s">
        <v>72</v>
      </c>
      <c r="E125" s="11" t="s">
        <v>120</v>
      </c>
      <c r="F125" s="39">
        <v>43853</v>
      </c>
      <c r="G125" s="39" t="s">
        <v>1035</v>
      </c>
      <c r="H125" s="4">
        <v>2.4414062499999978</v>
      </c>
      <c r="I125" s="2" t="s">
        <v>67</v>
      </c>
      <c r="J125" s="5" t="str">
        <f t="shared" si="20"/>
        <v>NA</v>
      </c>
      <c r="K125" s="5"/>
      <c r="L125" s="5"/>
      <c r="M125" s="6">
        <v>1.3921637674014604</v>
      </c>
      <c r="N125" s="6">
        <v>4.9497474683058526E-2</v>
      </c>
      <c r="O125" s="6">
        <v>4.8364606644861426E-2</v>
      </c>
      <c r="P125" s="6">
        <v>8.193246273608526E-2</v>
      </c>
      <c r="Q125" s="6">
        <f t="shared" si="23"/>
        <v>28.784763569443257</v>
      </c>
      <c r="R125" s="2">
        <v>1.1613570830011799</v>
      </c>
      <c r="S125" s="2">
        <v>9.4400179589040896</v>
      </c>
      <c r="T125" s="2">
        <v>1.4610903187811599</v>
      </c>
      <c r="U125" s="2">
        <v>227.14419357635401</v>
      </c>
      <c r="V125" s="2">
        <v>113.96875320893599</v>
      </c>
      <c r="W125" s="2">
        <v>0.505471945207985</v>
      </c>
      <c r="X125" s="2">
        <v>2.0218592817290201E-2</v>
      </c>
      <c r="Y125" s="2">
        <v>3.1523017034231798E-2</v>
      </c>
      <c r="Z125" s="2">
        <v>0.24112033417343801</v>
      </c>
      <c r="AA125" s="2">
        <v>0.13547742249046699</v>
      </c>
      <c r="AB125" s="2">
        <v>0.119613590031221</v>
      </c>
      <c r="AC125" s="2">
        <v>5.2315400782993198</v>
      </c>
      <c r="AD125" s="2">
        <v>0.36207215371068102</v>
      </c>
      <c r="AE125" s="2">
        <v>1.32967487319826E-2</v>
      </c>
      <c r="AF125" s="2">
        <v>1.98031738570262E-2</v>
      </c>
      <c r="AG125" s="2">
        <v>0.67144533638808102</v>
      </c>
      <c r="AH125" s="2">
        <v>1.83505547697893E-2</v>
      </c>
      <c r="AI125" s="2">
        <v>364.15199951774599</v>
      </c>
      <c r="AJ125" s="2">
        <v>87.9525492942998</v>
      </c>
      <c r="AK125" s="2" t="str">
        <f t="shared" si="16"/>
        <v>NA</v>
      </c>
      <c r="AL125" s="2">
        <f t="shared" si="24"/>
        <v>3.7578481790718037</v>
      </c>
      <c r="AM125" s="2" t="str">
        <f t="shared" si="22"/>
        <v>NA</v>
      </c>
      <c r="AN125" s="6" t="str">
        <f t="shared" si="19"/>
        <v>NA</v>
      </c>
    </row>
    <row r="126" spans="1:42" ht="15.75" customHeight="1">
      <c r="A126" s="42">
        <v>125</v>
      </c>
      <c r="B126" s="44" t="s">
        <v>976</v>
      </c>
      <c r="C126" s="2" t="s">
        <v>78</v>
      </c>
      <c r="D126" s="3" t="s">
        <v>72</v>
      </c>
      <c r="E126" s="11" t="s">
        <v>120</v>
      </c>
      <c r="F126" s="39">
        <v>43853</v>
      </c>
      <c r="G126" s="39" t="s">
        <v>1035</v>
      </c>
      <c r="H126" s="4">
        <v>-8.4703294725430034E-15</v>
      </c>
      <c r="I126" s="2" t="s">
        <v>67</v>
      </c>
      <c r="J126" s="5" t="str">
        <f t="shared" si="20"/>
        <v>NA</v>
      </c>
      <c r="K126" s="5"/>
      <c r="L126" s="5"/>
      <c r="M126" s="6">
        <v>1.0066906120149308</v>
      </c>
      <c r="N126" s="6">
        <v>0.5303300858899106</v>
      </c>
      <c r="O126" s="6">
        <v>6.2992769839903595E-2</v>
      </c>
      <c r="P126" s="6">
        <v>4.2447620074628441E-2</v>
      </c>
      <c r="Q126" s="6">
        <f t="shared" si="23"/>
        <v>15.981050120092187</v>
      </c>
      <c r="R126" s="2">
        <v>1.12506903061499</v>
      </c>
      <c r="S126" s="2">
        <v>12.7955393572889</v>
      </c>
      <c r="T126" s="2">
        <v>1.5056490637915401</v>
      </c>
      <c r="U126" s="2">
        <v>181.231927262244</v>
      </c>
      <c r="V126" s="2">
        <v>90.086674884962605</v>
      </c>
      <c r="W126" s="2">
        <v>0.487473609752408</v>
      </c>
      <c r="X126" s="2">
        <v>2.6999522877670001E-2</v>
      </c>
      <c r="Y126" s="2">
        <v>2.4344660250761801E-2</v>
      </c>
      <c r="Z126" s="2">
        <v>0.54095303987924104</v>
      </c>
      <c r="AA126" s="2">
        <v>0.108410843898696</v>
      </c>
      <c r="AB126" s="2">
        <v>9.6252281420333902E-2</v>
      </c>
      <c r="AC126" s="2">
        <v>3.9491856666048499</v>
      </c>
      <c r="AD126" s="2">
        <v>0.27654067803294702</v>
      </c>
      <c r="AE126" s="2">
        <v>1.3407059606835799E-2</v>
      </c>
      <c r="AF126" s="2">
        <v>1.9928400677033699E-2</v>
      </c>
      <c r="AG126" s="2">
        <v>0.67276144353553902</v>
      </c>
      <c r="AH126" s="2">
        <v>1.87203123963357E-2</v>
      </c>
      <c r="AI126" s="2">
        <v>274.52011212197499</v>
      </c>
      <c r="AJ126" s="2">
        <v>66.373003068120696</v>
      </c>
      <c r="AK126" s="2" t="str">
        <f t="shared" si="16"/>
        <v>NA</v>
      </c>
      <c r="AL126" s="2">
        <f t="shared" si="24"/>
        <v>3.922938805101599</v>
      </c>
      <c r="AM126" s="2" t="str">
        <f t="shared" si="22"/>
        <v>NA</v>
      </c>
      <c r="AN126" s="6" t="str">
        <f t="shared" si="19"/>
        <v>NA</v>
      </c>
    </row>
    <row r="127" spans="1:42" ht="15.75" customHeight="1">
      <c r="A127" s="42">
        <v>126</v>
      </c>
      <c r="B127" s="44" t="s">
        <v>977</v>
      </c>
      <c r="C127" s="2" t="s">
        <v>79</v>
      </c>
      <c r="D127" s="3" t="s">
        <v>50</v>
      </c>
      <c r="E127" s="11" t="s">
        <v>120</v>
      </c>
      <c r="F127" s="39">
        <v>43865</v>
      </c>
      <c r="G127" s="39" t="s">
        <v>1035</v>
      </c>
      <c r="H127" s="4">
        <v>2.4414062499999978</v>
      </c>
      <c r="I127" s="2" t="s">
        <v>67</v>
      </c>
      <c r="J127" s="5" t="str">
        <f t="shared" si="20"/>
        <v>NA</v>
      </c>
      <c r="K127" s="5"/>
      <c r="L127" s="5"/>
      <c r="M127" s="6">
        <v>2.8340493461980896</v>
      </c>
      <c r="N127" s="6">
        <v>0.10606601717798111</v>
      </c>
      <c r="O127" s="6">
        <v>1.3433379239111722</v>
      </c>
      <c r="P127" s="6">
        <v>0.12003137610641648</v>
      </c>
      <c r="Q127" s="6">
        <f t="shared" si="23"/>
        <v>2.1097069439881979</v>
      </c>
      <c r="R127" s="2">
        <v>1.26194043638557</v>
      </c>
      <c r="S127" s="2">
        <v>15.189063238319299</v>
      </c>
      <c r="T127" s="2">
        <v>1.5820837202067</v>
      </c>
      <c r="U127" s="2">
        <v>735.95130440727405</v>
      </c>
      <c r="V127" s="2">
        <v>295.96769564864502</v>
      </c>
      <c r="W127" s="2">
        <v>0.66867753549365305</v>
      </c>
      <c r="X127" s="2">
        <v>6.1740054080900102E-2</v>
      </c>
      <c r="Y127" s="2">
        <v>0.111078018112806</v>
      </c>
      <c r="Z127" s="2">
        <v>0.77428358951499399</v>
      </c>
      <c r="AA127" s="2">
        <v>0.43210676885939803</v>
      </c>
      <c r="AB127" s="2">
        <v>0.34975999639250999</v>
      </c>
      <c r="AC127" s="2">
        <v>7.4904581039593596</v>
      </c>
      <c r="AD127" s="2">
        <v>0.48946350769382402</v>
      </c>
      <c r="AE127" s="2">
        <v>1.4987648465633999E-2</v>
      </c>
      <c r="AF127" s="2">
        <v>1.95301000506901E-2</v>
      </c>
      <c r="AG127" s="2">
        <v>0.76741278471353203</v>
      </c>
      <c r="AH127" s="2">
        <v>1.8555639667541101E-2</v>
      </c>
      <c r="AI127" s="2">
        <v>495.51108469977999</v>
      </c>
      <c r="AJ127" s="2">
        <v>115.519970699355</v>
      </c>
      <c r="AK127" s="2" t="str">
        <f t="shared" si="16"/>
        <v>NA</v>
      </c>
      <c r="AL127" s="2">
        <f t="shared" si="24"/>
        <v>2.6430231760106424</v>
      </c>
      <c r="AM127" s="2" t="str">
        <f t="shared" si="22"/>
        <v>NA</v>
      </c>
      <c r="AN127" s="6" t="str">
        <f t="shared" si="19"/>
        <v>NA</v>
      </c>
    </row>
    <row r="128" spans="1:42" ht="15.75" customHeight="1">
      <c r="A128" s="42">
        <v>127</v>
      </c>
      <c r="B128" s="44" t="s">
        <v>978</v>
      </c>
      <c r="C128" s="2" t="s">
        <v>80</v>
      </c>
      <c r="D128" s="3" t="s">
        <v>72</v>
      </c>
      <c r="E128" s="11" t="s">
        <v>120</v>
      </c>
      <c r="F128" s="39">
        <v>43854</v>
      </c>
      <c r="G128" s="39" t="s">
        <v>1035</v>
      </c>
      <c r="H128" s="4">
        <v>53</v>
      </c>
      <c r="I128" s="2" t="s">
        <v>67</v>
      </c>
      <c r="J128" s="5" t="str">
        <f t="shared" si="20"/>
        <v>NA</v>
      </c>
      <c r="K128" s="5"/>
      <c r="L128" s="5"/>
      <c r="M128" s="6">
        <v>2.2389370143437333</v>
      </c>
      <c r="N128" s="6">
        <v>0.15556349186103965</v>
      </c>
      <c r="O128" s="6">
        <v>0.38899982785333104</v>
      </c>
      <c r="P128" s="6">
        <v>2.0011121907579288E-3</v>
      </c>
      <c r="Q128" s="6">
        <f t="shared" si="23"/>
        <v>5.7556246919160712</v>
      </c>
      <c r="R128" s="2">
        <v>1.2079799581214801</v>
      </c>
      <c r="S128" s="2">
        <v>5.8648276953240899</v>
      </c>
      <c r="T128" s="2">
        <v>1.5068544096038601</v>
      </c>
      <c r="U128" s="2">
        <v>452.85785471551702</v>
      </c>
      <c r="V128" s="2">
        <v>202.93405844361001</v>
      </c>
      <c r="W128" s="2">
        <v>0.60013232542320205</v>
      </c>
      <c r="X128" s="2">
        <v>0.16176888680670501</v>
      </c>
      <c r="Y128" s="2">
        <v>0.16669321871853501</v>
      </c>
      <c r="Z128" s="2">
        <v>0.47208589005384699</v>
      </c>
      <c r="AA128" s="2">
        <v>0.27013557789264597</v>
      </c>
      <c r="AB128" s="2">
        <v>0.22534569964565801</v>
      </c>
      <c r="AC128" s="2">
        <v>8.7690938262192493</v>
      </c>
      <c r="AD128" s="2">
        <v>0.827807820379448</v>
      </c>
      <c r="AE128" s="2">
        <v>1.33371784553375E-2</v>
      </c>
      <c r="AF128" s="2">
        <v>1.7486872727826001E-2</v>
      </c>
      <c r="AG128" s="2">
        <v>0.76269660464301603</v>
      </c>
      <c r="AH128" s="2">
        <v>1.6150322875412799E-2</v>
      </c>
      <c r="AI128" s="2">
        <v>649.499221369162</v>
      </c>
      <c r="AJ128" s="2">
        <v>155.56690339067299</v>
      </c>
      <c r="AK128" s="2" t="str">
        <f t="shared" si="16"/>
        <v>NA</v>
      </c>
      <c r="AL128" s="2">
        <f t="shared" si="24"/>
        <v>3.9166326564973089</v>
      </c>
      <c r="AM128" s="2" t="str">
        <f t="shared" si="22"/>
        <v>NA</v>
      </c>
      <c r="AN128" s="6" t="str">
        <f t="shared" si="19"/>
        <v>NA</v>
      </c>
    </row>
    <row r="129" spans="1:42" ht="15.75" customHeight="1">
      <c r="A129" s="42">
        <v>128</v>
      </c>
      <c r="B129" s="44" t="s">
        <v>979</v>
      </c>
      <c r="C129" s="33" t="s">
        <v>81</v>
      </c>
      <c r="D129" s="33" t="s">
        <v>72</v>
      </c>
      <c r="E129" s="34" t="s">
        <v>120</v>
      </c>
      <c r="F129" s="39">
        <v>43852</v>
      </c>
      <c r="G129" s="39" t="s">
        <v>1035</v>
      </c>
      <c r="H129" s="40" t="s">
        <v>856</v>
      </c>
      <c r="I129" s="2"/>
      <c r="J129" s="5"/>
      <c r="K129" s="5"/>
      <c r="L129" s="5"/>
      <c r="M129" s="6"/>
      <c r="N129" s="6"/>
      <c r="O129" s="6"/>
      <c r="P129" s="6"/>
      <c r="Q129" s="6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6"/>
      <c r="AO129" s="20"/>
    </row>
    <row r="130" spans="1:42" ht="15.75" customHeight="1">
      <c r="A130" s="42">
        <v>129</v>
      </c>
      <c r="B130" s="49" t="s">
        <v>1031</v>
      </c>
      <c r="C130" s="2" t="s">
        <v>82</v>
      </c>
      <c r="D130" s="3" t="s">
        <v>72</v>
      </c>
      <c r="E130" s="11" t="s">
        <v>120</v>
      </c>
      <c r="F130" s="39">
        <v>43854</v>
      </c>
      <c r="G130" s="39" t="s">
        <v>1035</v>
      </c>
      <c r="H130" s="4">
        <v>19</v>
      </c>
      <c r="I130" s="2" t="s">
        <v>67</v>
      </c>
      <c r="J130" s="5" t="str">
        <f t="shared" si="20"/>
        <v>NA</v>
      </c>
      <c r="K130" s="5"/>
      <c r="L130" s="5"/>
      <c r="M130" s="6">
        <v>1.527384557597953</v>
      </c>
      <c r="N130" s="6">
        <v>7.636753236814689E-2</v>
      </c>
      <c r="O130" s="6">
        <v>5.9295920123945606E-2</v>
      </c>
      <c r="P130" s="6">
        <v>1.9551502499808037E-2</v>
      </c>
      <c r="Q130" s="6">
        <f t="shared" si="23"/>
        <v>25.758678748981009</v>
      </c>
      <c r="R130" s="2">
        <v>1.16126552112394</v>
      </c>
      <c r="S130" s="2">
        <v>4.4908149320223796</v>
      </c>
      <c r="T130" s="2">
        <v>1.47357262803152</v>
      </c>
      <c r="U130" s="2">
        <v>297.36807164992803</v>
      </c>
      <c r="V130" s="2">
        <v>141.838352152043</v>
      </c>
      <c r="W130" s="2">
        <v>0.56199912598078205</v>
      </c>
      <c r="X130" s="2">
        <v>0.118422051064471</v>
      </c>
      <c r="Y130" s="2">
        <v>0.147680713517616</v>
      </c>
      <c r="Z130" s="2">
        <v>0.31246439056502601</v>
      </c>
      <c r="AA130" s="2">
        <v>0.17376400848645099</v>
      </c>
      <c r="AB130" s="2">
        <v>0.15218044730434599</v>
      </c>
      <c r="AC130" s="2">
        <v>6.0434451237898097</v>
      </c>
      <c r="AD130" s="2">
        <v>0.53293614543324197</v>
      </c>
      <c r="AE130" s="2">
        <v>1.37124853665759E-2</v>
      </c>
      <c r="AF130" s="2">
        <v>1.73604112225231E-2</v>
      </c>
      <c r="AG130" s="2">
        <v>0.78987099964461005</v>
      </c>
      <c r="AH130" s="2">
        <v>1.6638712268427901E-2</v>
      </c>
      <c r="AI130" s="2">
        <v>440.71107417441698</v>
      </c>
      <c r="AJ130" s="2">
        <v>105.395143623536</v>
      </c>
      <c r="AK130" s="2" t="str">
        <f t="shared" si="16"/>
        <v>NA</v>
      </c>
      <c r="AL130" s="2">
        <f t="shared" si="24"/>
        <v>3.9567279201081202</v>
      </c>
      <c r="AM130" s="2" t="str">
        <f t="shared" si="22"/>
        <v>NA</v>
      </c>
      <c r="AN130" s="6" t="str">
        <f t="shared" si="19"/>
        <v>NA</v>
      </c>
    </row>
    <row r="131" spans="1:42" ht="15.75" customHeight="1">
      <c r="A131" s="42">
        <v>130</v>
      </c>
      <c r="B131" s="44" t="s">
        <v>980</v>
      </c>
      <c r="C131" s="33" t="s">
        <v>83</v>
      </c>
      <c r="D131" s="33" t="s">
        <v>72</v>
      </c>
      <c r="E131" s="34" t="s">
        <v>120</v>
      </c>
      <c r="F131" s="39">
        <v>43852</v>
      </c>
      <c r="G131" s="39" t="s">
        <v>1035</v>
      </c>
      <c r="H131" s="40" t="s">
        <v>856</v>
      </c>
      <c r="I131" s="2"/>
      <c r="J131" s="5"/>
      <c r="K131" s="5"/>
      <c r="L131" s="5"/>
      <c r="M131" s="6"/>
      <c r="N131" s="6"/>
      <c r="O131" s="6"/>
      <c r="P131" s="6"/>
      <c r="Q131" s="6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6"/>
      <c r="AO131" s="20"/>
    </row>
    <row r="132" spans="1:42" ht="15.75" customHeight="1">
      <c r="A132" s="42">
        <v>131</v>
      </c>
      <c r="B132" s="44" t="s">
        <v>981</v>
      </c>
      <c r="C132" s="2" t="s">
        <v>84</v>
      </c>
      <c r="D132" s="3" t="s">
        <v>72</v>
      </c>
      <c r="E132" s="11" t="s">
        <v>120</v>
      </c>
      <c r="F132" s="39">
        <v>43856</v>
      </c>
      <c r="G132" s="39" t="s">
        <v>1035</v>
      </c>
      <c r="H132" s="4">
        <v>4.8828124999999956</v>
      </c>
      <c r="I132" s="9">
        <v>0</v>
      </c>
      <c r="J132" s="5">
        <f t="shared" ref="J132:J145" si="25">IF(AND(NOT(ISBLANK(H132)),NOT(ISBLANK(I132)),ISNUMBER(I132)),H132-I132,"NA")</f>
        <v>4.8828124999999956</v>
      </c>
      <c r="K132" s="5"/>
      <c r="L132" s="5"/>
      <c r="M132" s="6">
        <v>1.8845693358687237</v>
      </c>
      <c r="N132" s="6">
        <v>0.17889801564019658</v>
      </c>
      <c r="O132" s="6">
        <v>0.79268376656911677</v>
      </c>
      <c r="P132" s="6">
        <v>7.2478445071621059E-2</v>
      </c>
      <c r="Q132" s="6">
        <f t="shared" si="23"/>
        <v>2.3774541820447408</v>
      </c>
      <c r="R132" s="2">
        <v>1.1947566048109799</v>
      </c>
      <c r="S132" s="2">
        <v>5.86523266701235</v>
      </c>
      <c r="T132" s="2">
        <v>1.5086987240876499</v>
      </c>
      <c r="U132" s="2">
        <v>406.60371669010999</v>
      </c>
      <c r="V132" s="2">
        <v>180.93674760148201</v>
      </c>
      <c r="W132" s="2">
        <v>0.59220584102051899</v>
      </c>
      <c r="X132" s="2">
        <v>0.140339205269356</v>
      </c>
      <c r="Y132" s="2">
        <v>0.16470067683445699</v>
      </c>
      <c r="Z132" s="2">
        <v>0.42560795490334202</v>
      </c>
      <c r="AA132" s="2">
        <v>0.25431099236452698</v>
      </c>
      <c r="AB132" s="2">
        <v>0.20608169717233699</v>
      </c>
      <c r="AC132" s="2">
        <v>6.6943733367757501</v>
      </c>
      <c r="AD132" s="2">
        <v>0.55295786443185901</v>
      </c>
      <c r="AE132" s="2">
        <v>1.37865695713587E-2</v>
      </c>
      <c r="AF132" s="2">
        <v>1.8554618417534901E-2</v>
      </c>
      <c r="AG132" s="2">
        <v>0.74302630542538195</v>
      </c>
      <c r="AH132" s="2">
        <v>1.7045377754921799E-2</v>
      </c>
      <c r="AI132" s="2">
        <v>476.40703984728998</v>
      </c>
      <c r="AJ132" s="2">
        <v>113.584683199266</v>
      </c>
      <c r="AK132" s="2">
        <f t="shared" ref="AK132:AK178" si="26">IF(AND(ISNUMBER(J132),ISNUMBER(AC132),OR(NOT(K132=1),NOT(L132=1))),AC132-(6.53*J132/1000),"NA")</f>
        <v>6.6624885711507504</v>
      </c>
      <c r="AL132" s="2">
        <f t="shared" si="24"/>
        <v>3.5522032590485013</v>
      </c>
      <c r="AM132" s="2">
        <f t="shared" ref="AM132:AM145" si="27">IF(ISNUMBER(AK132),AK132/M132,"NA")</f>
        <v>3.5352843985862505</v>
      </c>
      <c r="AN132" s="6">
        <f t="shared" ref="AN132:AN178" si="28">IF(ISNUMBER(AM132),(AL132-AM132)/AM132,"NA")</f>
        <v>4.785714119355312E-3</v>
      </c>
    </row>
    <row r="133" spans="1:42" ht="15.75" customHeight="1">
      <c r="A133" s="42">
        <v>160</v>
      </c>
      <c r="B133" s="44" t="s">
        <v>982</v>
      </c>
      <c r="C133" s="3" t="s">
        <v>35</v>
      </c>
      <c r="D133" s="2" t="s">
        <v>36</v>
      </c>
      <c r="E133" s="2" t="s">
        <v>121</v>
      </c>
      <c r="F133" s="39">
        <v>43987</v>
      </c>
      <c r="G133" s="39" t="s">
        <v>1037</v>
      </c>
      <c r="H133" s="9">
        <v>351</v>
      </c>
      <c r="I133" s="9">
        <v>0</v>
      </c>
      <c r="J133" s="5">
        <f t="shared" si="25"/>
        <v>351</v>
      </c>
      <c r="K133" s="5"/>
      <c r="L133" s="5"/>
      <c r="M133" s="2">
        <v>2.093</v>
      </c>
      <c r="N133" s="2">
        <v>0.248</v>
      </c>
      <c r="O133" s="2">
        <v>0.57799999999999996</v>
      </c>
      <c r="P133" s="2">
        <v>7.9000000000000001E-2</v>
      </c>
      <c r="Q133" s="6">
        <f t="shared" si="23"/>
        <v>3.6211072664359865</v>
      </c>
      <c r="R133" s="2">
        <v>1.2264177258500399</v>
      </c>
      <c r="S133" s="2">
        <v>6.3118281928090099</v>
      </c>
      <c r="T133" s="2">
        <v>1.56235841904742</v>
      </c>
      <c r="U133" s="2">
        <v>519.42507946195303</v>
      </c>
      <c r="V133" s="2">
        <v>221.521818610824</v>
      </c>
      <c r="W133" s="2">
        <v>0.57635040340031596</v>
      </c>
      <c r="X133" s="2">
        <v>0.10352318395138101</v>
      </c>
      <c r="Y133" s="2">
        <v>0.13646154701924501</v>
      </c>
      <c r="Z133" s="2">
        <v>0.55464822799299895</v>
      </c>
      <c r="AA133" s="2">
        <v>0.312608657868225</v>
      </c>
      <c r="AB133" s="2">
        <v>0.25427650446988498</v>
      </c>
      <c r="AC133" s="2">
        <v>8.8980454548644605</v>
      </c>
      <c r="AD133" s="2">
        <v>0.99475161192880501</v>
      </c>
      <c r="AE133" s="2">
        <v>1.0922764146373099E-2</v>
      </c>
      <c r="AF133" s="2">
        <v>1.75572179000365E-2</v>
      </c>
      <c r="AG133" s="2">
        <v>0.62212385860691299</v>
      </c>
      <c r="AH133" s="2">
        <v>1.5563787874583301E-2</v>
      </c>
      <c r="AI133" s="2">
        <v>711.33773326027699</v>
      </c>
      <c r="AJ133" s="2">
        <v>176.77341512527201</v>
      </c>
      <c r="AK133" s="2">
        <f t="shared" si="26"/>
        <v>6.6060154548644601</v>
      </c>
      <c r="AL133" s="2">
        <f t="shared" si="24"/>
        <v>4.2513356210532542</v>
      </c>
      <c r="AM133" s="2">
        <f t="shared" si="27"/>
        <v>3.1562424533513904</v>
      </c>
      <c r="AN133" s="6">
        <f t="shared" si="28"/>
        <v>0.34696104113898535</v>
      </c>
    </row>
    <row r="134" spans="1:42" ht="15.75" customHeight="1">
      <c r="A134" s="42">
        <v>154</v>
      </c>
      <c r="B134" s="44" t="s">
        <v>983</v>
      </c>
      <c r="C134" s="3" t="s">
        <v>37</v>
      </c>
      <c r="D134" s="2" t="s">
        <v>36</v>
      </c>
      <c r="E134" s="2" t="s">
        <v>121</v>
      </c>
      <c r="F134" s="39">
        <v>43987</v>
      </c>
      <c r="G134" s="39" t="s">
        <v>1037</v>
      </c>
      <c r="H134" s="9">
        <v>21</v>
      </c>
      <c r="I134" s="14">
        <v>10</v>
      </c>
      <c r="J134" s="5">
        <f t="shared" si="25"/>
        <v>11</v>
      </c>
      <c r="K134" s="5"/>
      <c r="L134" s="5">
        <v>1</v>
      </c>
      <c r="M134" s="2">
        <v>2.4369999999999998</v>
      </c>
      <c r="N134" s="2">
        <v>4.2000000000000003E-2</v>
      </c>
      <c r="O134" s="2">
        <v>0.17</v>
      </c>
      <c r="P134" s="2">
        <v>0.122</v>
      </c>
      <c r="Q134" s="6">
        <f t="shared" si="23"/>
        <v>14.335294117647058</v>
      </c>
      <c r="R134" s="2">
        <v>1.1171140098604899</v>
      </c>
      <c r="S134" s="2">
        <v>8.1847538153113994</v>
      </c>
      <c r="T134" s="2">
        <v>1.45944273135025</v>
      </c>
      <c r="U134" s="2">
        <v>526.45392880806901</v>
      </c>
      <c r="V134" s="2">
        <v>227.25356878171999</v>
      </c>
      <c r="W134" s="2">
        <v>0.51474623183314805</v>
      </c>
      <c r="X134" s="2">
        <v>4.90882897844322E-2</v>
      </c>
      <c r="Y134" s="2">
        <v>6.9382365653666497E-2</v>
      </c>
      <c r="Z134" s="2">
        <v>0.57198411861412501</v>
      </c>
      <c r="AA134" s="2">
        <v>0.32487018141991802</v>
      </c>
      <c r="AB134" s="2">
        <v>0.23977441983561201</v>
      </c>
      <c r="AC134" s="2">
        <v>9.0553616481675192</v>
      </c>
      <c r="AD134" s="2">
        <v>0.772648928782249</v>
      </c>
      <c r="AE134" s="2">
        <v>1.46304241203539E-2</v>
      </c>
      <c r="AF134" s="2">
        <v>1.7728117676937102E-2</v>
      </c>
      <c r="AG134" s="2">
        <v>0.82526664065339295</v>
      </c>
      <c r="AH134" s="2">
        <v>1.65650661620299E-2</v>
      </c>
      <c r="AI134" s="2">
        <v>640.87450603693799</v>
      </c>
      <c r="AJ134" s="2">
        <v>150.012637230249</v>
      </c>
      <c r="AK134" s="2">
        <f t="shared" si="26"/>
        <v>8.9835316481675189</v>
      </c>
      <c r="AL134" s="2">
        <f t="shared" si="24"/>
        <v>3.7157823751200327</v>
      </c>
      <c r="AM134" s="2">
        <f t="shared" si="27"/>
        <v>3.6863076110658675</v>
      </c>
      <c r="AN134" s="6">
        <f t="shared" si="28"/>
        <v>7.9957418544468317E-3</v>
      </c>
    </row>
    <row r="135" spans="1:42" ht="15.75" customHeight="1">
      <c r="A135" s="42">
        <v>161</v>
      </c>
      <c r="B135" s="44" t="s">
        <v>984</v>
      </c>
      <c r="C135" s="3" t="s">
        <v>38</v>
      </c>
      <c r="D135" s="2" t="s">
        <v>36</v>
      </c>
      <c r="E135" s="2" t="s">
        <v>121</v>
      </c>
      <c r="F135" s="39">
        <v>43988</v>
      </c>
      <c r="G135" s="39" t="s">
        <v>1037</v>
      </c>
      <c r="H135" s="9">
        <v>146</v>
      </c>
      <c r="I135" s="9">
        <v>6</v>
      </c>
      <c r="J135" s="5">
        <f t="shared" si="25"/>
        <v>140</v>
      </c>
      <c r="K135" s="5"/>
      <c r="L135" s="5"/>
      <c r="M135" s="2">
        <v>2.8130000000000002</v>
      </c>
      <c r="N135" s="2">
        <v>0.70699999999999996</v>
      </c>
      <c r="O135" s="2">
        <v>0.70199999999999996</v>
      </c>
      <c r="P135" s="2">
        <v>6.0000000000000001E-3</v>
      </c>
      <c r="Q135" s="6">
        <f t="shared" si="23"/>
        <v>4.0071225071225074</v>
      </c>
      <c r="R135" s="2">
        <v>1.25816053502087</v>
      </c>
      <c r="S135" s="2">
        <v>5.2517779648116703</v>
      </c>
      <c r="T135" s="2">
        <v>1.5536747018038699</v>
      </c>
      <c r="U135" s="2">
        <v>649.06910943885202</v>
      </c>
      <c r="V135" s="2">
        <v>260.16640048949102</v>
      </c>
      <c r="W135" s="2">
        <v>0.63336375603139405</v>
      </c>
      <c r="X135" s="2">
        <v>0.180110526089379</v>
      </c>
      <c r="Y135" s="2">
        <v>0.22636749202467901</v>
      </c>
      <c r="Z135" s="2">
        <v>0.70295761812587898</v>
      </c>
      <c r="AA135" s="2">
        <v>0.41270303626551202</v>
      </c>
      <c r="AB135" s="2">
        <v>0.31255579807567802</v>
      </c>
      <c r="AC135" s="2">
        <v>9.7440981637312198</v>
      </c>
      <c r="AD135" s="2">
        <v>0.85799961053701002</v>
      </c>
      <c r="AE135" s="2">
        <v>1.3818598842842599E-2</v>
      </c>
      <c r="AF135" s="2">
        <v>1.8088671269485702E-2</v>
      </c>
      <c r="AG135" s="2">
        <v>0.76393664504001701</v>
      </c>
      <c r="AH135" s="2">
        <v>1.6644799214702102E-2</v>
      </c>
      <c r="AI135" s="2">
        <v>707.09899846145902</v>
      </c>
      <c r="AJ135" s="2">
        <v>168.42985947109801</v>
      </c>
      <c r="AK135" s="2">
        <f t="shared" si="26"/>
        <v>8.8298981637312206</v>
      </c>
      <c r="AL135" s="2">
        <f t="shared" si="24"/>
        <v>3.4639524222293705</v>
      </c>
      <c r="AM135" s="2">
        <f t="shared" si="27"/>
        <v>3.1389613095382938</v>
      </c>
      <c r="AN135" s="6">
        <f t="shared" si="28"/>
        <v>0.10353460289667581</v>
      </c>
    </row>
    <row r="136" spans="1:42" ht="15.75" customHeight="1">
      <c r="A136" s="42">
        <v>155</v>
      </c>
      <c r="B136" s="44" t="s">
        <v>985</v>
      </c>
      <c r="C136" s="3" t="s">
        <v>39</v>
      </c>
      <c r="D136" s="2" t="s">
        <v>36</v>
      </c>
      <c r="E136" s="2" t="s">
        <v>121</v>
      </c>
      <c r="F136" s="39">
        <v>43987</v>
      </c>
      <c r="G136" s="39" t="s">
        <v>1037</v>
      </c>
      <c r="H136" s="9">
        <v>136</v>
      </c>
      <c r="I136" s="14">
        <v>100</v>
      </c>
      <c r="J136" s="5">
        <f t="shared" si="25"/>
        <v>36</v>
      </c>
      <c r="K136" s="5"/>
      <c r="L136" s="5">
        <v>1</v>
      </c>
      <c r="M136" s="2">
        <v>4.5039999999999996</v>
      </c>
      <c r="N136" s="2">
        <v>0.32500000000000001</v>
      </c>
      <c r="O136" s="2">
        <v>0.17799999999999999</v>
      </c>
      <c r="P136" s="2">
        <v>3.6999999999999998E-2</v>
      </c>
      <c r="Q136" s="6">
        <f t="shared" si="23"/>
        <v>25.303370786516851</v>
      </c>
      <c r="R136" s="2">
        <v>1.1231654964281801</v>
      </c>
      <c r="S136" s="2">
        <v>9.2707502110994309</v>
      </c>
      <c r="T136" s="2">
        <v>1.4577888840756099</v>
      </c>
      <c r="U136" s="2">
        <v>1088.0264321028001</v>
      </c>
      <c r="V136" s="2">
        <v>496.92797494840897</v>
      </c>
      <c r="W136" s="2">
        <v>0.46936506197414601</v>
      </c>
      <c r="X136" s="2">
        <v>0.107938142343528</v>
      </c>
      <c r="Y136" s="2">
        <v>0.13308081926386001</v>
      </c>
      <c r="Z136" s="2">
        <v>1.1363160015662901</v>
      </c>
      <c r="AA136" s="2">
        <v>0.64906648304602799</v>
      </c>
      <c r="AB136" s="2">
        <v>0.53860623704312605</v>
      </c>
      <c r="AC136" s="2">
        <v>19.0734103121464</v>
      </c>
      <c r="AD136" s="2">
        <v>1.64517273400414</v>
      </c>
      <c r="AE136" s="2">
        <v>1.35849448661392E-2</v>
      </c>
      <c r="AF136" s="2">
        <v>1.8419696039339802E-2</v>
      </c>
      <c r="AG136" s="2">
        <v>0.73752274940505003</v>
      </c>
      <c r="AH136" s="2">
        <v>1.6779269407385701E-2</v>
      </c>
      <c r="AI136" s="2">
        <v>1381.44252988073</v>
      </c>
      <c r="AJ136" s="2">
        <v>331.86440200228299</v>
      </c>
      <c r="AK136" s="2">
        <f t="shared" si="26"/>
        <v>18.8383303121464</v>
      </c>
      <c r="AL136" s="2">
        <f t="shared" si="24"/>
        <v>4.2347713836914744</v>
      </c>
      <c r="AM136" s="2">
        <f t="shared" si="27"/>
        <v>4.1825777780076381</v>
      </c>
      <c r="AN136" s="6">
        <f t="shared" si="28"/>
        <v>1.2478812936432389E-2</v>
      </c>
    </row>
    <row r="137" spans="1:42" ht="15.75" customHeight="1">
      <c r="A137" s="42">
        <v>162</v>
      </c>
      <c r="B137" s="46" t="s">
        <v>67</v>
      </c>
      <c r="C137" s="3" t="s">
        <v>40</v>
      </c>
      <c r="D137" s="2" t="s">
        <v>36</v>
      </c>
      <c r="E137" s="2" t="s">
        <v>121</v>
      </c>
      <c r="F137" s="39">
        <v>43988</v>
      </c>
      <c r="G137" s="39" t="s">
        <v>1037</v>
      </c>
      <c r="H137" s="9">
        <v>286</v>
      </c>
      <c r="I137" s="9">
        <v>6</v>
      </c>
      <c r="J137" s="5">
        <f t="shared" si="25"/>
        <v>280</v>
      </c>
      <c r="K137" s="5"/>
      <c r="L137" s="5"/>
      <c r="M137" s="2">
        <v>2.9510000000000001</v>
      </c>
      <c r="N137" s="2">
        <v>0.17</v>
      </c>
      <c r="O137" s="2">
        <v>0.45400000000000001</v>
      </c>
      <c r="P137" s="2">
        <v>8.6999999999999994E-2</v>
      </c>
      <c r="Q137" s="6">
        <f t="shared" si="23"/>
        <v>6.5</v>
      </c>
      <c r="R137" s="2">
        <v>1.1730593891232799</v>
      </c>
      <c r="S137" s="2">
        <v>7.8745250747956499</v>
      </c>
      <c r="T137" s="2">
        <v>1.4858678639713501</v>
      </c>
      <c r="U137" s="2">
        <v>733.82049379093303</v>
      </c>
      <c r="V137" s="2">
        <v>311.180272007979</v>
      </c>
      <c r="W137" s="2">
        <v>0.54715487142790498</v>
      </c>
      <c r="X137" s="2">
        <v>0.13302545130218801</v>
      </c>
      <c r="Y137" s="2">
        <v>0.165412765376004</v>
      </c>
      <c r="Z137" s="2">
        <v>0.77181222161812002</v>
      </c>
      <c r="AA137" s="2">
        <v>0.43229791776812498</v>
      </c>
      <c r="AB137" s="2">
        <v>0.34528585279682</v>
      </c>
      <c r="AC137" s="2">
        <v>11.6398755826108</v>
      </c>
      <c r="AD137" s="2">
        <v>1.18469069430272</v>
      </c>
      <c r="AE137" s="2">
        <v>1.17960949105488E-2</v>
      </c>
      <c r="AF137" s="2">
        <v>1.81500836278818E-2</v>
      </c>
      <c r="AG137" s="2">
        <v>0.64991959003582001</v>
      </c>
      <c r="AH137" s="2">
        <v>1.6058514316703101E-2</v>
      </c>
      <c r="AI137" s="2">
        <v>900.73760236518297</v>
      </c>
      <c r="AJ137" s="2">
        <v>222.044956251065</v>
      </c>
      <c r="AK137" s="2">
        <f t="shared" si="26"/>
        <v>9.8114755826108002</v>
      </c>
      <c r="AL137" s="2">
        <f t="shared" si="24"/>
        <v>3.9443834573401562</v>
      </c>
      <c r="AM137" s="2">
        <f t="shared" si="27"/>
        <v>3.3247968765200948</v>
      </c>
      <c r="AN137" s="6">
        <f t="shared" si="28"/>
        <v>0.18635321309269059</v>
      </c>
      <c r="AP137" s="20" t="s">
        <v>866</v>
      </c>
    </row>
    <row r="138" spans="1:42" ht="15.75" customHeight="1">
      <c r="A138" s="42">
        <v>156</v>
      </c>
      <c r="B138" s="44" t="s">
        <v>986</v>
      </c>
      <c r="C138" s="3" t="s">
        <v>41</v>
      </c>
      <c r="D138" s="2" t="s">
        <v>36</v>
      </c>
      <c r="E138" s="2" t="s">
        <v>121</v>
      </c>
      <c r="F138" s="39">
        <v>43987</v>
      </c>
      <c r="G138" s="39" t="s">
        <v>1037</v>
      </c>
      <c r="H138" s="9">
        <v>14</v>
      </c>
      <c r="I138" s="14">
        <v>40</v>
      </c>
      <c r="J138" s="5">
        <f t="shared" si="25"/>
        <v>-26</v>
      </c>
      <c r="K138" s="5"/>
      <c r="L138" s="5">
        <v>1</v>
      </c>
      <c r="M138" s="2">
        <v>2.4550000000000001</v>
      </c>
      <c r="N138" s="2">
        <v>0.35399999999999998</v>
      </c>
      <c r="O138" s="2">
        <v>0.23400000000000001</v>
      </c>
      <c r="P138" s="2">
        <v>7.0999999999999994E-2</v>
      </c>
      <c r="Q138" s="6">
        <f t="shared" ref="Q138:Q145" si="29">M138/O138</f>
        <v>10.491452991452991</v>
      </c>
      <c r="R138" s="2">
        <v>1.1619084949768499</v>
      </c>
      <c r="S138" s="2">
        <v>6.0808967927627302</v>
      </c>
      <c r="T138" s="2">
        <v>1.5046339473128001</v>
      </c>
      <c r="U138" s="2">
        <v>529.77829015454495</v>
      </c>
      <c r="V138" s="2">
        <v>217.80658908470201</v>
      </c>
      <c r="W138" s="2">
        <v>0.55203119796510502</v>
      </c>
      <c r="X138" s="2">
        <v>8.31748735400311E-2</v>
      </c>
      <c r="Y138" s="2">
        <v>9.9421402565894795E-2</v>
      </c>
      <c r="Z138" s="2">
        <v>0.58168282740666299</v>
      </c>
      <c r="AA138" s="2">
        <v>0.34157407624547897</v>
      </c>
      <c r="AB138" s="2">
        <v>0.24463114079598799</v>
      </c>
      <c r="AC138" s="2">
        <v>8.4927177206373496</v>
      </c>
      <c r="AD138" s="2">
        <v>0.69991940104133299</v>
      </c>
      <c r="AE138" s="2">
        <v>1.5090760457228901E-2</v>
      </c>
      <c r="AF138" s="2">
        <v>1.7890292200393999E-2</v>
      </c>
      <c r="AG138" s="2">
        <v>0.84351671220309199</v>
      </c>
      <c r="AH138" s="2">
        <v>1.6793058190662E-2</v>
      </c>
      <c r="AI138" s="2">
        <v>594.78902027842196</v>
      </c>
      <c r="AJ138" s="2">
        <v>138.88019268487301</v>
      </c>
      <c r="AK138" s="2">
        <f t="shared" si="26"/>
        <v>8.662497720637349</v>
      </c>
      <c r="AL138" s="2">
        <f t="shared" si="24"/>
        <v>3.4593554870213237</v>
      </c>
      <c r="AM138" s="2">
        <f t="shared" si="27"/>
        <v>3.528512309831914</v>
      </c>
      <c r="AN138" s="6">
        <f t="shared" si="28"/>
        <v>-1.9599427956617985E-2</v>
      </c>
    </row>
    <row r="139" spans="1:42" ht="15.75" customHeight="1">
      <c r="A139" s="42">
        <v>163</v>
      </c>
      <c r="B139" s="44" t="s">
        <v>987</v>
      </c>
      <c r="C139" s="3" t="s">
        <v>42</v>
      </c>
      <c r="D139" s="2" t="s">
        <v>36</v>
      </c>
      <c r="E139" s="2" t="s">
        <v>121</v>
      </c>
      <c r="F139" s="39">
        <v>43987</v>
      </c>
      <c r="G139" s="39" t="s">
        <v>1037</v>
      </c>
      <c r="H139" s="9">
        <v>575</v>
      </c>
      <c r="I139" s="9">
        <v>3</v>
      </c>
      <c r="J139" s="5">
        <f t="shared" si="25"/>
        <v>572</v>
      </c>
      <c r="K139" s="5"/>
      <c r="L139" s="5"/>
      <c r="M139" s="2">
        <v>4.3019999999999996</v>
      </c>
      <c r="N139" s="2">
        <v>0.48799999999999999</v>
      </c>
      <c r="O139" s="2">
        <v>0.29499999999999998</v>
      </c>
      <c r="P139" s="2">
        <v>7.0000000000000001E-3</v>
      </c>
      <c r="Q139" s="6">
        <f t="shared" si="29"/>
        <v>14.583050847457626</v>
      </c>
      <c r="R139" s="2">
        <v>1.11210437326197</v>
      </c>
      <c r="S139" s="2">
        <v>10.884404870810799</v>
      </c>
      <c r="T139" s="2">
        <v>1.4326628291383201</v>
      </c>
      <c r="U139" s="2">
        <v>1356.2421528964801</v>
      </c>
      <c r="V139" s="2">
        <v>603.03284805904298</v>
      </c>
      <c r="W139" s="2">
        <v>0.48655827256664702</v>
      </c>
      <c r="X139" s="2">
        <v>0.14922758463507099</v>
      </c>
      <c r="Y139" s="2">
        <v>0.21807061239612899</v>
      </c>
      <c r="Z139" s="2">
        <v>1.3525479686374</v>
      </c>
      <c r="AA139" s="2">
        <v>0.75038305473881095</v>
      </c>
      <c r="AB139" s="2">
        <v>0.63056410231614302</v>
      </c>
      <c r="AC139" s="2">
        <v>24.8197536313216</v>
      </c>
      <c r="AD139" s="2">
        <v>2.8334784685310899</v>
      </c>
      <c r="AE139" s="2">
        <v>1.10393056490691E-2</v>
      </c>
      <c r="AF139" s="2">
        <v>1.7156534785186799E-2</v>
      </c>
      <c r="AG139" s="2">
        <v>0.64344611468981405</v>
      </c>
      <c r="AH139" s="2">
        <v>1.53127934517822E-2</v>
      </c>
      <c r="AI139" s="2">
        <v>1996.6268801419601</v>
      </c>
      <c r="AJ139" s="2">
        <v>497.737284113746</v>
      </c>
      <c r="AK139" s="2">
        <f t="shared" si="26"/>
        <v>21.084593631321599</v>
      </c>
      <c r="AL139" s="2">
        <f t="shared" si="24"/>
        <v>5.7693523085359368</v>
      </c>
      <c r="AM139" s="2">
        <f t="shared" si="27"/>
        <v>4.9011142797121341</v>
      </c>
      <c r="AN139" s="6">
        <f t="shared" si="28"/>
        <v>0.17715114956976652</v>
      </c>
    </row>
    <row r="140" spans="1:42" ht="15.75" customHeight="1">
      <c r="A140" s="42">
        <v>157</v>
      </c>
      <c r="B140" s="44" t="s">
        <v>988</v>
      </c>
      <c r="C140" s="3" t="s">
        <v>43</v>
      </c>
      <c r="D140" s="2" t="s">
        <v>36</v>
      </c>
      <c r="E140" s="2" t="s">
        <v>121</v>
      </c>
      <c r="F140" s="39">
        <v>43987</v>
      </c>
      <c r="G140" s="39" t="s">
        <v>1037</v>
      </c>
      <c r="H140" s="9">
        <v>7</v>
      </c>
      <c r="I140" s="14">
        <v>30</v>
      </c>
      <c r="J140" s="5">
        <f t="shared" si="25"/>
        <v>-23</v>
      </c>
      <c r="K140" s="5"/>
      <c r="L140" s="5">
        <v>1</v>
      </c>
      <c r="M140" s="2">
        <v>1.2170000000000001</v>
      </c>
      <c r="N140" s="2">
        <v>0.105</v>
      </c>
      <c r="O140" s="2">
        <v>0.29299999999999998</v>
      </c>
      <c r="P140" s="2">
        <v>4.8000000000000001E-2</v>
      </c>
      <c r="Q140" s="6">
        <f t="shared" si="29"/>
        <v>4.153583617747441</v>
      </c>
      <c r="R140" s="2">
        <v>1.233469539748</v>
      </c>
      <c r="S140" s="2">
        <v>7.8922123586333504</v>
      </c>
      <c r="T140" s="2">
        <v>1.56368124209012</v>
      </c>
      <c r="U140" s="2">
        <v>268.17067856565097</v>
      </c>
      <c r="V140" s="2">
        <v>114.050519394209</v>
      </c>
      <c r="W140" s="2">
        <v>0.56870203904799599</v>
      </c>
      <c r="X140" s="2">
        <v>3.5694881432192502E-2</v>
      </c>
      <c r="Y140" s="2">
        <v>1.6531968480251201E-2</v>
      </c>
      <c r="Z140" s="2">
        <v>0.29006348191772702</v>
      </c>
      <c r="AA140" s="2">
        <v>0.16033751890801401</v>
      </c>
      <c r="AB140" s="2">
        <v>0.129916610882269</v>
      </c>
      <c r="AC140" s="2">
        <v>3.3856390064926098</v>
      </c>
      <c r="AD140" s="2">
        <v>0.267202432619006</v>
      </c>
      <c r="AE140" s="2">
        <v>1.43040859038975E-2</v>
      </c>
      <c r="AF140" s="2">
        <v>1.8525565586908401E-2</v>
      </c>
      <c r="AG140" s="2">
        <v>0.77212681236603298</v>
      </c>
      <c r="AH140" s="2">
        <v>1.7113407181404899E-2</v>
      </c>
      <c r="AI140" s="2">
        <v>232.771007372225</v>
      </c>
      <c r="AJ140" s="2">
        <v>54.073495385305101</v>
      </c>
      <c r="AK140" s="2">
        <f t="shared" si="26"/>
        <v>3.5358290064926097</v>
      </c>
      <c r="AL140" s="2">
        <f t="shared" si="24"/>
        <v>2.7819548122371485</v>
      </c>
      <c r="AM140" s="2">
        <f t="shared" si="27"/>
        <v>2.9053648368879288</v>
      </c>
      <c r="AN140" s="6">
        <f t="shared" si="28"/>
        <v>-4.2476601590239707E-2</v>
      </c>
    </row>
    <row r="141" spans="1:42" ht="15.75" customHeight="1">
      <c r="A141" s="42">
        <v>158</v>
      </c>
      <c r="B141" s="44" t="s">
        <v>989</v>
      </c>
      <c r="C141" s="3" t="s">
        <v>44</v>
      </c>
      <c r="D141" s="2" t="s">
        <v>36</v>
      </c>
      <c r="E141" s="2" t="s">
        <v>121</v>
      </c>
      <c r="F141" s="39">
        <v>43987</v>
      </c>
      <c r="G141" s="39" t="s">
        <v>1037</v>
      </c>
      <c r="H141" s="9">
        <v>5</v>
      </c>
      <c r="I141" s="14">
        <v>50</v>
      </c>
      <c r="J141" s="5">
        <f t="shared" si="25"/>
        <v>-45</v>
      </c>
      <c r="K141" s="5"/>
      <c r="L141" s="5">
        <v>1</v>
      </c>
      <c r="M141" s="2">
        <v>1.6040000000000001</v>
      </c>
      <c r="N141" s="2">
        <v>7.8E-2</v>
      </c>
      <c r="O141" s="2">
        <v>0.184</v>
      </c>
      <c r="P141" s="2">
        <v>3.3000000000000002E-2</v>
      </c>
      <c r="Q141" s="6">
        <f t="shared" si="29"/>
        <v>8.7173913043478262</v>
      </c>
      <c r="R141" s="2">
        <v>1.2214329004003599</v>
      </c>
      <c r="S141" s="2">
        <v>5.0149971316219597</v>
      </c>
      <c r="T141" s="2">
        <v>1.5909694194397599</v>
      </c>
      <c r="U141" s="2">
        <v>391.91290654650902</v>
      </c>
      <c r="V141" s="2">
        <v>153.05153509884599</v>
      </c>
      <c r="W141" s="2">
        <v>0.61609828338611405</v>
      </c>
      <c r="X141" s="2">
        <v>7.3318871321149004E-2</v>
      </c>
      <c r="Y141" s="2">
        <v>0.11204030008318</v>
      </c>
      <c r="Z141" s="2">
        <v>0.44475942919792999</v>
      </c>
      <c r="AA141" s="2">
        <v>0.254113219539288</v>
      </c>
      <c r="AB141" s="2">
        <v>0.18258993379537</v>
      </c>
      <c r="AC141" s="2">
        <v>5.0084031625813097</v>
      </c>
      <c r="AD141" s="2">
        <v>0.315053216102814</v>
      </c>
      <c r="AE141" s="2">
        <v>1.6396318958396099E-2</v>
      </c>
      <c r="AF141" s="2">
        <v>1.96176505617526E-2</v>
      </c>
      <c r="AG141" s="2">
        <v>0.83579422045384899</v>
      </c>
      <c r="AH141" s="2">
        <v>1.8643018176020199E-2</v>
      </c>
      <c r="AI141" s="2">
        <v>326.09767740073897</v>
      </c>
      <c r="AJ141" s="2">
        <v>74.038568936967295</v>
      </c>
      <c r="AK141" s="2">
        <f t="shared" si="26"/>
        <v>5.3022531625813096</v>
      </c>
      <c r="AL141" s="2">
        <f t="shared" si="24"/>
        <v>3.1224458619584223</v>
      </c>
      <c r="AM141" s="2">
        <f t="shared" si="27"/>
        <v>3.3056441163225121</v>
      </c>
      <c r="AN141" s="6">
        <f t="shared" si="28"/>
        <v>-5.5419835867841556E-2</v>
      </c>
    </row>
    <row r="142" spans="1:42" ht="15.75" customHeight="1">
      <c r="A142" s="42">
        <v>164</v>
      </c>
      <c r="B142" s="44" t="s">
        <v>990</v>
      </c>
      <c r="C142" s="3" t="s">
        <v>45</v>
      </c>
      <c r="D142" s="2" t="s">
        <v>36</v>
      </c>
      <c r="E142" s="2" t="s">
        <v>121</v>
      </c>
      <c r="F142" s="39">
        <v>43988</v>
      </c>
      <c r="G142" s="39" t="s">
        <v>1037</v>
      </c>
      <c r="H142" s="9">
        <v>224</v>
      </c>
      <c r="I142" s="9">
        <v>3</v>
      </c>
      <c r="J142" s="5">
        <f t="shared" si="25"/>
        <v>221</v>
      </c>
      <c r="K142" s="5"/>
      <c r="L142" s="5"/>
      <c r="M142" s="2">
        <v>3.5379999999999998</v>
      </c>
      <c r="N142" s="2">
        <v>0.43099999999999999</v>
      </c>
      <c r="O142" s="2">
        <v>0.54400000000000004</v>
      </c>
      <c r="P142" s="2">
        <v>1.6E-2</v>
      </c>
      <c r="Q142" s="6">
        <f t="shared" si="29"/>
        <v>6.5036764705882346</v>
      </c>
      <c r="R142" s="2">
        <v>1.21778651089842</v>
      </c>
      <c r="S142" s="2">
        <v>7.31887287457109</v>
      </c>
      <c r="T142" s="2">
        <v>1.56633278802414</v>
      </c>
      <c r="U142" s="2">
        <v>954.66636947580002</v>
      </c>
      <c r="V142" s="2">
        <v>389.99004024269101</v>
      </c>
      <c r="W142" s="2">
        <v>0.607737144354488</v>
      </c>
      <c r="X142" s="2">
        <v>0.16732521641293399</v>
      </c>
      <c r="Y142" s="2">
        <v>0.21890339179634599</v>
      </c>
      <c r="Z142" s="2">
        <v>1.02923759051353</v>
      </c>
      <c r="AA142" s="2">
        <v>0.56963978340013499</v>
      </c>
      <c r="AB142" s="2">
        <v>0.45257193134122498</v>
      </c>
      <c r="AC142" s="2">
        <v>13.5211475945105</v>
      </c>
      <c r="AD142" s="2">
        <v>1.3303702881238699</v>
      </c>
      <c r="AE142" s="2">
        <v>1.3407526861822901E-2</v>
      </c>
      <c r="AF142" s="2">
        <v>1.71998132780232E-2</v>
      </c>
      <c r="AG142" s="2">
        <v>0.77951583805587898</v>
      </c>
      <c r="AH142" s="2">
        <v>1.5708649314018001E-2</v>
      </c>
      <c r="AI142" s="2">
        <v>1007.53438667969</v>
      </c>
      <c r="AJ142" s="2">
        <v>240.84041269342299</v>
      </c>
      <c r="AK142" s="2">
        <f t="shared" si="26"/>
        <v>12.0780175945105</v>
      </c>
      <c r="AL142" s="2">
        <f t="shared" si="24"/>
        <v>3.821692367018231</v>
      </c>
      <c r="AM142" s="2">
        <f t="shared" si="27"/>
        <v>3.4137980764585927</v>
      </c>
      <c r="AN142" s="6">
        <f t="shared" si="28"/>
        <v>0.11948401206634339</v>
      </c>
    </row>
    <row r="143" spans="1:42" ht="15.75" customHeight="1">
      <c r="A143" s="42">
        <v>165</v>
      </c>
      <c r="B143" s="44" t="s">
        <v>991</v>
      </c>
      <c r="C143" s="3" t="s">
        <v>46</v>
      </c>
      <c r="D143" s="2" t="s">
        <v>36</v>
      </c>
      <c r="E143" s="2" t="s">
        <v>121</v>
      </c>
      <c r="F143" s="39">
        <v>43988</v>
      </c>
      <c r="G143" s="39" t="s">
        <v>1037</v>
      </c>
      <c r="H143" s="9">
        <v>93</v>
      </c>
      <c r="I143" s="9">
        <v>14</v>
      </c>
      <c r="J143" s="5">
        <f t="shared" si="25"/>
        <v>79</v>
      </c>
      <c r="K143" s="5"/>
      <c r="L143" s="5"/>
      <c r="M143" s="2">
        <v>2.72</v>
      </c>
      <c r="N143" s="2">
        <v>0.54400000000000004</v>
      </c>
      <c r="O143" s="2">
        <v>0.46300000000000002</v>
      </c>
      <c r="P143" s="2">
        <v>6.0999999999999999E-2</v>
      </c>
      <c r="Q143" s="6">
        <f t="shared" si="29"/>
        <v>5.8747300215982721</v>
      </c>
      <c r="R143" s="2">
        <v>1.1742660705692101</v>
      </c>
      <c r="S143" s="2">
        <v>6.0230975851687596</v>
      </c>
      <c r="T143" s="2">
        <v>1.5050090974844701</v>
      </c>
      <c r="U143" s="2">
        <v>561.56618874883702</v>
      </c>
      <c r="V143" s="2">
        <v>222.43572288211899</v>
      </c>
      <c r="W143" s="2">
        <v>0.59859391894156</v>
      </c>
      <c r="X143" s="2">
        <v>0.11087786509577301</v>
      </c>
      <c r="Y143" s="2">
        <v>0.14475287467526199</v>
      </c>
      <c r="Z143" s="2">
        <v>0.64132280080099202</v>
      </c>
      <c r="AA143" s="2">
        <v>0.36930919124517902</v>
      </c>
      <c r="AB143" s="2">
        <v>0.26686522543913799</v>
      </c>
      <c r="AC143" s="2">
        <v>9.3204128353874207</v>
      </c>
      <c r="AD143" s="2">
        <v>0.76776745534705704</v>
      </c>
      <c r="AE143" s="2">
        <v>1.5085473673865301E-2</v>
      </c>
      <c r="AF143" s="2">
        <v>1.7464726559263202E-2</v>
      </c>
      <c r="AG143" s="2">
        <v>0.86376809981396896</v>
      </c>
      <c r="AH143" s="2">
        <v>1.6723971422404699E-2</v>
      </c>
      <c r="AI143" s="2">
        <v>649.350650370057</v>
      </c>
      <c r="AJ143" s="2">
        <v>150.59029750249201</v>
      </c>
      <c r="AK143" s="2">
        <f t="shared" si="26"/>
        <v>8.8045428353874211</v>
      </c>
      <c r="AL143" s="2">
        <f t="shared" si="24"/>
        <v>3.4266223659512574</v>
      </c>
      <c r="AM143" s="2">
        <f t="shared" si="27"/>
        <v>3.2369642777159635</v>
      </c>
      <c r="AN143" s="6">
        <f t="shared" si="28"/>
        <v>5.8591344223643586E-2</v>
      </c>
    </row>
    <row r="144" spans="1:42" ht="15.75" customHeight="1">
      <c r="A144" s="42">
        <v>166</v>
      </c>
      <c r="B144" s="44" t="s">
        <v>992</v>
      </c>
      <c r="C144" s="3" t="s">
        <v>47</v>
      </c>
      <c r="D144" s="2" t="s">
        <v>36</v>
      </c>
      <c r="E144" s="2" t="s">
        <v>121</v>
      </c>
      <c r="F144" s="39">
        <v>43987</v>
      </c>
      <c r="G144" s="39" t="s">
        <v>1037</v>
      </c>
      <c r="H144" s="9">
        <v>91</v>
      </c>
      <c r="I144" s="9">
        <v>6</v>
      </c>
      <c r="J144" s="5">
        <f t="shared" si="25"/>
        <v>85</v>
      </c>
      <c r="K144" s="5"/>
      <c r="L144" s="5"/>
      <c r="M144" s="2">
        <v>3.0009999999999999</v>
      </c>
      <c r="N144" s="2">
        <v>0.17699999999999999</v>
      </c>
      <c r="O144" s="2">
        <v>0.24</v>
      </c>
      <c r="P144" s="2">
        <v>3.5999999999999997E-2</v>
      </c>
      <c r="Q144" s="6">
        <f t="shared" si="29"/>
        <v>12.504166666666666</v>
      </c>
      <c r="R144" s="2">
        <v>1.1574063777926</v>
      </c>
      <c r="S144" s="2">
        <v>7.33559239436849</v>
      </c>
      <c r="T144" s="2">
        <v>1.4981047673116801</v>
      </c>
      <c r="U144" s="2">
        <v>663.19718936422805</v>
      </c>
      <c r="V144" s="2">
        <v>273.87811682181399</v>
      </c>
      <c r="W144" s="2">
        <v>0.57084086028481795</v>
      </c>
      <c r="X144" s="2">
        <v>8.5899482118833206E-2</v>
      </c>
      <c r="Y144" s="2">
        <v>0.13962965866653601</v>
      </c>
      <c r="Z144" s="2">
        <v>0.715813539968849</v>
      </c>
      <c r="AA144" s="2">
        <v>0.40470845923049498</v>
      </c>
      <c r="AB144" s="2">
        <v>0.31263491687147399</v>
      </c>
      <c r="AC144" s="2">
        <v>10.8934327617614</v>
      </c>
      <c r="AD144" s="2">
        <v>0.96662397781599996</v>
      </c>
      <c r="AE144" s="2">
        <v>1.4104949137794399E-2</v>
      </c>
      <c r="AF144" s="2">
        <v>1.7557318854500101E-2</v>
      </c>
      <c r="AG144" s="2">
        <v>0.80336577894859795</v>
      </c>
      <c r="AH144" s="2">
        <v>1.6386571525273799E-2</v>
      </c>
      <c r="AI144" s="2">
        <v>786.31738946888299</v>
      </c>
      <c r="AJ144" s="2">
        <v>186.09702786449799</v>
      </c>
      <c r="AK144" s="2">
        <f t="shared" si="26"/>
        <v>10.3383827617614</v>
      </c>
      <c r="AL144" s="2">
        <f t="shared" si="24"/>
        <v>3.629934275828524</v>
      </c>
      <c r="AM144" s="2">
        <f t="shared" si="27"/>
        <v>3.4449792608335223</v>
      </c>
      <c r="AN144" s="6">
        <f t="shared" si="28"/>
        <v>5.3688281116168836E-2</v>
      </c>
    </row>
    <row r="145" spans="1:40" ht="15.75" customHeight="1">
      <c r="A145" s="42">
        <v>159</v>
      </c>
      <c r="B145" s="44" t="s">
        <v>993</v>
      </c>
      <c r="C145" s="3" t="s">
        <v>48</v>
      </c>
      <c r="D145" s="2" t="s">
        <v>36</v>
      </c>
      <c r="E145" s="2" t="s">
        <v>121</v>
      </c>
      <c r="F145" s="39">
        <v>43988</v>
      </c>
      <c r="G145" s="39" t="s">
        <v>1037</v>
      </c>
      <c r="H145" s="9">
        <v>5</v>
      </c>
      <c r="I145" s="14">
        <v>90</v>
      </c>
      <c r="J145" s="5">
        <f t="shared" si="25"/>
        <v>-85</v>
      </c>
      <c r="K145" s="5"/>
      <c r="L145" s="5">
        <v>1</v>
      </c>
      <c r="M145" s="2">
        <v>1.1919999999999999</v>
      </c>
      <c r="N145" s="2">
        <v>0.23200000000000001</v>
      </c>
      <c r="O145" s="2">
        <v>0.13500000000000001</v>
      </c>
      <c r="P145" s="2">
        <v>1.4999999999999999E-2</v>
      </c>
      <c r="Q145" s="6">
        <f t="shared" si="29"/>
        <v>8.8296296296296291</v>
      </c>
      <c r="R145" s="2">
        <v>1.22919276812984</v>
      </c>
      <c r="S145" s="2">
        <v>4.83971972328718</v>
      </c>
      <c r="T145" s="2">
        <v>1.53870344956198</v>
      </c>
      <c r="U145" s="2">
        <v>251.552720524287</v>
      </c>
      <c r="V145" s="2">
        <v>113.45468742986</v>
      </c>
      <c r="W145" s="2">
        <v>0.53273700106723498</v>
      </c>
      <c r="X145" s="2">
        <v>3.97446036529914E-2</v>
      </c>
      <c r="Y145" s="2">
        <v>2.45988517434199E-2</v>
      </c>
      <c r="Z145" s="2">
        <v>0.26565672497804399</v>
      </c>
      <c r="AA145" s="2">
        <v>0.15159540794975601</v>
      </c>
      <c r="AB145" s="2">
        <v>0.12970288591645801</v>
      </c>
      <c r="AC145" s="2">
        <v>3.58319165638272</v>
      </c>
      <c r="AD145" s="2">
        <v>0.28014427769837202</v>
      </c>
      <c r="AE145" s="2">
        <v>1.48533932549031E-2</v>
      </c>
      <c r="AF145" s="2">
        <v>1.86341406453998E-2</v>
      </c>
      <c r="AG145" s="2">
        <v>0.79710642618606098</v>
      </c>
      <c r="AH145" s="2">
        <v>1.7007969940669099E-2</v>
      </c>
      <c r="AI145" s="2">
        <v>246.069316394205</v>
      </c>
      <c r="AJ145" s="2">
        <v>57.427441089451101</v>
      </c>
      <c r="AK145" s="2">
        <f t="shared" si="26"/>
        <v>4.1382416563827196</v>
      </c>
      <c r="AL145" s="2">
        <f t="shared" si="24"/>
        <v>3.0060332687774496</v>
      </c>
      <c r="AM145" s="2">
        <f t="shared" si="27"/>
        <v>3.4716792419318119</v>
      </c>
      <c r="AN145" s="6">
        <f t="shared" si="28"/>
        <v>-0.13412701482618944</v>
      </c>
    </row>
    <row r="146" spans="1:40" ht="15.75" customHeight="1">
      <c r="A146" s="42">
        <v>181</v>
      </c>
      <c r="B146" s="44" t="s">
        <v>994</v>
      </c>
      <c r="C146" s="3" t="s">
        <v>49</v>
      </c>
      <c r="D146" s="3" t="s">
        <v>50</v>
      </c>
      <c r="E146" s="2" t="s">
        <v>121</v>
      </c>
      <c r="F146" s="39">
        <v>43958</v>
      </c>
      <c r="G146" s="39" t="s">
        <v>1037</v>
      </c>
      <c r="H146" s="9">
        <v>10</v>
      </c>
      <c r="I146" s="9">
        <v>3</v>
      </c>
      <c r="J146" s="5">
        <f>IF(AND(NOT(ISBLANK(H146)),NOT(ISBLANK(I146)),ISNUMBER(I146)),H146-I146,"NA")</f>
        <v>7</v>
      </c>
      <c r="K146" s="5"/>
      <c r="L146" s="5"/>
      <c r="M146" s="2">
        <v>0.33100000000000002</v>
      </c>
      <c r="N146" s="12">
        <v>6.5000000000000002E-2</v>
      </c>
      <c r="O146" s="2">
        <v>-3.0000000000000001E-3</v>
      </c>
      <c r="P146" s="2">
        <v>0.06</v>
      </c>
      <c r="Q146" s="6">
        <f t="shared" ref="Q146:Q162" si="30">M146/O146</f>
        <v>-110.33333333333334</v>
      </c>
      <c r="R146" s="2">
        <v>1.1527714865459</v>
      </c>
      <c r="S146" s="2">
        <v>12.480255799878201</v>
      </c>
      <c r="T146" s="2">
        <v>1.7160027595207501</v>
      </c>
      <c r="U146" s="2">
        <v>33.908778604340398</v>
      </c>
      <c r="V146" s="2">
        <v>15.049974485537099</v>
      </c>
      <c r="W146" s="2">
        <v>0.36390305855004501</v>
      </c>
      <c r="X146" s="2">
        <v>1.04563747569273E-2</v>
      </c>
      <c r="Y146" s="2">
        <v>0</v>
      </c>
      <c r="Z146" s="2">
        <v>4.5682561788254403E-2</v>
      </c>
      <c r="AA146" s="2">
        <v>2.0325899139678E-2</v>
      </c>
      <c r="AB146" s="2">
        <v>1.7464735629809099E-2</v>
      </c>
      <c r="AC146" s="2">
        <v>0.53741109996098901</v>
      </c>
      <c r="AD146" s="2">
        <v>5.1646101563529903E-2</v>
      </c>
      <c r="AE146" s="2">
        <v>1.56096206153764E-2</v>
      </c>
      <c r="AF146" s="2">
        <v>1.8019327422415399E-2</v>
      </c>
      <c r="AG146" s="2">
        <v>0.86627099055642798</v>
      </c>
      <c r="AH146" s="2">
        <v>1.6319969105025301E-2</v>
      </c>
      <c r="AI146" s="2">
        <v>38.785589589863498</v>
      </c>
      <c r="AJ146" s="2">
        <v>8.9863705466842596</v>
      </c>
      <c r="AK146" s="2">
        <f t="shared" ref="AK146:AK166" si="31">IF(AND(ISNUMBER(J146),ISNUMBER(AC146),OR(NOT(K146=1),NOT(L146=1))),AC146-(6.53*J146/1000),"NA")</f>
        <v>0.49170109996098899</v>
      </c>
      <c r="AL146" s="2">
        <f t="shared" ref="AL146:AL166" si="32">IF(ISNUMBER(AC146),AC146/M146,"NA")</f>
        <v>1.6235984893081239</v>
      </c>
      <c r="AM146" s="2">
        <f t="shared" ref="AM146:AM166" si="33">IF(ISNUMBER(AK146),AK146/M146,"NA")</f>
        <v>1.4855018125709636</v>
      </c>
      <c r="AN146" s="6">
        <f t="shared" ref="AN146:AN166" si="34">IF(ISNUMBER(AM146),(AL146-AM146)/AM146,"NA")</f>
        <v>9.2962980972844361E-2</v>
      </c>
    </row>
    <row r="147" spans="1:40" ht="15.75" customHeight="1">
      <c r="A147" s="42">
        <v>182</v>
      </c>
      <c r="B147" s="44" t="s">
        <v>995</v>
      </c>
      <c r="C147" s="3" t="s">
        <v>51</v>
      </c>
      <c r="D147" s="3" t="s">
        <v>50</v>
      </c>
      <c r="E147" s="2" t="s">
        <v>121</v>
      </c>
      <c r="F147" s="39">
        <v>43958</v>
      </c>
      <c r="G147" s="39" t="s">
        <v>1037</v>
      </c>
      <c r="H147" s="9">
        <v>2</v>
      </c>
      <c r="I147" s="9">
        <v>3</v>
      </c>
      <c r="J147" s="5">
        <f>IF(AND(NOT(ISBLANK(H147)),NOT(ISBLANK(I147)),ISNUMBER(I147)),H147-I147,"NA")</f>
        <v>-1</v>
      </c>
      <c r="K147" s="5"/>
      <c r="L147" s="5"/>
      <c r="M147" s="2">
        <v>0.30499999999999999</v>
      </c>
      <c r="N147" s="12">
        <v>0.13800000000000001</v>
      </c>
      <c r="O147" s="2">
        <v>2.8000000000000001E-2</v>
      </c>
      <c r="P147" s="2">
        <v>4.9000000000000002E-2</v>
      </c>
      <c r="Q147" s="6">
        <f t="shared" si="30"/>
        <v>10.892857142857142</v>
      </c>
      <c r="R147" s="2">
        <v>1.47786142962599</v>
      </c>
      <c r="S147" s="2">
        <v>5.6039319747372396</v>
      </c>
      <c r="T147" s="2">
        <v>2.3250595986261802</v>
      </c>
      <c r="U147" s="2">
        <v>15.4591645143327</v>
      </c>
      <c r="V147" s="2">
        <v>7.8699171273128501</v>
      </c>
      <c r="W147" s="2">
        <v>0.30109232174766598</v>
      </c>
      <c r="X147" s="2">
        <v>1.3564443164789001E-2</v>
      </c>
      <c r="Y147" s="2">
        <v>0</v>
      </c>
      <c r="Z147" s="2">
        <v>3.1804183072381399E-2</v>
      </c>
      <c r="AA147" s="2">
        <v>9.6604024568378594E-3</v>
      </c>
      <c r="AB147" s="2">
        <v>1.20499855316609E-2</v>
      </c>
      <c r="AC147" s="2">
        <v>0.48045585108165201</v>
      </c>
      <c r="AD147" s="2">
        <v>5.6151294530806903E-2</v>
      </c>
      <c r="AE147" s="2">
        <v>1.43492722678937E-2</v>
      </c>
      <c r="AF147" s="2">
        <v>1.6351537565337901E-2</v>
      </c>
      <c r="AG147" s="2">
        <v>0.87754880607138497</v>
      </c>
      <c r="AH147" s="2">
        <v>1.36834334396835E-2</v>
      </c>
      <c r="AI147" s="2">
        <v>34.987759592539</v>
      </c>
      <c r="AJ147" s="2">
        <v>7.8705822523394602</v>
      </c>
      <c r="AK147" s="2">
        <f t="shared" si="31"/>
        <v>0.48698585108165199</v>
      </c>
      <c r="AL147" s="2">
        <f t="shared" si="32"/>
        <v>1.5752650855136132</v>
      </c>
      <c r="AM147" s="2">
        <f t="shared" si="33"/>
        <v>1.5966749215791869</v>
      </c>
      <c r="AN147" s="6">
        <f t="shared" si="34"/>
        <v>-1.3409013805013192E-2</v>
      </c>
    </row>
    <row r="148" spans="1:40" ht="15.75" customHeight="1">
      <c r="A148" s="42">
        <v>183</v>
      </c>
      <c r="B148" s="44" t="s">
        <v>996</v>
      </c>
      <c r="C148" s="3" t="s">
        <v>52</v>
      </c>
      <c r="D148" s="3" t="s">
        <v>50</v>
      </c>
      <c r="E148" s="2" t="s">
        <v>121</v>
      </c>
      <c r="F148" s="39">
        <v>43958</v>
      </c>
      <c r="G148" s="39" t="s">
        <v>1037</v>
      </c>
      <c r="H148" s="9">
        <v>36</v>
      </c>
      <c r="I148" s="9">
        <v>3</v>
      </c>
      <c r="J148" s="5">
        <f>IF(AND(NOT(ISBLANK(H148)),NOT(ISBLANK(I148)),ISNUMBER(I148)),H148-I148,"NA")</f>
        <v>33</v>
      </c>
      <c r="K148" s="5"/>
      <c r="L148" s="5"/>
      <c r="M148" s="2">
        <v>1.4039999999999999</v>
      </c>
      <c r="N148" s="12">
        <v>8.5999999999999993E-2</v>
      </c>
      <c r="O148" s="2">
        <v>5.8000000000000003E-2</v>
      </c>
      <c r="P148" s="2">
        <v>1.4999999999999999E-2</v>
      </c>
      <c r="Q148" s="6">
        <f t="shared" si="30"/>
        <v>24.206896551724135</v>
      </c>
      <c r="R148" s="2">
        <v>1.1351428543509701</v>
      </c>
      <c r="S148" s="2">
        <v>13.3063263034269</v>
      </c>
      <c r="T148" s="2">
        <v>1.48707825983734</v>
      </c>
      <c r="U148" s="2">
        <v>253.89692632193999</v>
      </c>
      <c r="V148" s="2">
        <v>105.759628196638</v>
      </c>
      <c r="W148" s="2">
        <v>0.51981820062608197</v>
      </c>
      <c r="X148" s="2">
        <v>5.2866733941499398E-2</v>
      </c>
      <c r="Y148" s="2">
        <v>3.37198357903645E-2</v>
      </c>
      <c r="Z148" s="2">
        <v>0.27080687606098802</v>
      </c>
      <c r="AA148" s="2">
        <v>0.14122168673239299</v>
      </c>
      <c r="AB148" s="2">
        <v>0.108476799199323</v>
      </c>
      <c r="AC148" s="2">
        <v>5.1693851695388799</v>
      </c>
      <c r="AD148" s="2">
        <v>0.580242947346854</v>
      </c>
      <c r="AE148" s="2">
        <v>1.29202676137393E-2</v>
      </c>
      <c r="AF148" s="2">
        <v>1.56920209163737E-2</v>
      </c>
      <c r="AG148" s="2">
        <v>0.82336543410146801</v>
      </c>
      <c r="AH148" s="2">
        <v>1.4836391847866E-2</v>
      </c>
      <c r="AI148" s="2">
        <v>395.01913698326803</v>
      </c>
      <c r="AJ148" s="2">
        <v>94.790263890136103</v>
      </c>
      <c r="AK148" s="2">
        <f t="shared" si="31"/>
        <v>4.95389516953888</v>
      </c>
      <c r="AL148" s="2">
        <f t="shared" si="32"/>
        <v>3.6818982689023363</v>
      </c>
      <c r="AM148" s="2">
        <f t="shared" si="33"/>
        <v>3.5284153629194304</v>
      </c>
      <c r="AN148" s="6">
        <f t="shared" si="34"/>
        <v>4.349910376082064E-2</v>
      </c>
    </row>
    <row r="149" spans="1:40" ht="15.75" customHeight="1">
      <c r="A149" s="42">
        <v>184</v>
      </c>
      <c r="B149" s="44" t="s">
        <v>997</v>
      </c>
      <c r="C149" s="3" t="s">
        <v>53</v>
      </c>
      <c r="D149" s="3" t="s">
        <v>50</v>
      </c>
      <c r="E149" s="2" t="s">
        <v>121</v>
      </c>
      <c r="F149" s="39">
        <v>43958</v>
      </c>
      <c r="G149" s="39" t="s">
        <v>1037</v>
      </c>
      <c r="H149" s="9">
        <v>7</v>
      </c>
      <c r="I149" s="9">
        <v>3</v>
      </c>
      <c r="J149" s="5">
        <f>IF(AND(NOT(ISBLANK(H149)),NOT(ISBLANK(I149)),ISNUMBER(I149)),H149-I149,"NA")</f>
        <v>4</v>
      </c>
      <c r="K149" s="5"/>
      <c r="L149" s="5"/>
      <c r="M149" s="2">
        <v>0.54500000000000004</v>
      </c>
      <c r="N149" s="12" t="s">
        <v>67</v>
      </c>
      <c r="O149" s="2">
        <v>-3.0000000000000001E-3</v>
      </c>
      <c r="P149" s="2">
        <v>2.5000000000000001E-2</v>
      </c>
      <c r="Q149" s="6">
        <f t="shared" si="30"/>
        <v>-181.66666666666669</v>
      </c>
      <c r="R149" s="2">
        <v>1.2333581442791599</v>
      </c>
      <c r="S149" s="2">
        <v>63.186409534073697</v>
      </c>
      <c r="T149" s="2">
        <v>1.4968671504290401</v>
      </c>
      <c r="U149" s="2">
        <v>91.591429089506505</v>
      </c>
      <c r="V149" s="2">
        <v>40.067911878276902</v>
      </c>
      <c r="W149" s="2">
        <v>0.47678838889210201</v>
      </c>
      <c r="X149" s="2">
        <v>1.8942140909643999E-2</v>
      </c>
      <c r="Y149" s="2">
        <v>0</v>
      </c>
      <c r="Z149" s="2">
        <v>0.102283671885289</v>
      </c>
      <c r="AA149" s="2">
        <v>5.1668040469579103E-2</v>
      </c>
      <c r="AB149" s="2">
        <v>4.1743086361961397E-2</v>
      </c>
      <c r="AC149" s="2">
        <v>1.8147170352864801</v>
      </c>
      <c r="AD149" s="2">
        <v>0.236069615940035</v>
      </c>
      <c r="AE149" s="2">
        <v>1.18921298426275E-2</v>
      </c>
      <c r="AF149" s="2">
        <v>1.4121764050307E-2</v>
      </c>
      <c r="AG149" s="2">
        <v>0.84211361981855404</v>
      </c>
      <c r="AH149" s="2">
        <v>1.3674666337824E-2</v>
      </c>
      <c r="AI149" s="2">
        <v>143.61888709875299</v>
      </c>
      <c r="AJ149" s="2">
        <v>34.126527884118701</v>
      </c>
      <c r="AK149" s="2">
        <f t="shared" si="31"/>
        <v>1.7885970352864802</v>
      </c>
      <c r="AL149" s="2">
        <f t="shared" si="32"/>
        <v>3.3297560280485872</v>
      </c>
      <c r="AM149" s="2">
        <f t="shared" si="33"/>
        <v>3.2818294225439999</v>
      </c>
      <c r="AN149" s="6">
        <f t="shared" si="34"/>
        <v>1.4603624787858612E-2</v>
      </c>
    </row>
    <row r="150" spans="1:40" ht="15.75" customHeight="1">
      <c r="A150" s="42">
        <v>185</v>
      </c>
      <c r="B150" s="44" t="s">
        <v>998</v>
      </c>
      <c r="C150" s="3" t="s">
        <v>54</v>
      </c>
      <c r="D150" s="3" t="s">
        <v>50</v>
      </c>
      <c r="E150" s="2" t="s">
        <v>121</v>
      </c>
      <c r="F150" s="39">
        <v>43958</v>
      </c>
      <c r="G150" s="39" t="s">
        <v>1037</v>
      </c>
      <c r="H150" s="9">
        <v>0</v>
      </c>
      <c r="I150" s="9">
        <v>6</v>
      </c>
      <c r="J150" s="5">
        <f>IF(AND(NOT(ISBLANK(H150)),NOT(ISBLANK(I150)),ISNUMBER(I150)),H150-I150,"NA")</f>
        <v>-6</v>
      </c>
      <c r="K150" s="5"/>
      <c r="L150" s="5"/>
      <c r="M150" s="2">
        <v>0.752</v>
      </c>
      <c r="N150" s="12">
        <v>8.0000000000000002E-3</v>
      </c>
      <c r="O150" s="2">
        <v>0.1</v>
      </c>
      <c r="P150" s="2">
        <v>2.4E-2</v>
      </c>
      <c r="Q150" s="6">
        <f t="shared" si="30"/>
        <v>7.52</v>
      </c>
      <c r="R150" s="2">
        <v>1.25495465718926</v>
      </c>
      <c r="S150" s="2">
        <v>9.5261777424064693</v>
      </c>
      <c r="T150" s="2">
        <v>1.5940009330495799</v>
      </c>
      <c r="U150" s="2">
        <v>84.615651981938299</v>
      </c>
      <c r="V150" s="2">
        <v>30.126871726050801</v>
      </c>
      <c r="W150" s="2">
        <v>0.74018034998023896</v>
      </c>
      <c r="X150" s="2">
        <v>2.0932881023327399E-2</v>
      </c>
      <c r="Y150" s="2">
        <v>1.3092127004057401E-2</v>
      </c>
      <c r="Z150" s="2">
        <v>0.100581774664761</v>
      </c>
      <c r="AA150" s="2">
        <v>4.9028663316221403E-2</v>
      </c>
      <c r="AB150" s="2">
        <v>3.7175175222898801E-2</v>
      </c>
      <c r="AC150" s="2">
        <v>1.6984444835567201</v>
      </c>
      <c r="AD150" s="2">
        <v>0.151695038709587</v>
      </c>
      <c r="AE150" s="2">
        <v>1.7338039557491101E-2</v>
      </c>
      <c r="AF150" s="2">
        <v>1.48825989370267E-2</v>
      </c>
      <c r="AG150" s="2">
        <v>1.1649873540807101</v>
      </c>
      <c r="AH150" s="2">
        <v>1.5919454632669E-2</v>
      </c>
      <c r="AI150" s="2">
        <v>111.43890035857299</v>
      </c>
      <c r="AJ150" s="2">
        <v>24.333187029876999</v>
      </c>
      <c r="AK150" s="2">
        <f t="shared" si="31"/>
        <v>1.7376244835567201</v>
      </c>
      <c r="AL150" s="2">
        <f t="shared" si="32"/>
        <v>2.2585697919637235</v>
      </c>
      <c r="AM150" s="2">
        <f t="shared" si="33"/>
        <v>2.3106708557935107</v>
      </c>
      <c r="AN150" s="6">
        <f t="shared" si="34"/>
        <v>-2.2548024829739364E-2</v>
      </c>
    </row>
    <row r="151" spans="1:40" ht="15.75" customHeight="1">
      <c r="A151" s="42">
        <v>186</v>
      </c>
      <c r="B151" s="44" t="s">
        <v>999</v>
      </c>
      <c r="C151" s="3" t="s">
        <v>55</v>
      </c>
      <c r="D151" s="3" t="s">
        <v>50</v>
      </c>
      <c r="E151" s="2" t="s">
        <v>121</v>
      </c>
      <c r="F151" s="39">
        <v>43964</v>
      </c>
      <c r="G151" s="39" t="s">
        <v>1037</v>
      </c>
      <c r="H151" s="9"/>
      <c r="I151" s="9">
        <v>0</v>
      </c>
      <c r="J151" s="5"/>
      <c r="K151" s="5"/>
      <c r="L151" s="5"/>
      <c r="M151" s="2">
        <v>0.97799999999999998</v>
      </c>
      <c r="N151" s="2">
        <v>3.2000000000000001E-2</v>
      </c>
      <c r="O151" s="2">
        <v>0.04</v>
      </c>
      <c r="P151" s="2">
        <v>2.7E-2</v>
      </c>
      <c r="Q151" s="6">
        <f t="shared" si="30"/>
        <v>24.45</v>
      </c>
      <c r="R151" s="2">
        <v>1.1790988352595799</v>
      </c>
      <c r="S151" s="2">
        <v>2.79325488126607</v>
      </c>
      <c r="T151" s="2">
        <v>1.59269295534197</v>
      </c>
      <c r="U151" s="2">
        <v>112.974303915231</v>
      </c>
      <c r="V151" s="2">
        <v>42.0744169592585</v>
      </c>
      <c r="W151" s="2">
        <v>0.62106493013804898</v>
      </c>
      <c r="X151" s="2">
        <v>5.2763611166710703E-2</v>
      </c>
      <c r="Y151" s="2">
        <v>4.62388288401741E-2</v>
      </c>
      <c r="Z151" s="2">
        <v>0.124873455211599</v>
      </c>
      <c r="AA151" s="2">
        <v>6.4347593071278006E-2</v>
      </c>
      <c r="AB151" s="2">
        <v>4.7749181658849303E-2</v>
      </c>
      <c r="AC151" s="2">
        <v>1.7572560472521299</v>
      </c>
      <c r="AD151" s="2">
        <v>0.13348078376127501</v>
      </c>
      <c r="AE151" s="2">
        <v>1.7693852408973799E-2</v>
      </c>
      <c r="AF151" s="2">
        <v>1.9151143379595399E-2</v>
      </c>
      <c r="AG151" s="2">
        <v>0.92390579811676998</v>
      </c>
      <c r="AH151" s="2">
        <v>1.7242272514395401E-2</v>
      </c>
      <c r="AI151" s="2">
        <v>117.059213256105</v>
      </c>
      <c r="AJ151" s="2">
        <v>26.052240217558001</v>
      </c>
      <c r="AK151" s="2" t="str">
        <f t="shared" si="31"/>
        <v>NA</v>
      </c>
      <c r="AL151" s="2">
        <f t="shared" si="32"/>
        <v>1.7967853243886809</v>
      </c>
      <c r="AM151" s="2" t="str">
        <f t="shared" si="33"/>
        <v>NA</v>
      </c>
      <c r="AN151" s="6" t="str">
        <f t="shared" si="34"/>
        <v>NA</v>
      </c>
    </row>
    <row r="152" spans="1:40" ht="15.75" customHeight="1">
      <c r="A152" s="42">
        <v>187</v>
      </c>
      <c r="B152" s="44" t="s">
        <v>1000</v>
      </c>
      <c r="C152" s="3" t="s">
        <v>56</v>
      </c>
      <c r="D152" s="3" t="s">
        <v>50</v>
      </c>
      <c r="E152" s="2" t="s">
        <v>121</v>
      </c>
      <c r="F152" s="39">
        <v>43958</v>
      </c>
      <c r="G152" s="39" t="s">
        <v>1037</v>
      </c>
      <c r="H152" s="9">
        <v>12</v>
      </c>
      <c r="I152" s="9">
        <v>3</v>
      </c>
      <c r="J152" s="5">
        <f t="shared" ref="J152:J166" si="35">IF(AND(NOT(ISBLANK(H152)),NOT(ISBLANK(I152)),ISNUMBER(I152)),H152-I152,"NA")</f>
        <v>9</v>
      </c>
      <c r="K152" s="5"/>
      <c r="L152" s="5"/>
      <c r="M152" s="2">
        <v>1.024</v>
      </c>
      <c r="N152" s="2">
        <v>0.24099999999999999</v>
      </c>
      <c r="O152" s="2">
        <v>6.4000000000000001E-2</v>
      </c>
      <c r="P152" s="2">
        <v>4.3999999999999997E-2</v>
      </c>
      <c r="Q152" s="6">
        <f t="shared" si="30"/>
        <v>16</v>
      </c>
      <c r="R152" s="2">
        <v>1.2473743996856399</v>
      </c>
      <c r="S152" s="2">
        <v>7.8760492266069697</v>
      </c>
      <c r="T152" s="2">
        <v>1.6217417568572301</v>
      </c>
      <c r="U152" s="2">
        <v>96.630282142599</v>
      </c>
      <c r="V152" s="2">
        <v>36.614146817276399</v>
      </c>
      <c r="W152" s="2">
        <v>0.65012282834476398</v>
      </c>
      <c r="X152" s="2">
        <v>4.39422714662214E-2</v>
      </c>
      <c r="Y152" s="2">
        <v>1.5920677530795398E-2</v>
      </c>
      <c r="Z152" s="2">
        <v>0.115849589520252</v>
      </c>
      <c r="AA152" s="2">
        <v>5.7976253796581001E-2</v>
      </c>
      <c r="AB152" s="2">
        <v>4.0717207035012103E-2</v>
      </c>
      <c r="AC152" s="2">
        <v>1.7329804408697</v>
      </c>
      <c r="AD152" s="2">
        <v>0.120296775664328</v>
      </c>
      <c r="AE152" s="2">
        <v>1.79415678938642E-2</v>
      </c>
      <c r="AF152" s="2">
        <v>1.8679235700059801E-2</v>
      </c>
      <c r="AG152" s="2">
        <v>0.96050867294354803</v>
      </c>
      <c r="AH152" s="2">
        <v>1.7921325500206899E-2</v>
      </c>
      <c r="AI152" s="2">
        <v>113.36526496469099</v>
      </c>
      <c r="AJ152" s="2">
        <v>25.206644755015599</v>
      </c>
      <c r="AK152" s="2">
        <f t="shared" si="31"/>
        <v>1.6742104408697001</v>
      </c>
      <c r="AL152" s="2">
        <f t="shared" si="32"/>
        <v>1.6923637117868164</v>
      </c>
      <c r="AM152" s="2">
        <f t="shared" si="33"/>
        <v>1.6349711336618165</v>
      </c>
      <c r="AN152" s="6">
        <f t="shared" si="34"/>
        <v>3.510311402040403E-2</v>
      </c>
    </row>
    <row r="153" spans="1:40" ht="15.75" customHeight="1">
      <c r="A153" s="42">
        <v>188</v>
      </c>
      <c r="B153" s="44" t="s">
        <v>1001</v>
      </c>
      <c r="C153" s="3" t="s">
        <v>76</v>
      </c>
      <c r="D153" s="3" t="s">
        <v>50</v>
      </c>
      <c r="E153" s="2" t="s">
        <v>121</v>
      </c>
      <c r="F153" s="39">
        <v>43958</v>
      </c>
      <c r="G153" s="39" t="s">
        <v>1037</v>
      </c>
      <c r="H153" s="9" t="s">
        <v>67</v>
      </c>
      <c r="I153" s="9">
        <v>15</v>
      </c>
      <c r="J153" s="5" t="e">
        <f t="shared" si="35"/>
        <v>#VALUE!</v>
      </c>
      <c r="K153" s="5"/>
      <c r="L153" s="5"/>
      <c r="M153" s="2">
        <v>3.9279999999999999</v>
      </c>
      <c r="N153" s="2">
        <v>0.311</v>
      </c>
      <c r="O153" s="2">
        <v>0.128</v>
      </c>
      <c r="P153" s="2">
        <v>8.7999999999999995E-2</v>
      </c>
      <c r="Q153" s="6">
        <f t="shared" si="30"/>
        <v>30.6875</v>
      </c>
      <c r="R153" s="2">
        <v>1.0935610719356399</v>
      </c>
      <c r="S153" s="2">
        <v>10.417271650340099</v>
      </c>
      <c r="T153" s="2">
        <v>1.4302907095195201</v>
      </c>
      <c r="U153" s="2">
        <v>908.74038658140705</v>
      </c>
      <c r="V153" s="2">
        <v>394.65270589182398</v>
      </c>
      <c r="W153" s="2">
        <v>0.48133533552633101</v>
      </c>
      <c r="X153" s="2">
        <v>0.12958978256386899</v>
      </c>
      <c r="Y153" s="2">
        <v>0.145488997568577</v>
      </c>
      <c r="Z153" s="2">
        <v>0.96149450535261805</v>
      </c>
      <c r="AA153" s="2">
        <v>0.52313829832354497</v>
      </c>
      <c r="AB153" s="2">
        <v>0.39629803616256298</v>
      </c>
      <c r="AC153" s="2">
        <v>18.938271540167499</v>
      </c>
      <c r="AD153" s="2">
        <v>2.5000848009171599</v>
      </c>
      <c r="AE153" s="2">
        <v>1.1426078183167701E-2</v>
      </c>
      <c r="AF153" s="2">
        <v>1.5701196276128399E-2</v>
      </c>
      <c r="AG153" s="2">
        <v>0.72772023113548001</v>
      </c>
      <c r="AH153" s="2">
        <v>1.4590371304818399E-2</v>
      </c>
      <c r="AI153" s="2">
        <v>1497.2585069023201</v>
      </c>
      <c r="AJ153" s="2">
        <v>362.61420815046898</v>
      </c>
      <c r="AK153" s="2" t="str">
        <f t="shared" si="31"/>
        <v>NA</v>
      </c>
      <c r="AL153" s="2">
        <f t="shared" si="32"/>
        <v>4.821352225093559</v>
      </c>
      <c r="AM153" s="2" t="str">
        <f t="shared" si="33"/>
        <v>NA</v>
      </c>
      <c r="AN153" s="6" t="str">
        <f t="shared" si="34"/>
        <v>NA</v>
      </c>
    </row>
    <row r="154" spans="1:40" ht="15.75" customHeight="1">
      <c r="A154" s="42">
        <v>190</v>
      </c>
      <c r="B154" s="44" t="s">
        <v>1002</v>
      </c>
      <c r="C154" s="3" t="s">
        <v>79</v>
      </c>
      <c r="D154" s="3" t="s">
        <v>50</v>
      </c>
      <c r="E154" s="2" t="s">
        <v>121</v>
      </c>
      <c r="F154" s="39">
        <v>43958</v>
      </c>
      <c r="G154" s="39" t="s">
        <v>1037</v>
      </c>
      <c r="H154" s="9">
        <v>-64</v>
      </c>
      <c r="I154" s="9">
        <v>9</v>
      </c>
      <c r="J154" s="5">
        <f t="shared" si="35"/>
        <v>-73</v>
      </c>
      <c r="K154" s="5">
        <v>1</v>
      </c>
      <c r="L154" s="5"/>
      <c r="M154" s="2">
        <v>3.3679999999999999</v>
      </c>
      <c r="N154" s="2">
        <v>0.40300000000000002</v>
      </c>
      <c r="O154" s="2">
        <v>0.55800000000000005</v>
      </c>
      <c r="P154" s="2">
        <v>5.0000000000000001E-3</v>
      </c>
      <c r="Q154" s="6">
        <f t="shared" si="30"/>
        <v>6.0358422939068097</v>
      </c>
      <c r="R154" s="2">
        <v>1.24896634260637</v>
      </c>
      <c r="S154" s="2">
        <v>5.7733008499388401</v>
      </c>
      <c r="T154" s="2">
        <v>1.59133216974111</v>
      </c>
      <c r="U154" s="2">
        <v>672.24347119956803</v>
      </c>
      <c r="V154" s="2">
        <v>257.52524960599499</v>
      </c>
      <c r="W154" s="2">
        <v>0.71270169316762</v>
      </c>
      <c r="X154" s="2">
        <v>0.174179050126611</v>
      </c>
      <c r="Y154" s="2">
        <v>0.19853978846940401</v>
      </c>
      <c r="Z154" s="2">
        <v>0.71392726189046096</v>
      </c>
      <c r="AA154" s="2">
        <v>0.38977575745611398</v>
      </c>
      <c r="AB154" s="2">
        <v>0.29947377044224099</v>
      </c>
      <c r="AC154" s="2">
        <v>8.6651877278590099</v>
      </c>
      <c r="AD154" s="2">
        <v>0.93439484725220101</v>
      </c>
      <c r="AE154" s="2">
        <v>1.57711218701093E-2</v>
      </c>
      <c r="AF154" s="2">
        <v>1.4353112210786501E-2</v>
      </c>
      <c r="AG154" s="2">
        <v>1.0987945776845001</v>
      </c>
      <c r="AH154" s="2">
        <v>1.48428583681709E-2</v>
      </c>
      <c r="AI154" s="2">
        <v>611.54670221894196</v>
      </c>
      <c r="AJ154" s="2">
        <v>138.388714465265</v>
      </c>
      <c r="AK154" s="2">
        <f t="shared" si="31"/>
        <v>9.1418777278590095</v>
      </c>
      <c r="AL154" s="2">
        <f t="shared" si="32"/>
        <v>2.5727992066089698</v>
      </c>
      <c r="AM154" s="2">
        <f t="shared" si="33"/>
        <v>2.7143342422384236</v>
      </c>
      <c r="AN154" s="6">
        <f t="shared" si="34"/>
        <v>-5.2143554550870067E-2</v>
      </c>
    </row>
    <row r="155" spans="1:40" ht="15.75" customHeight="1">
      <c r="A155" s="42">
        <v>189</v>
      </c>
      <c r="B155" s="44" t="s">
        <v>1003</v>
      </c>
      <c r="C155" s="3" t="s">
        <v>57</v>
      </c>
      <c r="D155" s="3" t="s">
        <v>50</v>
      </c>
      <c r="E155" s="2" t="s">
        <v>121</v>
      </c>
      <c r="F155" s="39">
        <v>43958</v>
      </c>
      <c r="G155" s="39" t="s">
        <v>1037</v>
      </c>
      <c r="H155" s="9">
        <v>7</v>
      </c>
      <c r="I155" s="2"/>
      <c r="J155" s="5" t="str">
        <f t="shared" si="35"/>
        <v>NA</v>
      </c>
      <c r="K155" s="5"/>
      <c r="L155" s="5"/>
      <c r="M155" s="2">
        <v>0.89300000000000002</v>
      </c>
      <c r="N155" s="2">
        <v>5.5E-2</v>
      </c>
      <c r="O155" s="2">
        <v>0.02</v>
      </c>
      <c r="P155" s="2">
        <v>8.9999999999999993E-3</v>
      </c>
      <c r="Q155" s="6">
        <f t="shared" si="30"/>
        <v>44.65</v>
      </c>
      <c r="R155" s="2">
        <v>1.0637118606132701</v>
      </c>
      <c r="S155" s="2">
        <v>11.115889814211201</v>
      </c>
      <c r="T155" s="2">
        <v>1.46355126549557</v>
      </c>
      <c r="U155" s="2">
        <v>113.496001434137</v>
      </c>
      <c r="V155" s="2">
        <v>51.637759572507697</v>
      </c>
      <c r="W155" s="2">
        <v>0.43208032349028203</v>
      </c>
      <c r="X155" s="2">
        <v>2.2819706234258798E-2</v>
      </c>
      <c r="Y155" s="2">
        <v>-1.7763568394002501E-15</v>
      </c>
      <c r="Z155" s="2">
        <v>0.123270654875625</v>
      </c>
      <c r="AA155" s="2">
        <v>6.6532977110227903E-2</v>
      </c>
      <c r="AB155" s="2">
        <v>5.5055556049865097E-2</v>
      </c>
      <c r="AC155" s="2">
        <v>2.30468345242965</v>
      </c>
      <c r="AD155" s="2">
        <v>0.20160977677313999</v>
      </c>
      <c r="AE155" s="2">
        <v>1.3723869940986899E-2</v>
      </c>
      <c r="AF155" s="2">
        <v>1.79005846652678E-2</v>
      </c>
      <c r="AG155" s="2">
        <v>0.76667160305747595</v>
      </c>
      <c r="AH155" s="2">
        <v>1.6436257367717099E-2</v>
      </c>
      <c r="AI155" s="2">
        <v>166.41019903217301</v>
      </c>
      <c r="AJ155" s="2">
        <v>39.227671010977197</v>
      </c>
      <c r="AK155" s="2" t="str">
        <f t="shared" si="31"/>
        <v>NA</v>
      </c>
      <c r="AL155" s="2">
        <f t="shared" si="32"/>
        <v>2.5808325335158453</v>
      </c>
      <c r="AM155" s="2" t="str">
        <f t="shared" si="33"/>
        <v>NA</v>
      </c>
      <c r="AN155" s="6" t="str">
        <f t="shared" si="34"/>
        <v>NA</v>
      </c>
    </row>
    <row r="156" spans="1:40" ht="15.75" customHeight="1">
      <c r="A156" s="42">
        <v>170</v>
      </c>
      <c r="B156" s="44" t="s">
        <v>1004</v>
      </c>
      <c r="C156" s="3" t="s">
        <v>71</v>
      </c>
      <c r="D156" s="3" t="s">
        <v>72</v>
      </c>
      <c r="E156" s="2" t="s">
        <v>121</v>
      </c>
      <c r="F156" s="39">
        <v>43942</v>
      </c>
      <c r="G156" s="39" t="s">
        <v>1037</v>
      </c>
      <c r="H156" s="9">
        <v>12</v>
      </c>
      <c r="I156" s="2"/>
      <c r="J156" s="5" t="str">
        <f t="shared" si="35"/>
        <v>NA</v>
      </c>
      <c r="K156" s="5"/>
      <c r="L156" s="5"/>
      <c r="M156" s="2">
        <v>0.90800000000000003</v>
      </c>
      <c r="N156" s="12">
        <v>0.23499999999999999</v>
      </c>
      <c r="O156" s="2">
        <v>8.0000000000000002E-3</v>
      </c>
      <c r="P156" s="2">
        <v>4.0000000000000001E-3</v>
      </c>
      <c r="Q156" s="6">
        <f t="shared" si="30"/>
        <v>113.5</v>
      </c>
      <c r="R156" s="2">
        <v>1.1604317347961399</v>
      </c>
      <c r="S156" s="2">
        <v>14.0749850078307</v>
      </c>
      <c r="T156" s="2">
        <v>1.4869293182843399</v>
      </c>
      <c r="U156" s="2">
        <v>130.15893758687099</v>
      </c>
      <c r="V156" s="2">
        <v>58.650020688035198</v>
      </c>
      <c r="W156" s="2">
        <v>0.51467765864412696</v>
      </c>
      <c r="X156" s="2">
        <v>2.3350839334483502E-2</v>
      </c>
      <c r="Y156" s="2">
        <v>2.0236308447096001E-2</v>
      </c>
      <c r="Z156" s="2">
        <v>0.14971965393687001</v>
      </c>
      <c r="AA156" s="2">
        <v>7.8921079979771505E-2</v>
      </c>
      <c r="AB156" s="2">
        <v>6.5490080825995306E-2</v>
      </c>
      <c r="AC156" s="2">
        <v>3.09048162525198</v>
      </c>
      <c r="AD156" s="2">
        <v>0.28256535428274299</v>
      </c>
      <c r="AE156" s="2">
        <v>1.3810660659463399E-2</v>
      </c>
      <c r="AF156" s="2">
        <v>1.6831614688959301E-2</v>
      </c>
      <c r="AG156" s="2">
        <v>0.82051905979778295</v>
      </c>
      <c r="AH156" s="2">
        <v>1.5831549938841501E-2</v>
      </c>
      <c r="AI156" s="2">
        <v>219.22401623686</v>
      </c>
      <c r="AJ156" s="2">
        <v>51.029880544176699</v>
      </c>
      <c r="AK156" s="2" t="str">
        <f t="shared" si="31"/>
        <v>NA</v>
      </c>
      <c r="AL156" s="2">
        <f t="shared" si="32"/>
        <v>3.4036141247268503</v>
      </c>
      <c r="AM156" s="2" t="str">
        <f t="shared" si="33"/>
        <v>NA</v>
      </c>
      <c r="AN156" s="6" t="str">
        <f t="shared" si="34"/>
        <v>NA</v>
      </c>
    </row>
    <row r="157" spans="1:40" ht="15.75" customHeight="1">
      <c r="A157" s="42">
        <v>171</v>
      </c>
      <c r="B157" s="44" t="s">
        <v>1005</v>
      </c>
      <c r="C157" s="3" t="s">
        <v>73</v>
      </c>
      <c r="D157" s="3" t="s">
        <v>72</v>
      </c>
      <c r="E157" s="2" t="s">
        <v>121</v>
      </c>
      <c r="F157" s="39">
        <v>43942</v>
      </c>
      <c r="G157" s="39" t="s">
        <v>1037</v>
      </c>
      <c r="H157" s="9">
        <v>2</v>
      </c>
      <c r="I157" s="2"/>
      <c r="J157" s="5" t="str">
        <f t="shared" si="35"/>
        <v>NA</v>
      </c>
      <c r="K157" s="5"/>
      <c r="L157" s="5"/>
      <c r="M157" s="2">
        <v>0.76100000000000001</v>
      </c>
      <c r="N157" s="12">
        <v>5.3999999999999999E-2</v>
      </c>
      <c r="O157" s="2">
        <v>3.0000000000000001E-3</v>
      </c>
      <c r="P157" s="2">
        <v>5.0999999999999997E-2</v>
      </c>
      <c r="Q157" s="6">
        <f t="shared" si="30"/>
        <v>253.66666666666666</v>
      </c>
      <c r="R157" s="2">
        <v>1.14234756759017</v>
      </c>
      <c r="S157" s="2">
        <v>8.8110399502125691</v>
      </c>
      <c r="T157" s="2">
        <v>1.4351955981531701</v>
      </c>
      <c r="U157" s="2">
        <v>111.191952547783</v>
      </c>
      <c r="V157" s="2">
        <v>51.850302683187202</v>
      </c>
      <c r="W157" s="2">
        <v>0.48734392187333903</v>
      </c>
      <c r="X157" s="2">
        <v>3.3865183798567997E-2</v>
      </c>
      <c r="Y157" s="2">
        <v>2.0314820337930001E-2</v>
      </c>
      <c r="Z157" s="2">
        <v>0.127452580507878</v>
      </c>
      <c r="AA157" s="2">
        <v>6.8324512708613797E-2</v>
      </c>
      <c r="AB157" s="2">
        <v>5.63685708822632E-2</v>
      </c>
      <c r="AC157" s="2">
        <v>2.15833661764428</v>
      </c>
      <c r="AD157" s="2">
        <v>0.17865463659564501</v>
      </c>
      <c r="AE157" s="2">
        <v>1.3569063558935701E-2</v>
      </c>
      <c r="AF157" s="2">
        <v>1.6903284479315401E-2</v>
      </c>
      <c r="AG157" s="2">
        <v>0.80274715695284804</v>
      </c>
      <c r="AH157" s="2">
        <v>1.6408783637553999E-2</v>
      </c>
      <c r="AI157" s="2">
        <v>153.35327211116899</v>
      </c>
      <c r="AJ157" s="2">
        <v>35.9524694096134</v>
      </c>
      <c r="AK157" s="2" t="str">
        <f t="shared" si="31"/>
        <v>NA</v>
      </c>
      <c r="AL157" s="2">
        <f t="shared" si="32"/>
        <v>2.8361847800844679</v>
      </c>
      <c r="AM157" s="2" t="str">
        <f t="shared" si="33"/>
        <v>NA</v>
      </c>
      <c r="AN157" s="6" t="str">
        <f t="shared" si="34"/>
        <v>NA</v>
      </c>
    </row>
    <row r="158" spans="1:40" ht="15.75" customHeight="1">
      <c r="A158" s="42">
        <v>174</v>
      </c>
      <c r="B158" s="44" t="s">
        <v>1006</v>
      </c>
      <c r="C158" s="3" t="s">
        <v>77</v>
      </c>
      <c r="D158" s="3" t="s">
        <v>72</v>
      </c>
      <c r="E158" s="2" t="s">
        <v>121</v>
      </c>
      <c r="F158" s="39">
        <v>43942</v>
      </c>
      <c r="G158" s="39" t="s">
        <v>1037</v>
      </c>
      <c r="H158" s="9">
        <v>7</v>
      </c>
      <c r="I158" s="2"/>
      <c r="J158" s="5" t="str">
        <f t="shared" si="35"/>
        <v>NA</v>
      </c>
      <c r="K158" s="5"/>
      <c r="L158" s="5"/>
      <c r="M158" s="2">
        <v>0.66</v>
      </c>
      <c r="N158" s="2">
        <v>2.3E-2</v>
      </c>
      <c r="O158" s="2">
        <v>2.5999999999999999E-2</v>
      </c>
      <c r="P158" s="2">
        <v>3.5999999999999997E-2</v>
      </c>
      <c r="Q158" s="6">
        <f t="shared" si="30"/>
        <v>25.384615384615387</v>
      </c>
      <c r="R158" s="2">
        <v>1.1198265089533299</v>
      </c>
      <c r="S158" s="2">
        <v>14.4711708792639</v>
      </c>
      <c r="T158" s="2">
        <v>1.44536154646727</v>
      </c>
      <c r="U158" s="2">
        <v>101.301458592027</v>
      </c>
      <c r="V158" s="2">
        <v>47.127544793767697</v>
      </c>
      <c r="W158" s="2">
        <v>0.43488818136986801</v>
      </c>
      <c r="X158" s="2">
        <v>9.7370863142032197E-3</v>
      </c>
      <c r="Y158" s="2">
        <v>0</v>
      </c>
      <c r="Z158" s="2">
        <v>0.103789878138109</v>
      </c>
      <c r="AA158" s="2">
        <v>5.6920938332368103E-2</v>
      </c>
      <c r="AB158" s="2">
        <v>5.0987761561707097E-2</v>
      </c>
      <c r="AC158" s="2">
        <v>2.0342647316796598</v>
      </c>
      <c r="AD158" s="2">
        <v>0.17712159696948801</v>
      </c>
      <c r="AE158" s="2">
        <v>1.40925601899713E-2</v>
      </c>
      <c r="AF158" s="2">
        <v>1.7683027522186201E-2</v>
      </c>
      <c r="AG158" s="2">
        <v>0.79695403811875098</v>
      </c>
      <c r="AH158" s="2">
        <v>1.6699977394373199E-2</v>
      </c>
      <c r="AI158" s="2">
        <v>144.716157510269</v>
      </c>
      <c r="AJ158" s="2">
        <v>34.149604976220303</v>
      </c>
      <c r="AK158" s="2" t="str">
        <f t="shared" si="31"/>
        <v>NA</v>
      </c>
      <c r="AL158" s="2">
        <f t="shared" si="32"/>
        <v>3.0822192904237267</v>
      </c>
      <c r="AM158" s="2" t="str">
        <f t="shared" si="33"/>
        <v>NA</v>
      </c>
      <c r="AN158" s="6" t="str">
        <f t="shared" si="34"/>
        <v>NA</v>
      </c>
    </row>
    <row r="159" spans="1:40" ht="15.75" customHeight="1">
      <c r="A159" s="42">
        <v>172</v>
      </c>
      <c r="B159" s="44" t="s">
        <v>1007</v>
      </c>
      <c r="C159" s="3" t="s">
        <v>74</v>
      </c>
      <c r="D159" s="3" t="s">
        <v>72</v>
      </c>
      <c r="E159" s="2" t="s">
        <v>121</v>
      </c>
      <c r="F159" s="39">
        <v>43942</v>
      </c>
      <c r="G159" s="39" t="s">
        <v>1037</v>
      </c>
      <c r="H159" s="9">
        <v>2</v>
      </c>
      <c r="I159" s="2"/>
      <c r="J159" s="5" t="str">
        <f t="shared" si="35"/>
        <v>NA</v>
      </c>
      <c r="K159" s="5"/>
      <c r="L159" s="5"/>
      <c r="M159" s="2">
        <v>0.9</v>
      </c>
      <c r="N159" s="2">
        <v>3.2000000000000001E-2</v>
      </c>
      <c r="O159" s="2">
        <v>7.0000000000000001E-3</v>
      </c>
      <c r="P159" s="2">
        <v>7.8E-2</v>
      </c>
      <c r="Q159" s="6">
        <f t="shared" si="30"/>
        <v>128.57142857142858</v>
      </c>
      <c r="R159" s="2">
        <v>1.1449000201149599</v>
      </c>
      <c r="S159" s="2">
        <v>11.9668612633309</v>
      </c>
      <c r="T159" s="2">
        <v>1.52284509952919</v>
      </c>
      <c r="U159" s="2">
        <v>145.846964979478</v>
      </c>
      <c r="V159" s="2">
        <v>68.601754676152495</v>
      </c>
      <c r="W159" s="2">
        <v>0.50688228576126004</v>
      </c>
      <c r="X159" s="2">
        <v>2.22045989095392E-2</v>
      </c>
      <c r="Y159" s="2">
        <v>1.5259136295149699E-2</v>
      </c>
      <c r="Z159" s="2">
        <v>0.153310127636132</v>
      </c>
      <c r="AA159" s="2">
        <v>8.1100898936767904E-2</v>
      </c>
      <c r="AB159" s="2">
        <v>7.1416554539130303E-2</v>
      </c>
      <c r="AC159" s="2">
        <v>2.4496006397541898</v>
      </c>
      <c r="AD159" s="2">
        <v>0.18556042948030299</v>
      </c>
      <c r="AE159" s="2">
        <v>1.2619118327015099E-2</v>
      </c>
      <c r="AF159" s="2">
        <v>1.8839583347939799E-2</v>
      </c>
      <c r="AG159" s="2">
        <v>0.66981939536338098</v>
      </c>
      <c r="AH159" s="2">
        <v>1.7384531492510801E-2</v>
      </c>
      <c r="AI159" s="2">
        <v>175.23990106546199</v>
      </c>
      <c r="AJ159" s="2">
        <v>42.423601231725002</v>
      </c>
      <c r="AK159" s="2" t="str">
        <f t="shared" si="31"/>
        <v>NA</v>
      </c>
      <c r="AL159" s="2">
        <f t="shared" si="32"/>
        <v>2.7217784886157665</v>
      </c>
      <c r="AM159" s="2" t="str">
        <f t="shared" si="33"/>
        <v>NA</v>
      </c>
      <c r="AN159" s="6" t="str">
        <f t="shared" si="34"/>
        <v>NA</v>
      </c>
    </row>
    <row r="160" spans="1:40" ht="15.75" customHeight="1">
      <c r="A160" s="42">
        <v>173</v>
      </c>
      <c r="B160" s="44" t="s">
        <v>1008</v>
      </c>
      <c r="C160" s="3" t="s">
        <v>75</v>
      </c>
      <c r="D160" s="3" t="s">
        <v>72</v>
      </c>
      <c r="E160" s="2" t="s">
        <v>121</v>
      </c>
      <c r="F160" s="39">
        <v>43942</v>
      </c>
      <c r="G160" s="39" t="s">
        <v>1037</v>
      </c>
      <c r="H160" s="9">
        <v>2</v>
      </c>
      <c r="I160" s="2"/>
      <c r="J160" s="5" t="str">
        <f t="shared" si="35"/>
        <v>NA</v>
      </c>
      <c r="K160" s="5"/>
      <c r="L160" s="5"/>
      <c r="M160" s="2">
        <v>0.90900000000000003</v>
      </c>
      <c r="N160" s="2">
        <v>0.377</v>
      </c>
      <c r="O160" s="2">
        <v>1.2999999999999999E-2</v>
      </c>
      <c r="P160" s="2">
        <v>2.4E-2</v>
      </c>
      <c r="Q160" s="6">
        <f t="shared" si="30"/>
        <v>69.923076923076934</v>
      </c>
      <c r="R160" s="2">
        <v>1.06782177367269</v>
      </c>
      <c r="S160" s="2">
        <v>18.574523081640599</v>
      </c>
      <c r="T160" s="2">
        <v>1.41810767658638</v>
      </c>
      <c r="U160" s="2">
        <v>128.800468487568</v>
      </c>
      <c r="V160" s="2">
        <v>62.673878762831102</v>
      </c>
      <c r="W160" s="2">
        <v>0.45542260964019299</v>
      </c>
      <c r="X160" s="2">
        <v>1.6941153052208301E-2</v>
      </c>
      <c r="Y160" s="2">
        <v>-3.5527136788005001E-15</v>
      </c>
      <c r="Z160" s="2">
        <v>0.13856451303537701</v>
      </c>
      <c r="AA160" s="2">
        <v>7.25069652277259E-2</v>
      </c>
      <c r="AB160" s="2">
        <v>6.4564015101915104E-2</v>
      </c>
      <c r="AC160" s="2">
        <v>2.9740300375532698</v>
      </c>
      <c r="AD160" s="2">
        <v>0.25263055557970399</v>
      </c>
      <c r="AE160" s="2">
        <v>1.22020816021861E-2</v>
      </c>
      <c r="AF160" s="2">
        <v>1.8949345635780799E-2</v>
      </c>
      <c r="AG160" s="2">
        <v>0.64393155503722099</v>
      </c>
      <c r="AH160" s="2">
        <v>1.7264316387659701E-2</v>
      </c>
      <c r="AI160" s="2">
        <v>219.872336722824</v>
      </c>
      <c r="AJ160" s="2">
        <v>53.753065709586103</v>
      </c>
      <c r="AK160" s="2" t="str">
        <f t="shared" si="31"/>
        <v>NA</v>
      </c>
      <c r="AL160" s="2">
        <f t="shared" si="32"/>
        <v>3.2717602173303297</v>
      </c>
      <c r="AM160" s="2" t="str">
        <f t="shared" si="33"/>
        <v>NA</v>
      </c>
      <c r="AN160" s="6" t="str">
        <f t="shared" si="34"/>
        <v>NA</v>
      </c>
    </row>
    <row r="161" spans="1:42" ht="15.75" customHeight="1">
      <c r="A161" s="42">
        <v>175</v>
      </c>
      <c r="B161" s="44" t="s">
        <v>1009</v>
      </c>
      <c r="C161" s="38" t="s">
        <v>78</v>
      </c>
      <c r="D161" s="38" t="s">
        <v>72</v>
      </c>
      <c r="E161" s="38" t="s">
        <v>121</v>
      </c>
      <c r="F161" s="39">
        <v>43944</v>
      </c>
      <c r="G161" s="39" t="s">
        <v>1037</v>
      </c>
      <c r="H161" s="9">
        <v>7</v>
      </c>
      <c r="I161" s="2"/>
      <c r="J161" s="5" t="str">
        <f t="shared" si="35"/>
        <v>NA</v>
      </c>
      <c r="K161" s="5"/>
      <c r="L161" s="5"/>
      <c r="M161" s="2">
        <v>0.95599999999999996</v>
      </c>
      <c r="N161" s="2">
        <v>5.8999999999999997E-2</v>
      </c>
      <c r="O161" s="2">
        <v>0.02</v>
      </c>
      <c r="P161" s="2">
        <v>8.2000000000000003E-2</v>
      </c>
      <c r="Q161" s="6">
        <f t="shared" si="30"/>
        <v>47.8</v>
      </c>
      <c r="R161" s="2">
        <v>1.30245384598606</v>
      </c>
      <c r="S161" s="2">
        <v>3.8643420994477999</v>
      </c>
      <c r="T161" s="2">
        <v>1.6206337664725301</v>
      </c>
      <c r="U161" s="2">
        <v>249.596901244409</v>
      </c>
      <c r="V161" s="2">
        <v>68.110696080944606</v>
      </c>
      <c r="W161" s="2">
        <v>0.454581106703981</v>
      </c>
      <c r="X161" s="2">
        <v>4.7162238204435901E-2</v>
      </c>
      <c r="Y161" s="2">
        <v>5.3293905084728997E-2</v>
      </c>
      <c r="Z161" s="2">
        <v>0.15654544237440901</v>
      </c>
      <c r="AA161" s="2">
        <v>8.3397993230061501E-2</v>
      </c>
      <c r="AB161" s="2">
        <v>7.5104358363901697E-2</v>
      </c>
      <c r="AC161" s="2">
        <v>2.7504355652204602</v>
      </c>
      <c r="AD161" s="2">
        <v>0.24830312794642601</v>
      </c>
      <c r="AE161" s="2">
        <v>1.32584075492332E-2</v>
      </c>
      <c r="AF161" s="2">
        <v>1.83635925934937E-2</v>
      </c>
      <c r="AG161" s="2">
        <v>0.72199421119431195</v>
      </c>
      <c r="AH161" s="2">
        <v>1.5702235486770601E-2</v>
      </c>
      <c r="AI161" s="2">
        <v>203.82575899568999</v>
      </c>
      <c r="AJ161" s="2">
        <v>48.674741929756799</v>
      </c>
      <c r="AK161" s="2" t="str">
        <f t="shared" si="31"/>
        <v>NA</v>
      </c>
      <c r="AL161" s="2">
        <f t="shared" si="32"/>
        <v>2.877024649812197</v>
      </c>
      <c r="AM161" s="2" t="str">
        <f t="shared" si="33"/>
        <v>NA</v>
      </c>
      <c r="AN161" s="6" t="str">
        <f t="shared" si="34"/>
        <v>NA</v>
      </c>
    </row>
    <row r="162" spans="1:42" ht="15.75" customHeight="1">
      <c r="A162" s="42">
        <v>176</v>
      </c>
      <c r="B162" s="44" t="s">
        <v>1010</v>
      </c>
      <c r="C162" s="3" t="s">
        <v>80</v>
      </c>
      <c r="D162" s="3" t="s">
        <v>72</v>
      </c>
      <c r="E162" s="2" t="s">
        <v>121</v>
      </c>
      <c r="F162" s="39">
        <v>43944</v>
      </c>
      <c r="G162" s="39" t="s">
        <v>1037</v>
      </c>
      <c r="H162" s="9">
        <v>43</v>
      </c>
      <c r="I162" s="2"/>
      <c r="J162" s="5" t="str">
        <f t="shared" si="35"/>
        <v>NA</v>
      </c>
      <c r="K162" s="5"/>
      <c r="L162" s="5"/>
      <c r="M162" s="2">
        <v>1.466</v>
      </c>
      <c r="N162" s="2">
        <v>0.35299999999999998</v>
      </c>
      <c r="O162" s="2">
        <v>0.23100000000000001</v>
      </c>
      <c r="P162" s="2">
        <v>0.11700000000000001</v>
      </c>
      <c r="Q162" s="6">
        <f t="shared" si="30"/>
        <v>6.3463203463203461</v>
      </c>
      <c r="R162" s="2">
        <v>1.1424196366720401</v>
      </c>
      <c r="S162" s="2">
        <v>5.2500387214803901</v>
      </c>
      <c r="T162" s="2">
        <v>1.43825987289304</v>
      </c>
      <c r="U162" s="2">
        <v>239.69410848207599</v>
      </c>
      <c r="V162" s="2">
        <v>93.483522607546007</v>
      </c>
      <c r="W162" s="2">
        <v>0.61811254857173403</v>
      </c>
      <c r="X162" s="2">
        <v>9.6239657318733393E-2</v>
      </c>
      <c r="Y162" s="2">
        <v>8.6885259827944594E-2</v>
      </c>
      <c r="Z162" s="2">
        <v>0.25908155250283499</v>
      </c>
      <c r="AA162" s="2">
        <v>0.14357749927052099</v>
      </c>
      <c r="AB162" s="2">
        <v>0.10413718788436201</v>
      </c>
      <c r="AC162" s="2">
        <v>3.7785404680717201</v>
      </c>
      <c r="AD162" s="2">
        <v>0.29883532009194003</v>
      </c>
      <c r="AE162" s="2">
        <v>1.47607849132216E-2</v>
      </c>
      <c r="AF162" s="2">
        <v>1.85459487964564E-2</v>
      </c>
      <c r="AG162" s="2">
        <v>0.79590346523775501</v>
      </c>
      <c r="AH162" s="2">
        <v>1.7268435797362799E-2</v>
      </c>
      <c r="AI162" s="2">
        <v>266.43005634659897</v>
      </c>
      <c r="AJ162" s="2">
        <v>62.434043800440499</v>
      </c>
      <c r="AK162" s="2" t="str">
        <f t="shared" si="31"/>
        <v>NA</v>
      </c>
      <c r="AL162" s="2">
        <f t="shared" si="32"/>
        <v>2.5774491596669304</v>
      </c>
      <c r="AM162" s="2" t="str">
        <f t="shared" si="33"/>
        <v>NA</v>
      </c>
      <c r="AN162" s="6" t="str">
        <f t="shared" si="34"/>
        <v>NA</v>
      </c>
    </row>
    <row r="163" spans="1:42" ht="15.75" customHeight="1">
      <c r="A163" s="42">
        <v>177</v>
      </c>
      <c r="B163" s="44" t="s">
        <v>1011</v>
      </c>
      <c r="C163" s="38" t="s">
        <v>81</v>
      </c>
      <c r="D163" s="38" t="s">
        <v>72</v>
      </c>
      <c r="E163" s="38" t="s">
        <v>121</v>
      </c>
      <c r="F163" s="39">
        <v>43944</v>
      </c>
      <c r="G163" s="39" t="s">
        <v>1037</v>
      </c>
      <c r="H163" s="9">
        <v>72</v>
      </c>
      <c r="I163" s="2"/>
      <c r="J163" s="5" t="str">
        <f t="shared" si="35"/>
        <v>NA</v>
      </c>
      <c r="K163" s="5"/>
      <c r="L163" s="5"/>
      <c r="M163" s="2">
        <v>2.1237237773955009</v>
      </c>
      <c r="N163" s="2">
        <v>0.23900209204105374</v>
      </c>
      <c r="O163" s="2">
        <v>0.12904183993889501</v>
      </c>
      <c r="P163" s="2">
        <v>0.11384419177103418</v>
      </c>
      <c r="Q163" s="6">
        <f t="shared" ref="Q163:Q171" si="36">M163/O163</f>
        <v>16.457637138474968</v>
      </c>
      <c r="R163" s="2">
        <v>1.21838026980546</v>
      </c>
      <c r="S163" s="2">
        <v>6.4284111008006199</v>
      </c>
      <c r="T163" s="2">
        <v>1.51339294409165</v>
      </c>
      <c r="U163" s="2">
        <v>390.06647947556002</v>
      </c>
      <c r="V163" s="2">
        <v>161.19847862684401</v>
      </c>
      <c r="W163" s="2">
        <v>0.59769831915299498</v>
      </c>
      <c r="X163" s="2">
        <v>0.121831920284109</v>
      </c>
      <c r="Y163" s="2">
        <v>0.14614719256516701</v>
      </c>
      <c r="Z163" s="2">
        <v>0.41770930826155001</v>
      </c>
      <c r="AA163" s="2">
        <v>0.23753639063270501</v>
      </c>
      <c r="AB163" s="2">
        <v>0.183448166237028</v>
      </c>
      <c r="AC163" s="2">
        <v>6.3743172684949201</v>
      </c>
      <c r="AD163" s="2">
        <v>0.56388389967644303</v>
      </c>
      <c r="AE163" s="2">
        <v>1.3356187083438401E-2</v>
      </c>
      <c r="AF163" s="2">
        <v>1.8414298274369498E-2</v>
      </c>
      <c r="AG163" s="2">
        <v>0.72531610406401403</v>
      </c>
      <c r="AH163" s="2">
        <v>1.6892973212941E-2</v>
      </c>
      <c r="AI163" s="2">
        <v>468.61125487024998</v>
      </c>
      <c r="AJ163" s="2">
        <v>112.544713487766</v>
      </c>
      <c r="AK163" s="2" t="str">
        <f t="shared" si="31"/>
        <v>NA</v>
      </c>
      <c r="AL163" s="2">
        <f t="shared" si="32"/>
        <v>3.0014813302661589</v>
      </c>
      <c r="AM163" s="2" t="str">
        <f t="shared" si="33"/>
        <v>NA</v>
      </c>
      <c r="AN163" s="6" t="str">
        <f t="shared" si="34"/>
        <v>NA</v>
      </c>
      <c r="AO163" s="38" t="s">
        <v>87</v>
      </c>
    </row>
    <row r="164" spans="1:42" ht="15.75" customHeight="1">
      <c r="A164" s="42">
        <v>178</v>
      </c>
      <c r="B164" s="44" t="s">
        <v>1012</v>
      </c>
      <c r="C164" s="3" t="s">
        <v>82</v>
      </c>
      <c r="D164" s="3" t="s">
        <v>72</v>
      </c>
      <c r="E164" s="2" t="s">
        <v>121</v>
      </c>
      <c r="F164" s="39">
        <v>43944</v>
      </c>
      <c r="G164" s="39" t="s">
        <v>1037</v>
      </c>
      <c r="H164" s="9">
        <v>29</v>
      </c>
      <c r="I164" s="2"/>
      <c r="J164" s="5" t="str">
        <f t="shared" si="35"/>
        <v>NA</v>
      </c>
      <c r="K164" s="5"/>
      <c r="L164" s="5"/>
      <c r="M164" s="2">
        <v>1.2430000000000001</v>
      </c>
      <c r="N164" s="2">
        <v>0.17199999999999999</v>
      </c>
      <c r="O164" s="2">
        <v>0.12</v>
      </c>
      <c r="P164" s="2">
        <v>0.17499999999999999</v>
      </c>
      <c r="Q164" s="6">
        <f t="shared" si="36"/>
        <v>10.358333333333334</v>
      </c>
      <c r="R164" s="2">
        <v>1.27933301891511</v>
      </c>
      <c r="S164" s="2">
        <v>8.3075139469725094</v>
      </c>
      <c r="T164" s="2">
        <v>1.4732115709900899</v>
      </c>
      <c r="U164" s="2">
        <v>182.18729746282199</v>
      </c>
      <c r="V164" s="2">
        <v>75.299664788460404</v>
      </c>
      <c r="W164" s="2">
        <v>0.57382478891760502</v>
      </c>
      <c r="X164" s="2">
        <v>7.8535704278323196E-2</v>
      </c>
      <c r="Y164" s="2">
        <v>6.6152620495365994E-2</v>
      </c>
      <c r="Z164" s="2">
        <v>0.197279294427716</v>
      </c>
      <c r="AA164" s="2">
        <v>0.112610552476976</v>
      </c>
      <c r="AB164" s="2">
        <v>8.8165729445627505E-2</v>
      </c>
      <c r="AC164" s="2">
        <v>2.8936317955185</v>
      </c>
      <c r="AD164" s="2">
        <v>0.22521546345676499</v>
      </c>
      <c r="AE164" s="2">
        <v>1.38852571964485E-2</v>
      </c>
      <c r="AF164" s="2">
        <v>1.8920195833966098E-2</v>
      </c>
      <c r="AG164" s="2">
        <v>0.73388549031407602</v>
      </c>
      <c r="AH164" s="2">
        <v>1.76270235883321E-2</v>
      </c>
      <c r="AI164" s="2">
        <v>208.10906381988499</v>
      </c>
      <c r="AJ164" s="2">
        <v>49.8051682076593</v>
      </c>
      <c r="AK164" s="2" t="str">
        <f t="shared" si="31"/>
        <v>NA</v>
      </c>
      <c r="AL164" s="2">
        <f t="shared" si="32"/>
        <v>2.3279419111170552</v>
      </c>
      <c r="AM164" s="2" t="str">
        <f t="shared" si="33"/>
        <v>NA</v>
      </c>
      <c r="AN164" s="6" t="str">
        <f t="shared" si="34"/>
        <v>NA</v>
      </c>
    </row>
    <row r="165" spans="1:42" ht="15.75" customHeight="1">
      <c r="A165" s="42">
        <v>179</v>
      </c>
      <c r="B165" s="44" t="s">
        <v>1013</v>
      </c>
      <c r="C165" s="38" t="s">
        <v>83</v>
      </c>
      <c r="D165" s="38" t="s">
        <v>72</v>
      </c>
      <c r="E165" s="38" t="s">
        <v>121</v>
      </c>
      <c r="F165" s="39">
        <v>43944</v>
      </c>
      <c r="G165" s="39" t="s">
        <v>1037</v>
      </c>
      <c r="H165" s="9">
        <v>36</v>
      </c>
      <c r="I165" s="2"/>
      <c r="J165" s="5" t="str">
        <f t="shared" si="35"/>
        <v>NA</v>
      </c>
      <c r="K165" s="5"/>
      <c r="L165" s="5"/>
      <c r="M165" s="2">
        <v>1.9124907843881955</v>
      </c>
      <c r="N165" s="2">
        <v>3.3234018715766901E-2</v>
      </c>
      <c r="O165" s="2">
        <v>6.6061274717813798E-2</v>
      </c>
      <c r="P165" s="2">
        <v>7.0144992693705485E-2</v>
      </c>
      <c r="Q165" s="6">
        <f t="shared" si="36"/>
        <v>28.950255540141455</v>
      </c>
      <c r="R165">
        <v>1.1860257010375901</v>
      </c>
      <c r="S165">
        <v>8.0926350081078997</v>
      </c>
      <c r="T165">
        <v>1.48332193323874</v>
      </c>
      <c r="U165">
        <v>345.62236458232599</v>
      </c>
      <c r="V165">
        <v>152.141095055748</v>
      </c>
      <c r="W165">
        <v>0.52652449750109898</v>
      </c>
      <c r="X165">
        <v>7.5454468269413197E-2</v>
      </c>
      <c r="Y165">
        <v>9.9901481041982307E-2</v>
      </c>
      <c r="Z165">
        <v>0.358022494911381</v>
      </c>
      <c r="AA165">
        <v>0.198130143059984</v>
      </c>
      <c r="AB165">
        <v>0.163999841935144</v>
      </c>
      <c r="AC165">
        <v>7.0424937619232804</v>
      </c>
      <c r="AD165">
        <v>0.62349305454071502</v>
      </c>
      <c r="AE165">
        <v>1.31659042204489E-2</v>
      </c>
      <c r="AF165">
        <v>1.8057014378852199E-2</v>
      </c>
      <c r="AG165">
        <v>0.72912963041489298</v>
      </c>
      <c r="AH165">
        <v>1.6783604103079299E-2</v>
      </c>
      <c r="AI165">
        <v>518.20590993704604</v>
      </c>
      <c r="AJ165">
        <v>124.749398111933</v>
      </c>
      <c r="AK165" s="2" t="str">
        <f t="shared" si="31"/>
        <v>NA</v>
      </c>
      <c r="AL165" s="2">
        <f t="shared" si="32"/>
        <v>3.6823674233683534</v>
      </c>
      <c r="AM165" s="2" t="str">
        <f t="shared" si="33"/>
        <v>NA</v>
      </c>
      <c r="AN165" s="6" t="str">
        <f t="shared" si="34"/>
        <v>NA</v>
      </c>
      <c r="AO165" s="38" t="s">
        <v>855</v>
      </c>
    </row>
    <row r="166" spans="1:42" ht="15.75" customHeight="1">
      <c r="A166" s="42">
        <v>180</v>
      </c>
      <c r="B166" s="44" t="s">
        <v>1014</v>
      </c>
      <c r="C166" s="38" t="s">
        <v>84</v>
      </c>
      <c r="D166" s="38" t="s">
        <v>72</v>
      </c>
      <c r="E166" s="38" t="s">
        <v>121</v>
      </c>
      <c r="F166" s="39">
        <v>43948</v>
      </c>
      <c r="G166" s="39" t="s">
        <v>1037</v>
      </c>
      <c r="H166" s="9">
        <v>38</v>
      </c>
      <c r="I166" s="2"/>
      <c r="J166" s="5" t="str">
        <f t="shared" si="35"/>
        <v>NA</v>
      </c>
      <c r="K166" s="5"/>
      <c r="L166" s="5"/>
      <c r="M166" s="2">
        <v>1.387</v>
      </c>
      <c r="N166" s="2">
        <v>7.5999999999999998E-2</v>
      </c>
      <c r="O166" s="2">
        <v>0.46899999999999997</v>
      </c>
      <c r="P166" s="2">
        <v>0.1</v>
      </c>
      <c r="Q166" s="6">
        <f t="shared" si="36"/>
        <v>2.9573560767590621</v>
      </c>
      <c r="R166" s="2">
        <v>1.22946350086742</v>
      </c>
      <c r="S166" s="2">
        <v>8.5288088829369695</v>
      </c>
      <c r="T166" s="2">
        <v>1.51247066630087</v>
      </c>
      <c r="U166" s="2">
        <v>256.60139136933901</v>
      </c>
      <c r="V166" s="2">
        <v>102.24818505341899</v>
      </c>
      <c r="W166" s="2">
        <v>0.59201503187943105</v>
      </c>
      <c r="X166" s="2">
        <v>8.4653103354099798E-2</v>
      </c>
      <c r="Y166" s="2">
        <v>8.0801626774871196E-2</v>
      </c>
      <c r="Z166" s="2">
        <v>0.294896887245718</v>
      </c>
      <c r="AA166" s="2">
        <v>0.160726278144523</v>
      </c>
      <c r="AB166" s="2">
        <v>0.12034755420531</v>
      </c>
      <c r="AC166" s="2">
        <v>3.82310567174087</v>
      </c>
      <c r="AD166" s="2">
        <v>0.28046730292931898</v>
      </c>
      <c r="AE166" s="2">
        <v>1.4065539518337101E-2</v>
      </c>
      <c r="AF166" s="2">
        <v>1.91708281039812E-2</v>
      </c>
      <c r="AG166" s="2">
        <v>0.73369493701819399</v>
      </c>
      <c r="AH166" s="2">
        <v>1.7972049875010901E-2</v>
      </c>
      <c r="AI166" s="2">
        <v>270.386314129173</v>
      </c>
      <c r="AJ166" s="2">
        <v>64.431744841448094</v>
      </c>
      <c r="AK166" s="2" t="str">
        <f t="shared" si="31"/>
        <v>NA</v>
      </c>
      <c r="AL166" s="2">
        <f t="shared" si="32"/>
        <v>2.7563847669364598</v>
      </c>
      <c r="AM166" s="2" t="str">
        <f t="shared" si="33"/>
        <v>NA</v>
      </c>
      <c r="AN166" s="6" t="str">
        <f t="shared" si="34"/>
        <v>NA</v>
      </c>
      <c r="AO166" s="20" t="s">
        <v>88</v>
      </c>
    </row>
    <row r="167" spans="1:42" ht="15.75" customHeight="1">
      <c r="A167" s="42">
        <v>132</v>
      </c>
      <c r="B167" s="46" t="s">
        <v>67</v>
      </c>
      <c r="C167" s="32" t="s">
        <v>844</v>
      </c>
      <c r="D167" s="3" t="s">
        <v>36</v>
      </c>
      <c r="E167" s="2" t="s">
        <v>119</v>
      </c>
      <c r="F167" s="39">
        <v>43802</v>
      </c>
      <c r="G167" s="5" t="s">
        <v>1034</v>
      </c>
      <c r="H167" s="9">
        <v>88</v>
      </c>
      <c r="I167" s="2"/>
      <c r="J167" s="5" t="str">
        <f t="shared" ref="J167" si="37">IF(AND(NOT(ISBLANK(H167)),NOT(ISBLANK(I167)),ISNUMBER(I167)),H167-I167,"NA")</f>
        <v>NA</v>
      </c>
      <c r="K167" s="5"/>
      <c r="L167" s="5"/>
      <c r="M167" s="6">
        <v>3.0479155147628001</v>
      </c>
      <c r="N167" s="6">
        <v>4.9497474683058526E-2</v>
      </c>
      <c r="O167" s="6">
        <v>0.39975390005839662</v>
      </c>
      <c r="P167" s="6">
        <v>5.2997653249931727E-2</v>
      </c>
      <c r="Q167" s="6">
        <f t="shared" si="36"/>
        <v>7.6244797469582064</v>
      </c>
      <c r="R167" s="2">
        <v>1.1815223757611499</v>
      </c>
      <c r="S167" s="2">
        <v>12.695647728054899</v>
      </c>
      <c r="T167" s="2">
        <v>1.5049754832509601</v>
      </c>
      <c r="U167" s="2">
        <v>665.66981300077498</v>
      </c>
      <c r="V167" s="2">
        <v>312.31385776487701</v>
      </c>
      <c r="W167" s="2">
        <v>0.54596391906971597</v>
      </c>
      <c r="X167" s="2">
        <v>6.8878973594770798E-2</v>
      </c>
      <c r="Y167" s="2">
        <v>0.100553274912613</v>
      </c>
      <c r="Z167" s="2">
        <v>0.70268372427584302</v>
      </c>
      <c r="AA167" s="2">
        <v>0.42705362405035902</v>
      </c>
      <c r="AB167" s="2">
        <v>0.35106070350774099</v>
      </c>
      <c r="AC167" s="2">
        <v>11.339217868832799</v>
      </c>
      <c r="AD167" s="2">
        <v>0.96829358716351099</v>
      </c>
      <c r="AE167" s="2">
        <v>1.33045118722255E-2</v>
      </c>
      <c r="AF167" s="2">
        <v>1.8411675249852402E-2</v>
      </c>
      <c r="AG167" s="2">
        <v>0.72261278192662903</v>
      </c>
      <c r="AH167" s="2">
        <v>1.6835484873980702E-2</v>
      </c>
      <c r="AI167" s="2">
        <v>820.87225281462099</v>
      </c>
      <c r="AJ167" s="2">
        <v>196.67560792676099</v>
      </c>
      <c r="AK167" s="2" t="str">
        <f t="shared" si="26"/>
        <v>NA</v>
      </c>
      <c r="AL167" s="2">
        <f t="shared" ref="AL167:AL193" si="38">IF(ISNUMBER(AC167),AC167/M167,"NA")</f>
        <v>3.720318956975833</v>
      </c>
      <c r="AM167" s="2" t="str">
        <f t="shared" ref="AM167:AM193" si="39">IF(ISNUMBER(AK167),AK167/M167,"NA")</f>
        <v>NA</v>
      </c>
      <c r="AN167" s="6" t="str">
        <f t="shared" si="28"/>
        <v>NA</v>
      </c>
      <c r="AO167" s="2" t="s">
        <v>92</v>
      </c>
    </row>
    <row r="168" spans="1:42" ht="15.75" customHeight="1">
      <c r="A168" s="42">
        <v>133</v>
      </c>
      <c r="B168" s="46" t="s">
        <v>67</v>
      </c>
      <c r="C168" s="32" t="s">
        <v>839</v>
      </c>
      <c r="D168" s="3" t="s">
        <v>36</v>
      </c>
      <c r="E168" s="2" t="s">
        <v>119</v>
      </c>
      <c r="F168" s="39">
        <v>43854</v>
      </c>
      <c r="G168" s="5" t="s">
        <v>1035</v>
      </c>
      <c r="H168" s="4">
        <v>76</v>
      </c>
      <c r="I168" s="2"/>
      <c r="J168" s="5" t="str">
        <f t="shared" ref="J168:J190" si="40">IF(AND(NOT(ISBLANK(H168)),NOT(ISBLANK(I168)),ISNUMBER(I168)),H168-I168,"NA")</f>
        <v>NA</v>
      </c>
      <c r="K168" s="5"/>
      <c r="L168" s="5"/>
      <c r="M168" s="6">
        <v>2.7084536469704443</v>
      </c>
      <c r="N168" s="6">
        <v>2.8284271247461298E-2</v>
      </c>
      <c r="O168" s="6">
        <v>0.62527113100361509</v>
      </c>
      <c r="P168" s="6">
        <v>0.10747315967254338</v>
      </c>
      <c r="Q168" s="6">
        <f t="shared" si="36"/>
        <v>4.3316467251944584</v>
      </c>
      <c r="R168" s="2">
        <v>1.1869096103521499</v>
      </c>
      <c r="S168" s="2">
        <v>10.406849161294801</v>
      </c>
      <c r="T168" s="2">
        <v>1.49986427242473</v>
      </c>
      <c r="U168" s="2">
        <v>556.07307871348598</v>
      </c>
      <c r="V168" s="2">
        <v>260.20776985114401</v>
      </c>
      <c r="W168" s="2">
        <v>0.54047746441733502</v>
      </c>
      <c r="X168" s="2">
        <v>7.2797398502188998E-2</v>
      </c>
      <c r="Y168" s="2">
        <v>0.118042183217938</v>
      </c>
      <c r="Z168" s="2">
        <v>0.60385658982045198</v>
      </c>
      <c r="AA168" s="2">
        <v>0.364214052994981</v>
      </c>
      <c r="AB168" s="2">
        <v>0.29846924510807998</v>
      </c>
      <c r="AC168" s="2">
        <v>9.8071736115669701</v>
      </c>
      <c r="AD168" s="2">
        <v>0.791821623825821</v>
      </c>
      <c r="AE168" s="2">
        <v>1.33210126908216E-2</v>
      </c>
      <c r="AF168" s="2">
        <v>1.8932532592067099E-2</v>
      </c>
      <c r="AG168" s="2">
        <v>0.70360437126109399</v>
      </c>
      <c r="AH168" s="2">
        <v>1.7383248995635599E-2</v>
      </c>
      <c r="AI168" s="2">
        <v>701.09481131074301</v>
      </c>
      <c r="AJ168" s="2">
        <v>168.21501290227999</v>
      </c>
      <c r="AK168" s="2" t="str">
        <f t="shared" si="26"/>
        <v>NA</v>
      </c>
      <c r="AL168" s="2">
        <f t="shared" si="38"/>
        <v>3.6209494013445043</v>
      </c>
      <c r="AM168" s="2" t="str">
        <f t="shared" si="39"/>
        <v>NA</v>
      </c>
      <c r="AN168" s="6" t="str">
        <f t="shared" si="28"/>
        <v>NA</v>
      </c>
      <c r="AO168" s="2" t="s">
        <v>94</v>
      </c>
    </row>
    <row r="169" spans="1:42" ht="15.75" customHeight="1">
      <c r="A169" s="42">
        <v>134</v>
      </c>
      <c r="B169" s="46" t="s">
        <v>67</v>
      </c>
      <c r="C169" s="32" t="s">
        <v>840</v>
      </c>
      <c r="D169" s="3" t="s">
        <v>36</v>
      </c>
      <c r="E169" s="2" t="s">
        <v>119</v>
      </c>
      <c r="F169" s="39">
        <v>43892</v>
      </c>
      <c r="G169" s="5" t="s">
        <v>1035</v>
      </c>
      <c r="H169" s="4">
        <v>62</v>
      </c>
      <c r="I169" s="2"/>
      <c r="J169" s="5" t="str">
        <f t="shared" si="40"/>
        <v>NA</v>
      </c>
      <c r="K169" s="5"/>
      <c r="L169" s="5"/>
      <c r="M169" s="6">
        <v>2.66267577528934</v>
      </c>
      <c r="N169" s="6">
        <v>6.3639610306789177E-2</v>
      </c>
      <c r="O169" s="6">
        <v>0.42321397830951968</v>
      </c>
      <c r="P169" s="6">
        <v>6.0033365722737932E-3</v>
      </c>
      <c r="Q169" s="6">
        <f t="shared" si="36"/>
        <v>6.2915591444429531</v>
      </c>
      <c r="R169" s="2">
        <v>1.14522992593671</v>
      </c>
      <c r="S169" s="2">
        <v>11.2612023593017</v>
      </c>
      <c r="T169" s="2">
        <v>1.4902099931367401</v>
      </c>
      <c r="U169" s="2">
        <v>526.73239841004204</v>
      </c>
      <c r="V169" s="2">
        <v>246.885020008943</v>
      </c>
      <c r="W169" s="2">
        <v>0.52210756217898702</v>
      </c>
      <c r="X169" s="2">
        <v>6.0829804578844501E-2</v>
      </c>
      <c r="Y169" s="2">
        <v>7.6939334956691099E-2</v>
      </c>
      <c r="Z169" s="2">
        <v>0.57019436026757797</v>
      </c>
      <c r="AA169" s="2">
        <v>0.34518403200294401</v>
      </c>
      <c r="AB169" s="2">
        <v>0.27561697785647299</v>
      </c>
      <c r="AC169" s="2">
        <v>9.6100573207601592</v>
      </c>
      <c r="AD169" s="2">
        <v>0.84033532604786798</v>
      </c>
      <c r="AE169" s="2">
        <v>1.3205087464607501E-2</v>
      </c>
      <c r="AF169" s="2">
        <v>1.8321927470922299E-2</v>
      </c>
      <c r="AG169" s="2">
        <v>0.72072588899637002</v>
      </c>
      <c r="AH169" s="2">
        <v>1.67163317701375E-2</v>
      </c>
      <c r="AI169" s="2">
        <v>699.51203537094398</v>
      </c>
      <c r="AJ169" s="2">
        <v>168.15745415073101</v>
      </c>
      <c r="AK169" s="2" t="str">
        <f t="shared" si="26"/>
        <v>NA</v>
      </c>
      <c r="AL169" s="2">
        <f t="shared" si="38"/>
        <v>3.609172926702231</v>
      </c>
      <c r="AM169" s="2" t="str">
        <f t="shared" si="39"/>
        <v>NA</v>
      </c>
      <c r="AN169" s="6" t="str">
        <f t="shared" si="28"/>
        <v>NA</v>
      </c>
      <c r="AO169" s="2" t="s">
        <v>93</v>
      </c>
      <c r="AP169" s="20" t="s">
        <v>867</v>
      </c>
    </row>
    <row r="170" spans="1:42" ht="15.75" customHeight="1">
      <c r="A170" s="42">
        <v>167</v>
      </c>
      <c r="B170" s="46" t="s">
        <v>67</v>
      </c>
      <c r="C170" s="31" t="s">
        <v>830</v>
      </c>
      <c r="D170" s="3" t="s">
        <v>36</v>
      </c>
      <c r="E170" s="2" t="s">
        <v>119</v>
      </c>
      <c r="F170" s="39">
        <v>44073</v>
      </c>
      <c r="G170" s="5" t="s">
        <v>1036</v>
      </c>
      <c r="H170" s="9">
        <v>45</v>
      </c>
      <c r="I170" s="2"/>
      <c r="J170" s="5" t="str">
        <f t="shared" si="40"/>
        <v>NA</v>
      </c>
      <c r="K170" s="5"/>
      <c r="L170" s="5"/>
      <c r="M170" s="2">
        <v>2.992</v>
      </c>
      <c r="N170" s="2">
        <v>0.127</v>
      </c>
      <c r="O170" s="2">
        <v>0.53</v>
      </c>
      <c r="P170" s="2">
        <v>0.185</v>
      </c>
      <c r="Q170" s="6">
        <f t="shared" si="36"/>
        <v>5.6452830188679242</v>
      </c>
      <c r="R170" s="2">
        <v>1.2706507590959299</v>
      </c>
      <c r="S170" s="2">
        <v>5.1146271704938302</v>
      </c>
      <c r="T170" s="2">
        <v>1.61585665427456</v>
      </c>
      <c r="U170" s="2">
        <v>571.58964355452599</v>
      </c>
      <c r="V170" s="2">
        <v>199.66182887815501</v>
      </c>
      <c r="W170" s="2">
        <v>0.71761178883946497</v>
      </c>
      <c r="X170" s="2">
        <v>0.17125699165748601</v>
      </c>
      <c r="Y170" s="2">
        <v>0.20617779932007399</v>
      </c>
      <c r="Z170" s="2">
        <v>1.1020161919206</v>
      </c>
      <c r="AA170" s="2">
        <v>0.47510385611118999</v>
      </c>
      <c r="AB170" s="2">
        <v>0.252418909137269</v>
      </c>
      <c r="AC170" s="2">
        <v>8.4280249571508907</v>
      </c>
      <c r="AD170" s="2">
        <v>0.60529069939666202</v>
      </c>
      <c r="AE170" s="2">
        <v>1.76049889584039E-2</v>
      </c>
      <c r="AF170" s="2">
        <v>1.8315556817325E-2</v>
      </c>
      <c r="AG170" s="2">
        <v>0.96120413558767903</v>
      </c>
      <c r="AH170" s="2">
        <v>1.74602045246567E-2</v>
      </c>
      <c r="AI170" s="2">
        <v>554.80047221351595</v>
      </c>
      <c r="AJ170" s="2">
        <v>123.786872618225</v>
      </c>
      <c r="AK170" s="2" t="str">
        <f t="shared" si="26"/>
        <v>NA</v>
      </c>
      <c r="AL170" s="2">
        <f t="shared" si="38"/>
        <v>2.8168532610798431</v>
      </c>
      <c r="AM170" s="2" t="str">
        <f t="shared" si="39"/>
        <v>NA</v>
      </c>
      <c r="AN170" s="6" t="str">
        <f t="shared" si="28"/>
        <v>NA</v>
      </c>
      <c r="AO170" s="3" t="s">
        <v>91</v>
      </c>
      <c r="AP170" s="20" t="s">
        <v>867</v>
      </c>
    </row>
    <row r="171" spans="1:42" ht="15.75" customHeight="1">
      <c r="A171" s="42">
        <v>168</v>
      </c>
      <c r="B171" s="46" t="s">
        <v>67</v>
      </c>
      <c r="C171" s="31" t="s">
        <v>850</v>
      </c>
      <c r="D171" s="3" t="s">
        <v>36</v>
      </c>
      <c r="E171" s="2" t="s">
        <v>119</v>
      </c>
      <c r="F171" s="39">
        <v>44105</v>
      </c>
      <c r="G171" s="5" t="s">
        <v>1034</v>
      </c>
      <c r="H171" s="4">
        <v>21</v>
      </c>
      <c r="I171" s="2"/>
      <c r="J171" s="5" t="str">
        <f t="shared" si="40"/>
        <v>NA</v>
      </c>
      <c r="K171" s="5"/>
      <c r="L171" s="5"/>
      <c r="M171" s="8">
        <v>2.7079559704611955</v>
      </c>
      <c r="N171" s="6">
        <v>0.57275649276110385</v>
      </c>
      <c r="O171" s="6">
        <v>0.55915184217182357</v>
      </c>
      <c r="P171" s="6">
        <v>3.7476659402886969E-2</v>
      </c>
      <c r="Q171" s="6">
        <f t="shared" si="36"/>
        <v>4.8429706677583635</v>
      </c>
      <c r="R171" s="2">
        <v>1.31504435352344</v>
      </c>
      <c r="S171" s="2">
        <v>4.8617496349742204</v>
      </c>
      <c r="T171" s="2">
        <v>1.61771469898661</v>
      </c>
      <c r="U171" s="2">
        <v>565.55340974633305</v>
      </c>
      <c r="V171" s="2">
        <v>203.17921654022501</v>
      </c>
      <c r="W171" s="2">
        <v>0.71320079285687998</v>
      </c>
      <c r="X171" s="2">
        <v>0.19241262694590899</v>
      </c>
      <c r="Y171" s="2">
        <v>0.245980759724546</v>
      </c>
      <c r="Z171" s="2">
        <v>0.65511620402696702</v>
      </c>
      <c r="AA171" s="2">
        <v>0.385728329553928</v>
      </c>
      <c r="AB171" s="2">
        <v>0.26536609350805002</v>
      </c>
      <c r="AC171" s="2">
        <v>7.2402272253494697</v>
      </c>
      <c r="AD171" s="2">
        <v>0.55047113612853005</v>
      </c>
      <c r="AE171" s="2">
        <v>1.8017048637669598E-2</v>
      </c>
      <c r="AF171" s="2">
        <v>1.7414252606901E-2</v>
      </c>
      <c r="AG171" s="2">
        <v>1.03461509628783</v>
      </c>
      <c r="AH171" s="2">
        <v>1.70839200172858E-2</v>
      </c>
      <c r="AI171" s="2">
        <v>481.56955977134203</v>
      </c>
      <c r="AJ171" s="2">
        <v>106.88594113953</v>
      </c>
      <c r="AK171" s="2" t="str">
        <f t="shared" si="26"/>
        <v>NA</v>
      </c>
      <c r="AL171" s="2">
        <f t="shared" si="38"/>
        <v>2.6736872033101693</v>
      </c>
      <c r="AM171" s="2" t="str">
        <f t="shared" si="39"/>
        <v>NA</v>
      </c>
      <c r="AN171" s="6" t="str">
        <f t="shared" si="28"/>
        <v>NA</v>
      </c>
      <c r="AO171" s="2" t="s">
        <v>853</v>
      </c>
    </row>
    <row r="172" spans="1:42" ht="15.75" customHeight="1">
      <c r="A172" s="42">
        <v>135</v>
      </c>
      <c r="B172" s="44" t="s">
        <v>1015</v>
      </c>
      <c r="C172" s="32" t="s">
        <v>846</v>
      </c>
      <c r="D172" s="3" t="s">
        <v>50</v>
      </c>
      <c r="E172" s="2" t="s">
        <v>119</v>
      </c>
      <c r="F172" s="39">
        <v>43739</v>
      </c>
      <c r="G172" s="5" t="s">
        <v>1034</v>
      </c>
      <c r="H172" s="2"/>
      <c r="I172" s="2"/>
      <c r="J172" s="5" t="str">
        <f t="shared" si="40"/>
        <v>NA</v>
      </c>
      <c r="K172" s="5"/>
      <c r="L172" s="5"/>
      <c r="M172" s="6">
        <v>0.79114232002654006</v>
      </c>
      <c r="N172" s="6">
        <v>2.12132034355966E-2</v>
      </c>
      <c r="O172" s="6">
        <v>0.26973804955368313</v>
      </c>
      <c r="P172" s="6">
        <v>0.21001071401240473</v>
      </c>
      <c r="Q172" s="6">
        <f t="shared" ref="Q172:Q179" si="41">M172/O172</f>
        <v>2.9330023010679747</v>
      </c>
      <c r="R172" s="2">
        <v>1.247382759</v>
      </c>
      <c r="S172" s="2">
        <v>5.033080204</v>
      </c>
      <c r="T172" s="2">
        <v>1.6147788169999999</v>
      </c>
      <c r="U172" s="2">
        <v>127.94016689999999</v>
      </c>
      <c r="V172" s="2">
        <v>51.209827599999997</v>
      </c>
      <c r="W172" s="2">
        <v>0.669678353</v>
      </c>
      <c r="X172" s="2">
        <v>5.7002208999999998E-2</v>
      </c>
      <c r="Y172" s="2">
        <v>4.6998580999999998E-2</v>
      </c>
      <c r="Z172" s="2">
        <v>0.14182890000000001</v>
      </c>
      <c r="AA172" s="2">
        <v>7.7428497999999998E-2</v>
      </c>
      <c r="AB172" s="2">
        <v>5.9497896000000002E-2</v>
      </c>
      <c r="AC172" s="2">
        <v>2.2331699409999999</v>
      </c>
      <c r="AD172" s="2">
        <v>0.145804722</v>
      </c>
      <c r="AE172" s="2">
        <v>1.5120288000000001E-2</v>
      </c>
      <c r="AF172" s="2">
        <v>1.8111784999999998E-2</v>
      </c>
      <c r="AG172" s="2">
        <v>0.83483144600000003</v>
      </c>
      <c r="AH172" s="2">
        <v>1.903318E-2</v>
      </c>
      <c r="AI172" s="2">
        <v>144.94311400000001</v>
      </c>
      <c r="AJ172" s="2">
        <v>33.365288769999999</v>
      </c>
      <c r="AK172" s="2" t="str">
        <f t="shared" si="26"/>
        <v>NA</v>
      </c>
      <c r="AL172" s="2">
        <f t="shared" si="38"/>
        <v>2.8227158179644403</v>
      </c>
      <c r="AM172" s="2" t="str">
        <f t="shared" si="39"/>
        <v>NA</v>
      </c>
      <c r="AN172" s="6" t="str">
        <f t="shared" si="28"/>
        <v>NA</v>
      </c>
      <c r="AO172" s="2" t="s">
        <v>99</v>
      </c>
    </row>
    <row r="173" spans="1:42" ht="15.75" customHeight="1">
      <c r="A173" s="42">
        <v>136</v>
      </c>
      <c r="B173" s="44" t="s">
        <v>1016</v>
      </c>
      <c r="C173" s="32" t="s">
        <v>848</v>
      </c>
      <c r="D173" s="3" t="s">
        <v>50</v>
      </c>
      <c r="E173" s="2" t="s">
        <v>119</v>
      </c>
      <c r="F173" s="39">
        <v>43779</v>
      </c>
      <c r="G173" s="5" t="s">
        <v>1034</v>
      </c>
      <c r="H173" s="2"/>
      <c r="I173" s="2"/>
      <c r="J173" s="5" t="str">
        <f t="shared" si="40"/>
        <v>NA</v>
      </c>
      <c r="K173" s="5"/>
      <c r="L173" s="5"/>
      <c r="M173" s="6">
        <v>0.83979873935640825</v>
      </c>
      <c r="N173" s="6">
        <v>0.18101933598375569</v>
      </c>
      <c r="O173" s="6">
        <v>0.12011762742971553</v>
      </c>
      <c r="P173" s="6">
        <v>0.15980613254815973</v>
      </c>
      <c r="Q173" s="6">
        <f t="shared" si="41"/>
        <v>6.9914695896553569</v>
      </c>
      <c r="R173" s="2">
        <v>1.274208435</v>
      </c>
      <c r="S173" s="2">
        <v>7.3924665669999996</v>
      </c>
      <c r="T173" s="2">
        <v>1.5661142699999999</v>
      </c>
      <c r="U173" s="2">
        <v>126.00134799999999</v>
      </c>
      <c r="V173" s="2">
        <v>49.029297489999998</v>
      </c>
      <c r="W173" s="2">
        <v>0.67784039100000004</v>
      </c>
      <c r="X173" s="2">
        <v>4.3902814999999998E-2</v>
      </c>
      <c r="Y173" s="2">
        <v>4.3830288000000002E-2</v>
      </c>
      <c r="Z173" s="2">
        <v>0.143818165</v>
      </c>
      <c r="AA173" s="2">
        <v>7.5407988999999995E-2</v>
      </c>
      <c r="AB173" s="2">
        <v>5.8913719000000003E-2</v>
      </c>
      <c r="AC173" s="2">
        <v>2.2105170900000002</v>
      </c>
      <c r="AD173" s="2">
        <v>0.26319376100000003</v>
      </c>
      <c r="AE173" s="2">
        <v>1.3834897000000001E-2</v>
      </c>
      <c r="AF173" s="2">
        <v>1.3785588999999999E-2</v>
      </c>
      <c r="AG173" s="2">
        <v>1.0035767760000001</v>
      </c>
      <c r="AH173" s="2">
        <v>1.3781599E-2</v>
      </c>
      <c r="AI173" s="2">
        <v>166.31874809999999</v>
      </c>
      <c r="AJ173" s="2">
        <v>37.914047029999999</v>
      </c>
      <c r="AK173" s="2" t="str">
        <f t="shared" si="26"/>
        <v>NA</v>
      </c>
      <c r="AL173" s="2">
        <f t="shared" si="38"/>
        <v>2.632198628559578</v>
      </c>
      <c r="AM173" s="2" t="str">
        <f t="shared" si="39"/>
        <v>NA</v>
      </c>
      <c r="AN173" s="6" t="str">
        <f t="shared" si="28"/>
        <v>NA</v>
      </c>
      <c r="AO173" s="2" t="s">
        <v>98</v>
      </c>
    </row>
    <row r="174" spans="1:42" ht="15.75" customHeight="1">
      <c r="A174" s="42">
        <v>137</v>
      </c>
      <c r="B174" s="44" t="s">
        <v>1017</v>
      </c>
      <c r="C174" s="32" t="s">
        <v>858</v>
      </c>
      <c r="D174" s="3" t="s">
        <v>50</v>
      </c>
      <c r="E174" s="2" t="s">
        <v>119</v>
      </c>
      <c r="F174" s="39">
        <v>43826</v>
      </c>
      <c r="G174" s="5" t="s">
        <v>1035</v>
      </c>
      <c r="H174" s="4">
        <v>-2.3872045834328044</v>
      </c>
      <c r="I174" s="2"/>
      <c r="J174" s="5" t="str">
        <f t="shared" si="40"/>
        <v>NA</v>
      </c>
      <c r="K174" s="5"/>
      <c r="L174" s="5"/>
      <c r="M174" s="6">
        <v>0.57320938094231988</v>
      </c>
      <c r="N174" s="6">
        <v>4.4985782496784824E-2</v>
      </c>
      <c r="O174" s="6">
        <v>0.18823377517645029</v>
      </c>
      <c r="P174" s="6">
        <v>2.1001071401240443E-2</v>
      </c>
      <c r="Q174" s="6">
        <f t="shared" si="41"/>
        <v>3.0451994091123846</v>
      </c>
      <c r="R174" s="2" t="s">
        <v>67</v>
      </c>
      <c r="S174" s="2" t="s">
        <v>67</v>
      </c>
      <c r="T174" s="2" t="s">
        <v>67</v>
      </c>
      <c r="U174" s="2" t="s">
        <v>67</v>
      </c>
      <c r="V174" s="2" t="s">
        <v>67</v>
      </c>
      <c r="W174" s="2" t="s">
        <v>67</v>
      </c>
      <c r="X174" s="2" t="s">
        <v>67</v>
      </c>
      <c r="Y174" s="2" t="s">
        <v>67</v>
      </c>
      <c r="Z174" s="2" t="s">
        <v>67</v>
      </c>
      <c r="AA174" s="2" t="s">
        <v>67</v>
      </c>
      <c r="AB174" s="2" t="s">
        <v>67</v>
      </c>
      <c r="AC174" s="2" t="s">
        <v>67</v>
      </c>
      <c r="AD174" s="2" t="s">
        <v>67</v>
      </c>
      <c r="AE174" s="2" t="s">
        <v>67</v>
      </c>
      <c r="AF174" s="2" t="s">
        <v>67</v>
      </c>
      <c r="AG174" s="2" t="s">
        <v>67</v>
      </c>
      <c r="AH174" s="2" t="s">
        <v>67</v>
      </c>
      <c r="AI174" s="2" t="s">
        <v>67</v>
      </c>
      <c r="AJ174" s="2" t="s">
        <v>67</v>
      </c>
      <c r="AK174" s="2" t="s">
        <v>67</v>
      </c>
      <c r="AL174" s="2" t="s">
        <v>67</v>
      </c>
      <c r="AM174" s="2" t="s">
        <v>67</v>
      </c>
      <c r="AN174" s="6" t="str">
        <f t="shared" si="28"/>
        <v>NA</v>
      </c>
      <c r="AO174" s="2" t="s">
        <v>116</v>
      </c>
    </row>
    <row r="175" spans="1:42" ht="15.75" customHeight="1">
      <c r="A175" s="42">
        <v>139</v>
      </c>
      <c r="B175" s="44" t="s">
        <v>1018</v>
      </c>
      <c r="C175" s="32" t="s">
        <v>859</v>
      </c>
      <c r="D175" s="3" t="s">
        <v>50</v>
      </c>
      <c r="E175" s="2" t="s">
        <v>119</v>
      </c>
      <c r="F175" s="39">
        <v>43924</v>
      </c>
      <c r="G175" s="5" t="s">
        <v>1037</v>
      </c>
      <c r="H175" s="9">
        <v>10</v>
      </c>
      <c r="I175" s="2"/>
      <c r="J175" s="5" t="str">
        <f t="shared" si="40"/>
        <v>NA</v>
      </c>
      <c r="K175" s="5"/>
      <c r="L175" s="5"/>
      <c r="M175" s="2">
        <v>0.97699999999999998</v>
      </c>
      <c r="N175" s="2">
        <v>0.04</v>
      </c>
      <c r="O175" s="2">
        <v>3.5000000000000003E-2</v>
      </c>
      <c r="P175" s="2">
        <v>2.1000000000000001E-2</v>
      </c>
      <c r="Q175" s="6">
        <f t="shared" si="41"/>
        <v>27.914285714285711</v>
      </c>
      <c r="R175" s="2">
        <v>1.27935084830607</v>
      </c>
      <c r="S175" s="2">
        <v>6.8988270723287703</v>
      </c>
      <c r="T175" s="2">
        <v>1.6129139574273399</v>
      </c>
      <c r="U175" s="2">
        <v>131.908694875008</v>
      </c>
      <c r="V175" s="2">
        <v>48.555266806805598</v>
      </c>
      <c r="W175" s="2">
        <v>0.65409751189883603</v>
      </c>
      <c r="X175" s="2">
        <v>6.3942983600497896E-2</v>
      </c>
      <c r="Y175" s="2">
        <v>5.8035241582871301E-2</v>
      </c>
      <c r="Z175" s="2">
        <v>0.14428601718961401</v>
      </c>
      <c r="AA175" s="2">
        <v>7.33052207227161E-2</v>
      </c>
      <c r="AB175" s="2">
        <v>5.5708841253221002E-2</v>
      </c>
      <c r="AC175" s="2">
        <v>2.1710748390602501</v>
      </c>
      <c r="AD175" s="2">
        <v>0.19532776287591</v>
      </c>
      <c r="AE175" s="2">
        <v>1.6785031997766799E-2</v>
      </c>
      <c r="AF175" s="2">
        <v>1.5836942419421698E-2</v>
      </c>
      <c r="AG175" s="2">
        <v>1.05986569586705</v>
      </c>
      <c r="AH175" s="2">
        <v>1.5855040426776601E-2</v>
      </c>
      <c r="AI175" s="2">
        <v>150.984389733591</v>
      </c>
      <c r="AJ175" s="2">
        <v>33.769599355158299</v>
      </c>
      <c r="AK175" s="2" t="str">
        <f t="shared" si="26"/>
        <v>NA</v>
      </c>
      <c r="AL175" s="2">
        <f t="shared" si="38"/>
        <v>2.2221850962745653</v>
      </c>
      <c r="AM175" s="2" t="str">
        <f t="shared" si="39"/>
        <v>NA</v>
      </c>
      <c r="AN175" s="6" t="str">
        <f t="shared" si="28"/>
        <v>NA</v>
      </c>
      <c r="AO175" s="3" t="s">
        <v>95</v>
      </c>
    </row>
    <row r="176" spans="1:42" ht="15.75" customHeight="1">
      <c r="A176" s="42">
        <v>140</v>
      </c>
      <c r="B176" s="44" t="s">
        <v>1019</v>
      </c>
      <c r="C176" s="32" t="s">
        <v>833</v>
      </c>
      <c r="D176" s="3" t="s">
        <v>50</v>
      </c>
      <c r="E176" s="2" t="s">
        <v>119</v>
      </c>
      <c r="F176" s="39">
        <v>44003</v>
      </c>
      <c r="G176" s="5" t="s">
        <v>1036</v>
      </c>
      <c r="H176" s="9">
        <v>17</v>
      </c>
      <c r="I176" s="2"/>
      <c r="J176" s="5" t="str">
        <f t="shared" si="40"/>
        <v>NA</v>
      </c>
      <c r="K176" s="5"/>
      <c r="L176" s="5"/>
      <c r="M176" s="2">
        <v>0.9</v>
      </c>
      <c r="N176" s="2">
        <v>2.3E-2</v>
      </c>
      <c r="O176" s="2">
        <v>5.6000000000000001E-2</v>
      </c>
      <c r="P176" s="2">
        <v>5.8000000000000003E-2</v>
      </c>
      <c r="Q176" s="6">
        <f t="shared" si="41"/>
        <v>16.071428571428573</v>
      </c>
      <c r="R176" s="2">
        <v>1.3185671806453101</v>
      </c>
      <c r="S176" s="2">
        <v>4.7998440888459601</v>
      </c>
      <c r="T176" s="2">
        <v>1.6244672321437501</v>
      </c>
      <c r="U176" s="2">
        <v>124.73344888724201</v>
      </c>
      <c r="V176" s="2">
        <v>44.586513015408897</v>
      </c>
      <c r="W176" s="2">
        <v>0.69597495738656201</v>
      </c>
      <c r="X176" s="2">
        <v>5.5118567606825798E-2</v>
      </c>
      <c r="Y176" s="2">
        <v>5.7795165975761599E-2</v>
      </c>
      <c r="Z176" s="2">
        <v>0.13883563388358799</v>
      </c>
      <c r="AA176" s="2">
        <v>6.7249208819589498E-2</v>
      </c>
      <c r="AB176" s="2">
        <v>5.2028353470678503E-2</v>
      </c>
      <c r="AC176" s="2">
        <v>1.5994273170775199</v>
      </c>
      <c r="AD176" s="2">
        <v>0.118901012929372</v>
      </c>
      <c r="AE176" s="2">
        <v>1.74248723605572E-2</v>
      </c>
      <c r="AF176" s="2">
        <v>1.87034511511237E-2</v>
      </c>
      <c r="AG176" s="2">
        <v>0.93163941883048496</v>
      </c>
      <c r="AH176" s="2">
        <v>1.7702975380642E-2</v>
      </c>
      <c r="AI176" s="2">
        <v>106.224487803572</v>
      </c>
      <c r="AJ176" s="2">
        <v>23.687814891979901</v>
      </c>
      <c r="AK176" s="2" t="str">
        <f t="shared" si="26"/>
        <v>NA</v>
      </c>
      <c r="AL176" s="2">
        <f t="shared" si="38"/>
        <v>1.7771414634194667</v>
      </c>
      <c r="AM176" s="2" t="str">
        <f t="shared" si="39"/>
        <v>NA</v>
      </c>
      <c r="AN176" s="6" t="str">
        <f t="shared" si="28"/>
        <v>NA</v>
      </c>
      <c r="AO176" s="3" t="s">
        <v>97</v>
      </c>
    </row>
    <row r="177" spans="1:42" ht="15.75" customHeight="1">
      <c r="A177" s="42">
        <v>224</v>
      </c>
      <c r="B177" s="44" t="s">
        <v>1020</v>
      </c>
      <c r="C177" s="32" t="s">
        <v>832</v>
      </c>
      <c r="D177" s="3" t="s">
        <v>50</v>
      </c>
      <c r="E177" s="2" t="s">
        <v>119</v>
      </c>
      <c r="F177" s="39">
        <v>44042</v>
      </c>
      <c r="G177" s="5" t="s">
        <v>1036</v>
      </c>
      <c r="H177" s="9">
        <v>19</v>
      </c>
      <c r="I177" s="2"/>
      <c r="J177" s="5" t="str">
        <f t="shared" si="40"/>
        <v>NA</v>
      </c>
      <c r="K177" s="5"/>
      <c r="L177" s="5"/>
      <c r="M177" s="2">
        <v>0.90100000000000002</v>
      </c>
      <c r="N177" s="2">
        <v>3.7999999999999999E-2</v>
      </c>
      <c r="O177" s="2">
        <v>7.9000000000000001E-2</v>
      </c>
      <c r="P177" s="2">
        <v>2.5000000000000001E-2</v>
      </c>
      <c r="Q177" s="6">
        <f t="shared" si="41"/>
        <v>11.405063291139241</v>
      </c>
      <c r="R177" s="2">
        <v>1.2731270180062499</v>
      </c>
      <c r="S177" s="2">
        <v>3.3641294433400701</v>
      </c>
      <c r="T177" s="2">
        <v>1.5631928504969601</v>
      </c>
      <c r="U177" s="2">
        <v>113.026191659322</v>
      </c>
      <c r="V177" s="2">
        <v>40.712845027833502</v>
      </c>
      <c r="W177" s="2">
        <v>0.74742800497120498</v>
      </c>
      <c r="X177" s="2">
        <v>6.9584816259251198E-2</v>
      </c>
      <c r="Y177" s="2">
        <v>0.103121959730874</v>
      </c>
      <c r="Z177" s="2">
        <v>0.126678936885639</v>
      </c>
      <c r="AA177" s="2">
        <v>6.5697503844246399E-2</v>
      </c>
      <c r="AB177" s="2">
        <v>5.0131098171661399E-2</v>
      </c>
      <c r="AC177" s="2">
        <v>1.9473528555495201</v>
      </c>
      <c r="AD177" s="2">
        <v>0.185006404740201</v>
      </c>
      <c r="AE177" s="2">
        <v>1.40249717313197E-2</v>
      </c>
      <c r="AF177" s="2">
        <v>1.6675139203425501E-2</v>
      </c>
      <c r="AG177" s="2">
        <v>0.84107074371160795</v>
      </c>
      <c r="AH177" s="2">
        <v>1.6201689863399302E-2</v>
      </c>
      <c r="AI177" s="2">
        <v>139.37311622561299</v>
      </c>
      <c r="AJ177" s="2">
        <v>32.608090552688203</v>
      </c>
      <c r="AK177" s="2" t="str">
        <f t="shared" si="26"/>
        <v>NA</v>
      </c>
      <c r="AL177" s="2">
        <f t="shared" si="38"/>
        <v>2.161323924028324</v>
      </c>
      <c r="AM177" s="2" t="str">
        <f t="shared" si="39"/>
        <v>NA</v>
      </c>
      <c r="AN177" s="6" t="str">
        <f t="shared" si="28"/>
        <v>NA</v>
      </c>
      <c r="AO177" s="3" t="s">
        <v>96</v>
      </c>
    </row>
    <row r="178" spans="1:42" ht="15.75" customHeight="1">
      <c r="A178" s="42">
        <v>225</v>
      </c>
      <c r="B178" s="44" t="s">
        <v>1021</v>
      </c>
      <c r="C178" s="32" t="s">
        <v>860</v>
      </c>
      <c r="D178" s="3" t="s">
        <v>50</v>
      </c>
      <c r="E178" s="2" t="s">
        <v>119</v>
      </c>
      <c r="F178" s="39">
        <v>44077</v>
      </c>
      <c r="G178" s="5" t="s">
        <v>1034</v>
      </c>
      <c r="H178" s="9">
        <v>14</v>
      </c>
      <c r="I178" s="2"/>
      <c r="J178" s="5" t="str">
        <f t="shared" si="40"/>
        <v>NA</v>
      </c>
      <c r="K178" s="5"/>
      <c r="L178" s="5"/>
      <c r="M178" s="6">
        <v>0.76436301147183139</v>
      </c>
      <c r="N178" s="6">
        <v>2.1213203435597231E-3</v>
      </c>
      <c r="O178" s="6">
        <v>0.13637973189444397</v>
      </c>
      <c r="P178" s="6">
        <v>5.147737367038073E-2</v>
      </c>
      <c r="Q178" s="6">
        <f t="shared" si="41"/>
        <v>5.6046672101059549</v>
      </c>
      <c r="R178" s="2">
        <v>1.3683861513325699</v>
      </c>
      <c r="S178" s="2">
        <v>3.6277491390709198</v>
      </c>
      <c r="T178" s="2">
        <v>1.64775613703643</v>
      </c>
      <c r="U178" s="2">
        <v>116.417265826809</v>
      </c>
      <c r="V178" s="2">
        <v>44.725477995806401</v>
      </c>
      <c r="W178" s="2">
        <v>0.78381504914063804</v>
      </c>
      <c r="X178" s="2">
        <v>7.4639819122234399E-2</v>
      </c>
      <c r="Y178" s="2">
        <v>8.4876040522644303E-2</v>
      </c>
      <c r="Z178" s="2">
        <v>0.132999401013322</v>
      </c>
      <c r="AA178" s="2">
        <v>6.7711496753503297E-2</v>
      </c>
      <c r="AB178" s="2">
        <v>5.61901679394907E-2</v>
      </c>
      <c r="AC178" s="2">
        <v>1.7194689589010499</v>
      </c>
      <c r="AD178" s="2">
        <v>0.20595878790901301</v>
      </c>
      <c r="AE178" s="2">
        <v>1.3997732772069499E-2</v>
      </c>
      <c r="AF178" s="2">
        <v>1.4070822996811E-2</v>
      </c>
      <c r="AG178" s="2">
        <v>0.99480554728333503</v>
      </c>
      <c r="AH178" s="2">
        <v>1.39379405341591E-2</v>
      </c>
      <c r="AI178" s="2">
        <v>129.29271546821499</v>
      </c>
      <c r="AJ178" s="2">
        <v>29.8042236997373</v>
      </c>
      <c r="AK178" s="2" t="str">
        <f t="shared" si="26"/>
        <v>NA</v>
      </c>
      <c r="AL178" s="2">
        <f t="shared" si="38"/>
        <v>2.2495449584747687</v>
      </c>
      <c r="AM178" s="2" t="str">
        <f t="shared" si="39"/>
        <v>NA</v>
      </c>
      <c r="AN178" s="6" t="str">
        <f t="shared" si="28"/>
        <v>NA</v>
      </c>
      <c r="AO178" s="3" t="s">
        <v>100</v>
      </c>
    </row>
    <row r="179" spans="1:42" ht="15.75" customHeight="1">
      <c r="A179" s="42">
        <v>138</v>
      </c>
      <c r="B179" s="44" t="s">
        <v>1022</v>
      </c>
      <c r="C179" s="32" t="s">
        <v>838</v>
      </c>
      <c r="D179" s="3" t="s">
        <v>50</v>
      </c>
      <c r="E179" s="2" t="s">
        <v>119</v>
      </c>
      <c r="F179" s="39">
        <v>43898</v>
      </c>
      <c r="G179" s="5" t="s">
        <v>1035</v>
      </c>
      <c r="H179" s="5"/>
      <c r="I179" s="2"/>
      <c r="J179" s="5" t="str">
        <f t="shared" si="40"/>
        <v>NA</v>
      </c>
      <c r="K179" s="5"/>
      <c r="L179" s="5"/>
      <c r="M179" s="6">
        <v>0.57320938094231988</v>
      </c>
      <c r="N179" s="6">
        <v>0.19162593770155431</v>
      </c>
      <c r="O179" s="6">
        <v>0.18823377517645029</v>
      </c>
      <c r="P179" s="6">
        <v>2.1001071401240443E-2</v>
      </c>
      <c r="Q179" s="6">
        <f t="shared" si="41"/>
        <v>3.0451994091123846</v>
      </c>
      <c r="R179" s="2">
        <v>1.1741174146813</v>
      </c>
      <c r="S179" s="2">
        <v>12.815664630085299</v>
      </c>
      <c r="T179" s="2">
        <v>1.47716689327745</v>
      </c>
      <c r="U179" s="2">
        <v>100.730936337597</v>
      </c>
      <c r="V179" s="2">
        <v>40.323865829689801</v>
      </c>
      <c r="W179" s="2">
        <v>0.61528304321879002</v>
      </c>
      <c r="X179" s="2">
        <v>1.7025001500016401E-2</v>
      </c>
      <c r="Y179" s="2">
        <v>1.9345597838082498E-2</v>
      </c>
      <c r="Z179" s="2">
        <v>0.117869772289581</v>
      </c>
      <c r="AA179" s="2">
        <v>5.6647554456777299E-2</v>
      </c>
      <c r="AB179" s="2">
        <v>4.61402800779247E-2</v>
      </c>
      <c r="AC179" s="2">
        <v>1.8451534220463699</v>
      </c>
      <c r="AD179" s="2">
        <v>0.108600979884935</v>
      </c>
      <c r="AE179" s="2">
        <v>1.48665754275723E-2</v>
      </c>
      <c r="AF179" s="2">
        <v>2.08005420051506E-2</v>
      </c>
      <c r="AG179" s="2">
        <v>0.714720579102753</v>
      </c>
      <c r="AH179" s="2">
        <v>2.02174547287634E-2</v>
      </c>
      <c r="AI179" s="2">
        <v>119.886828894012</v>
      </c>
      <c r="AJ179" s="2">
        <v>28.007573044150998</v>
      </c>
      <c r="AK179" s="2" t="str">
        <f t="shared" ref="AK179:AK193" si="42">IF(AND(ISNUMBER(J179),ISNUMBER(AC179),OR(NOT(K179=1),NOT(L179=1))),AC179-(6.53*J179/1000),"NA")</f>
        <v>NA</v>
      </c>
      <c r="AL179" s="2">
        <f t="shared" si="38"/>
        <v>3.2189867845726017</v>
      </c>
      <c r="AM179" s="2" t="str">
        <f t="shared" si="39"/>
        <v>NA</v>
      </c>
      <c r="AN179" s="6" t="str">
        <f t="shared" ref="AN179:AN193" si="43">IF(ISNUMBER(AM179),(AL179-AM179)/AM179,"NA")</f>
        <v>NA</v>
      </c>
    </row>
    <row r="180" spans="1:42" ht="15.75" customHeight="1">
      <c r="A180" s="42">
        <v>142</v>
      </c>
      <c r="B180" s="46" t="s">
        <v>67</v>
      </c>
      <c r="C180" s="32" t="s">
        <v>845</v>
      </c>
      <c r="D180" s="3" t="s">
        <v>59</v>
      </c>
      <c r="E180" s="2" t="s">
        <v>119</v>
      </c>
      <c r="F180" s="39">
        <v>43793</v>
      </c>
      <c r="G180" s="5" t="s">
        <v>1034</v>
      </c>
      <c r="H180" s="2">
        <v>0</v>
      </c>
      <c r="I180" s="2" t="s">
        <v>67</v>
      </c>
      <c r="J180" s="5" t="str">
        <f t="shared" si="40"/>
        <v>NA</v>
      </c>
      <c r="K180" s="5"/>
      <c r="L180" s="5"/>
      <c r="M180" s="6">
        <v>3.640639168417561</v>
      </c>
      <c r="N180" s="6">
        <v>0.37476659402887097</v>
      </c>
      <c r="O180" s="6">
        <v>0.6684199549511971</v>
      </c>
      <c r="P180" s="6">
        <v>0.13150771916507414</v>
      </c>
      <c r="Q180" s="6">
        <f t="shared" ref="Q180:Q186" si="44">M180/O180</f>
        <v>5.4466344720114952</v>
      </c>
      <c r="R180" s="2">
        <v>1.2677066693439201</v>
      </c>
      <c r="S180" s="2">
        <v>6.3858925293775401</v>
      </c>
      <c r="T180" s="2">
        <v>1.5978878686517799</v>
      </c>
      <c r="U180" s="2">
        <v>1016.3710400335</v>
      </c>
      <c r="V180" s="2">
        <v>364.56964558430298</v>
      </c>
      <c r="W180" s="2">
        <v>0.68712372861751003</v>
      </c>
      <c r="X180" s="2">
        <v>0.112579318712278</v>
      </c>
      <c r="Y180" s="2">
        <v>0.18635358417437001</v>
      </c>
      <c r="Z180" s="2">
        <v>1.1001409134461799</v>
      </c>
      <c r="AA180" s="2">
        <v>0.60939006296128195</v>
      </c>
      <c r="AB180" s="2">
        <v>0.43595553323993402</v>
      </c>
      <c r="AC180" s="2">
        <v>10.038053212987601</v>
      </c>
      <c r="AD180" s="2">
        <v>0.62006313086846798</v>
      </c>
      <c r="AE180" s="2">
        <v>1.6629495300632201E-2</v>
      </c>
      <c r="AF180" s="2">
        <v>1.94244349795023E-2</v>
      </c>
      <c r="AG180" s="2">
        <v>0.85611217614208601</v>
      </c>
      <c r="AH180" s="2">
        <v>1.8411250686460701E-2</v>
      </c>
      <c r="AI180" s="2">
        <v>644.33282436221202</v>
      </c>
      <c r="AJ180" s="2">
        <v>145.283682367718</v>
      </c>
      <c r="AK180" s="2" t="str">
        <f t="shared" si="42"/>
        <v>NA</v>
      </c>
      <c r="AL180" s="2">
        <f t="shared" si="38"/>
        <v>2.7572227701298773</v>
      </c>
      <c r="AM180" s="2" t="str">
        <f t="shared" si="39"/>
        <v>NA</v>
      </c>
      <c r="AN180" s="6" t="str">
        <f t="shared" si="43"/>
        <v>NA</v>
      </c>
      <c r="AO180" s="2" t="s">
        <v>107</v>
      </c>
    </row>
    <row r="181" spans="1:42" ht="15.75" customHeight="1">
      <c r="A181" s="42">
        <v>143</v>
      </c>
      <c r="B181" s="46" t="s">
        <v>67</v>
      </c>
      <c r="C181" s="32" t="s">
        <v>843</v>
      </c>
      <c r="D181" s="3" t="s">
        <v>59</v>
      </c>
      <c r="E181" s="2" t="s">
        <v>119</v>
      </c>
      <c r="F181" s="39">
        <v>43838</v>
      </c>
      <c r="G181" s="5" t="s">
        <v>1035</v>
      </c>
      <c r="H181" s="2"/>
      <c r="I181" s="2" t="s">
        <v>67</v>
      </c>
      <c r="J181" s="5" t="str">
        <f t="shared" si="40"/>
        <v>NA</v>
      </c>
      <c r="K181" s="5"/>
      <c r="L181" s="5"/>
      <c r="M181" s="6">
        <v>3.0027865658195227</v>
      </c>
      <c r="N181" s="6">
        <v>0.96873629022556951</v>
      </c>
      <c r="O181" s="6">
        <v>0.78017673316935388</v>
      </c>
      <c r="P181" s="6">
        <v>0.71629916934197257</v>
      </c>
      <c r="Q181" s="6">
        <f t="shared" si="44"/>
        <v>3.8488542892341093</v>
      </c>
      <c r="R181" s="2">
        <v>1.2551846593690601</v>
      </c>
      <c r="S181" s="2">
        <v>12.884710813223201</v>
      </c>
      <c r="T181" s="2">
        <v>1.5494382311616599</v>
      </c>
      <c r="U181" s="2">
        <v>770.50960283803897</v>
      </c>
      <c r="V181" s="2">
        <v>272.62283066327802</v>
      </c>
      <c r="W181" s="2">
        <v>0.69549021548629497</v>
      </c>
      <c r="X181" s="2">
        <v>8.2983159169330606E-2</v>
      </c>
      <c r="Y181" s="2">
        <v>9.6501379471113993E-2</v>
      </c>
      <c r="Z181" s="2">
        <v>0.85268628491003895</v>
      </c>
      <c r="AA181" s="2">
        <v>0.46230078030993799</v>
      </c>
      <c r="AB181" s="2">
        <v>0.32450068046581798</v>
      </c>
      <c r="AC181" s="2">
        <v>7.9614047906148997</v>
      </c>
      <c r="AD181" s="2">
        <v>0.48964340022018299</v>
      </c>
      <c r="AE181" s="2">
        <v>1.7185942292990499E-2</v>
      </c>
      <c r="AF181" s="2">
        <v>1.9590212968514101E-2</v>
      </c>
      <c r="AG181" s="2">
        <v>0.87727184592695595</v>
      </c>
      <c r="AH181" s="2">
        <v>1.8716639004119601E-2</v>
      </c>
      <c r="AI181" s="2">
        <v>507.963736036059</v>
      </c>
      <c r="AJ181" s="2">
        <v>113.86469496002201</v>
      </c>
      <c r="AK181" s="2" t="str">
        <f t="shared" si="42"/>
        <v>NA</v>
      </c>
      <c r="AL181" s="2">
        <f t="shared" si="38"/>
        <v>2.6513388867656889</v>
      </c>
      <c r="AM181" s="2" t="str">
        <f t="shared" si="39"/>
        <v>NA</v>
      </c>
      <c r="AN181" s="6" t="str">
        <f t="shared" si="43"/>
        <v>NA</v>
      </c>
      <c r="AO181" s="2" t="s">
        <v>104</v>
      </c>
    </row>
    <row r="182" spans="1:42" ht="15.75" customHeight="1">
      <c r="A182" s="42">
        <v>144</v>
      </c>
      <c r="B182" s="46" t="s">
        <v>67</v>
      </c>
      <c r="C182" s="32" t="s">
        <v>837</v>
      </c>
      <c r="D182" s="3" t="s">
        <v>59</v>
      </c>
      <c r="E182" s="2" t="s">
        <v>119</v>
      </c>
      <c r="F182" s="39">
        <v>43859</v>
      </c>
      <c r="G182" s="5" t="s">
        <v>1035</v>
      </c>
      <c r="H182" s="9">
        <v>0</v>
      </c>
      <c r="I182" s="2" t="s">
        <v>67</v>
      </c>
      <c r="J182" s="5" t="str">
        <f t="shared" si="40"/>
        <v>NA</v>
      </c>
      <c r="K182" s="5"/>
      <c r="L182" s="5"/>
      <c r="M182" s="6">
        <v>3.2155316102072922</v>
      </c>
      <c r="N182" s="6">
        <v>0.15556349186103965</v>
      </c>
      <c r="O182" s="6">
        <v>0.68315544844207254</v>
      </c>
      <c r="P182" s="6">
        <v>2.1998091962713497E-2</v>
      </c>
      <c r="Q182" s="6">
        <f t="shared" si="44"/>
        <v>4.7068813072343518</v>
      </c>
      <c r="R182" s="2">
        <v>1.2636736327428499</v>
      </c>
      <c r="S182" s="2">
        <v>6.7804457820100099</v>
      </c>
      <c r="T182" s="2">
        <v>1.5723321647630599</v>
      </c>
      <c r="U182" s="2">
        <v>804.98341461802102</v>
      </c>
      <c r="V182" s="2">
        <v>283.02830682104201</v>
      </c>
      <c r="W182" s="2">
        <v>0.69590647997917998</v>
      </c>
      <c r="X182" s="2">
        <v>0.18797664286535101</v>
      </c>
      <c r="Y182" s="2">
        <v>0.20338864904172699</v>
      </c>
      <c r="Z182" s="2">
        <v>0.872198572860725</v>
      </c>
      <c r="AA182" s="2">
        <v>0.483392767786611</v>
      </c>
      <c r="AB182" s="2">
        <v>0.33878229417901201</v>
      </c>
      <c r="AC182" s="2">
        <v>8.4420913190920803</v>
      </c>
      <c r="AD182" s="2">
        <v>0.47545510811412001</v>
      </c>
      <c r="AE182" s="2">
        <v>1.79270445053866E-2</v>
      </c>
      <c r="AF182" s="2">
        <v>1.9869483214760699E-2</v>
      </c>
      <c r="AG182" s="2">
        <v>0.90224009913196601</v>
      </c>
      <c r="AH182" s="2">
        <v>1.9015948891063599E-2</v>
      </c>
      <c r="AI182" s="2">
        <v>524.195036168108</v>
      </c>
      <c r="AJ182" s="2">
        <v>115.946468751794</v>
      </c>
      <c r="AK182" s="2" t="str">
        <f t="shared" si="42"/>
        <v>NA</v>
      </c>
      <c r="AL182" s="2">
        <f t="shared" si="38"/>
        <v>2.6254107694957018</v>
      </c>
      <c r="AM182" s="2" t="str">
        <f t="shared" si="39"/>
        <v>NA</v>
      </c>
      <c r="AN182" s="6" t="str">
        <f t="shared" si="43"/>
        <v>NA</v>
      </c>
      <c r="AO182" s="2" t="s">
        <v>105</v>
      </c>
    </row>
    <row r="183" spans="1:42" ht="15.75" customHeight="1">
      <c r="A183" s="42">
        <v>145</v>
      </c>
      <c r="B183" s="46" t="s">
        <v>67</v>
      </c>
      <c r="C183" s="32" t="s">
        <v>842</v>
      </c>
      <c r="D183" s="3" t="s">
        <v>59</v>
      </c>
      <c r="E183" s="2" t="s">
        <v>119</v>
      </c>
      <c r="F183" s="39">
        <v>43900</v>
      </c>
      <c r="G183" s="5" t="s">
        <v>1035</v>
      </c>
      <c r="H183" s="4">
        <v>0</v>
      </c>
      <c r="I183" s="2" t="s">
        <v>67</v>
      </c>
      <c r="J183" s="5" t="str">
        <f t="shared" si="40"/>
        <v>NA</v>
      </c>
      <c r="K183" s="5"/>
      <c r="L183" s="5"/>
      <c r="M183" s="6">
        <v>3.3657769326478397</v>
      </c>
      <c r="N183" s="6">
        <v>1.4142135623731905E-2</v>
      </c>
      <c r="O183" s="6">
        <v>0.57866242038216564</v>
      </c>
      <c r="P183" s="6">
        <v>3.2003652916503145E-2</v>
      </c>
      <c r="Q183" s="6">
        <f t="shared" si="44"/>
        <v>5.8164774730402948</v>
      </c>
      <c r="R183" s="2">
        <v>1.2830485312883499</v>
      </c>
      <c r="S183" s="2">
        <v>10.257416555246101</v>
      </c>
      <c r="T183" s="2">
        <v>1.5899590998572399</v>
      </c>
      <c r="U183" s="2">
        <v>772.29057885552902</v>
      </c>
      <c r="V183" s="2">
        <v>267.54217443645098</v>
      </c>
      <c r="W183" s="2">
        <v>0.72071998538633197</v>
      </c>
      <c r="X183" s="2">
        <v>0.116382815740836</v>
      </c>
      <c r="Y183" s="2">
        <v>0.13455732385156699</v>
      </c>
      <c r="Z183" s="2">
        <v>0.85395389118877996</v>
      </c>
      <c r="AA183" s="2">
        <v>0.43930568428331201</v>
      </c>
      <c r="AB183" s="2">
        <v>0.32114789812072803</v>
      </c>
      <c r="AC183" s="2">
        <v>7.4919775251009799</v>
      </c>
      <c r="AD183" s="2">
        <v>0.42136389613300201</v>
      </c>
      <c r="AE183" s="2">
        <v>1.8057912311467601E-2</v>
      </c>
      <c r="AF183" s="2">
        <v>2.0197060475362301E-2</v>
      </c>
      <c r="AG183" s="2">
        <v>0.89408616335509905</v>
      </c>
      <c r="AH183" s="2">
        <v>1.94431177461819E-2</v>
      </c>
      <c r="AI183" s="2">
        <v>470.24900284938798</v>
      </c>
      <c r="AJ183" s="2">
        <v>104.315102563851</v>
      </c>
      <c r="AK183" s="2" t="str">
        <f t="shared" si="42"/>
        <v>NA</v>
      </c>
      <c r="AL183" s="2">
        <f t="shared" si="38"/>
        <v>2.2259281215071729</v>
      </c>
      <c r="AM183" s="2" t="str">
        <f t="shared" si="39"/>
        <v>NA</v>
      </c>
      <c r="AN183" s="6" t="str">
        <f t="shared" si="43"/>
        <v>NA</v>
      </c>
      <c r="AO183" s="2" t="s">
        <v>106</v>
      </c>
      <c r="AP183" s="20" t="s">
        <v>867</v>
      </c>
    </row>
    <row r="184" spans="1:42" ht="15.75" customHeight="1">
      <c r="A184" s="42">
        <v>146</v>
      </c>
      <c r="B184" s="46" t="s">
        <v>67</v>
      </c>
      <c r="C184" s="32" t="s">
        <v>827</v>
      </c>
      <c r="D184" s="2" t="s">
        <v>59</v>
      </c>
      <c r="E184" s="2" t="s">
        <v>119</v>
      </c>
      <c r="F184" s="39">
        <v>43945</v>
      </c>
      <c r="G184" s="5" t="s">
        <v>1037</v>
      </c>
      <c r="H184" s="9">
        <v>-38</v>
      </c>
      <c r="I184" s="2"/>
      <c r="J184" s="5" t="str">
        <f t="shared" si="40"/>
        <v>NA</v>
      </c>
      <c r="K184" s="5"/>
      <c r="L184" s="5">
        <v>1</v>
      </c>
      <c r="M184" s="2">
        <v>3.8980000000000001</v>
      </c>
      <c r="N184" s="2">
        <v>0.70699999999999996</v>
      </c>
      <c r="O184" s="2">
        <v>0.42</v>
      </c>
      <c r="P184" s="2">
        <v>7.6999999999999999E-2</v>
      </c>
      <c r="Q184" s="6">
        <f t="shared" si="44"/>
        <v>9.2809523809523817</v>
      </c>
      <c r="R184" s="2">
        <v>1.2502874500346099</v>
      </c>
      <c r="S184" s="2">
        <v>5.1011031052041798</v>
      </c>
      <c r="T184" s="2">
        <v>1.5743977633092601</v>
      </c>
      <c r="U184" s="2">
        <v>1068.4066000145899</v>
      </c>
      <c r="V184" s="2">
        <v>353.382267597137</v>
      </c>
      <c r="W184" s="2">
        <v>0.72730073670031303</v>
      </c>
      <c r="X184" s="2">
        <v>0.25707058002237199</v>
      </c>
      <c r="Y184" s="2">
        <v>0.47258067216725902</v>
      </c>
      <c r="Z184" s="2">
        <v>1.5404503897841599</v>
      </c>
      <c r="AA184" s="2">
        <v>0.69989590735382001</v>
      </c>
      <c r="AB184" s="2">
        <v>0.42186481189304498</v>
      </c>
      <c r="AC184" s="2">
        <v>10.6457410804526</v>
      </c>
      <c r="AD184" s="2">
        <v>0.79841903410488402</v>
      </c>
      <c r="AE184" s="2">
        <v>1.6667907306227199E-2</v>
      </c>
      <c r="AF184" s="2">
        <v>1.7003964852840101E-2</v>
      </c>
      <c r="AG184" s="2">
        <v>0.98023651839313697</v>
      </c>
      <c r="AH184" s="2">
        <v>1.6912616213769601E-2</v>
      </c>
      <c r="AI184" s="2">
        <v>708.28572591048805</v>
      </c>
      <c r="AJ184" s="2">
        <v>159.541825453255</v>
      </c>
      <c r="AK184" s="2" t="str">
        <f t="shared" si="42"/>
        <v>NA</v>
      </c>
      <c r="AL184" s="2">
        <f t="shared" si="38"/>
        <v>2.7310777528097998</v>
      </c>
      <c r="AM184" s="2" t="str">
        <f t="shared" si="39"/>
        <v>NA</v>
      </c>
      <c r="AN184" s="6" t="str">
        <f t="shared" si="43"/>
        <v>NA</v>
      </c>
      <c r="AO184" s="3" t="s">
        <v>101</v>
      </c>
    </row>
    <row r="185" spans="1:42" ht="15.75" customHeight="1">
      <c r="A185" s="42">
        <v>147</v>
      </c>
      <c r="B185" s="46" t="s">
        <v>67</v>
      </c>
      <c r="C185" s="32" t="s">
        <v>828</v>
      </c>
      <c r="D185" s="2" t="s">
        <v>59</v>
      </c>
      <c r="E185" s="2" t="s">
        <v>119</v>
      </c>
      <c r="F185" s="39">
        <v>44005</v>
      </c>
      <c r="G185" s="5" t="s">
        <v>1036</v>
      </c>
      <c r="H185" s="9">
        <v>12</v>
      </c>
      <c r="I185" s="2"/>
      <c r="J185" s="5" t="str">
        <f t="shared" si="40"/>
        <v>NA</v>
      </c>
      <c r="K185" s="5"/>
      <c r="L185" s="5"/>
      <c r="M185" s="2">
        <v>3.9980000000000002</v>
      </c>
      <c r="N185" s="2">
        <v>0.17699999999999999</v>
      </c>
      <c r="O185" s="2">
        <v>1.147</v>
      </c>
      <c r="P185" s="2">
        <v>0.155</v>
      </c>
      <c r="Q185" s="6">
        <f t="shared" si="44"/>
        <v>3.4856146469049696</v>
      </c>
      <c r="R185" s="2">
        <v>1.2659346996151499</v>
      </c>
      <c r="S185" s="2">
        <v>7.5156398229088497</v>
      </c>
      <c r="T185" s="2">
        <v>1.5927694555068701</v>
      </c>
      <c r="U185" s="2">
        <v>1137.7750137830401</v>
      </c>
      <c r="V185" s="2">
        <v>378.44381430858601</v>
      </c>
      <c r="W185" s="2">
        <v>0.70264102634151004</v>
      </c>
      <c r="X185" s="2">
        <v>0.25180261450250901</v>
      </c>
      <c r="Y185" s="2">
        <v>0.33004194245796697</v>
      </c>
      <c r="Z185" s="2">
        <v>1.5835375123261901</v>
      </c>
      <c r="AA185" s="2">
        <v>0.75734153810127203</v>
      </c>
      <c r="AB185" s="2">
        <v>0.463424121610643</v>
      </c>
      <c r="AC185" s="2">
        <v>11.1784342443718</v>
      </c>
      <c r="AD185" s="2">
        <v>0.75215398273710099</v>
      </c>
      <c r="AE185" s="2">
        <v>1.6454356814070301E-2</v>
      </c>
      <c r="AF185" s="2">
        <v>1.8852458707556599E-2</v>
      </c>
      <c r="AG185" s="2">
        <v>0.87279633226168696</v>
      </c>
      <c r="AH185" s="2">
        <v>1.81879648571503E-2</v>
      </c>
      <c r="AI185" s="2">
        <v>739.13116505638504</v>
      </c>
      <c r="AJ185" s="2">
        <v>166.90954201513199</v>
      </c>
      <c r="AK185" s="2" t="str">
        <f t="shared" si="42"/>
        <v>NA</v>
      </c>
      <c r="AL185" s="2">
        <f t="shared" si="38"/>
        <v>2.7960065643751375</v>
      </c>
      <c r="AM185" s="2" t="str">
        <f t="shared" si="39"/>
        <v>NA</v>
      </c>
      <c r="AN185" s="6" t="str">
        <f t="shared" si="43"/>
        <v>NA</v>
      </c>
      <c r="AO185" s="3" t="s">
        <v>102</v>
      </c>
    </row>
    <row r="186" spans="1:42" ht="15.75" customHeight="1">
      <c r="A186" s="42">
        <v>169</v>
      </c>
      <c r="B186" s="46" t="s">
        <v>67</v>
      </c>
      <c r="C186" s="31" t="s">
        <v>829</v>
      </c>
      <c r="D186" s="2" t="s">
        <v>59</v>
      </c>
      <c r="E186" s="2" t="s">
        <v>119</v>
      </c>
      <c r="F186" s="39">
        <v>44048</v>
      </c>
      <c r="G186" s="5" t="s">
        <v>1036</v>
      </c>
      <c r="H186" s="9">
        <v>12</v>
      </c>
      <c r="I186" s="2"/>
      <c r="J186" s="5" t="str">
        <f t="shared" si="40"/>
        <v>NA</v>
      </c>
      <c r="K186" s="5"/>
      <c r="L186" s="5"/>
      <c r="M186" s="2">
        <v>4.0069999999999997</v>
      </c>
      <c r="N186" s="2">
        <v>2.1000000000000001E-2</v>
      </c>
      <c r="O186" s="2">
        <v>1.43</v>
      </c>
      <c r="P186" s="2">
        <v>0.05</v>
      </c>
      <c r="Q186" s="6">
        <f t="shared" si="44"/>
        <v>2.802097902097902</v>
      </c>
      <c r="R186" s="2">
        <v>1.2851856207119601</v>
      </c>
      <c r="S186" s="2">
        <v>1.9643229036758501</v>
      </c>
      <c r="T186" s="2">
        <v>1.59487558069659</v>
      </c>
      <c r="U186" s="2">
        <v>1204.25763377415</v>
      </c>
      <c r="V186" s="2">
        <v>395.59769997408102</v>
      </c>
      <c r="W186" s="2">
        <v>0.71264442092367497</v>
      </c>
      <c r="X186" s="2">
        <v>0.276020677296344</v>
      </c>
      <c r="Y186" s="2">
        <v>0.34142491337522102</v>
      </c>
      <c r="Z186" s="2">
        <v>1.6507261380793401</v>
      </c>
      <c r="AA186" s="2">
        <v>0.789830190865352</v>
      </c>
      <c r="AB186" s="2">
        <v>0.49618522918387997</v>
      </c>
      <c r="AC186" s="2">
        <v>11.1258555192302</v>
      </c>
      <c r="AD186" s="2">
        <v>0.75751975778941205</v>
      </c>
      <c r="AE186" s="2">
        <v>1.66555912475813E-2</v>
      </c>
      <c r="AF186" s="2">
        <v>1.8461011653685199E-2</v>
      </c>
      <c r="AG186" s="2">
        <v>0.90220360400760702</v>
      </c>
      <c r="AH186" s="2">
        <v>1.7783128035776901E-2</v>
      </c>
      <c r="AI186" s="2">
        <v>716.52644539278197</v>
      </c>
      <c r="AJ186" s="2">
        <v>160.46144473206201</v>
      </c>
      <c r="AK186" s="2" t="str">
        <f t="shared" si="42"/>
        <v>NA</v>
      </c>
      <c r="AL186" s="2">
        <f t="shared" si="38"/>
        <v>2.7766048213701522</v>
      </c>
      <c r="AM186" s="2" t="str">
        <f t="shared" si="39"/>
        <v>NA</v>
      </c>
      <c r="AN186" s="6" t="str">
        <f t="shared" si="43"/>
        <v>NA</v>
      </c>
      <c r="AO186" s="3" t="s">
        <v>103</v>
      </c>
    </row>
    <row r="187" spans="1:42" ht="15.75" customHeight="1">
      <c r="A187" s="42">
        <v>148</v>
      </c>
      <c r="B187" s="44" t="s">
        <v>1023</v>
      </c>
      <c r="C187" s="32" t="s">
        <v>847</v>
      </c>
      <c r="D187" s="3" t="s">
        <v>72</v>
      </c>
      <c r="E187" s="2" t="s">
        <v>119</v>
      </c>
      <c r="F187" s="39">
        <v>43739</v>
      </c>
      <c r="G187" s="5" t="s">
        <v>1034</v>
      </c>
      <c r="H187" s="2"/>
      <c r="I187" s="2"/>
      <c r="J187" s="5" t="str">
        <f t="shared" si="40"/>
        <v>NA</v>
      </c>
      <c r="K187" s="5"/>
      <c r="L187" s="5"/>
      <c r="M187" s="6">
        <v>1.4132809908216299</v>
      </c>
      <c r="N187" s="6">
        <v>0.26445793616376856</v>
      </c>
      <c r="O187" s="6">
        <v>0.47179027279552849</v>
      </c>
      <c r="P187" s="6">
        <v>2.6162950903902204E-2</v>
      </c>
      <c r="Q187" s="6">
        <f>M187/O187</f>
        <v>2.9955704310040718</v>
      </c>
      <c r="R187" s="2">
        <v>1.287365546</v>
      </c>
      <c r="S187" s="2">
        <v>6.263811005</v>
      </c>
      <c r="T187" s="2">
        <v>1.6098931519999999</v>
      </c>
      <c r="U187" s="2">
        <v>254.7753314</v>
      </c>
      <c r="V187" s="2">
        <v>109.77555270000001</v>
      </c>
      <c r="W187" s="2">
        <v>0.65053757400000001</v>
      </c>
      <c r="X187" s="2">
        <v>7.0098680999999996E-2</v>
      </c>
      <c r="Y187" s="2">
        <v>8.6134113999999998E-2</v>
      </c>
      <c r="Z187" s="2">
        <v>0.27367211000000002</v>
      </c>
      <c r="AA187" s="2">
        <v>0.17653387500000001</v>
      </c>
      <c r="AB187" s="2">
        <v>0.14129613399999999</v>
      </c>
      <c r="AC187" s="2">
        <v>4.6906712639999997</v>
      </c>
      <c r="AD187" s="2">
        <v>0.42364196100000001</v>
      </c>
      <c r="AE187" s="2">
        <v>1.4544278000000001E-2</v>
      </c>
      <c r="AF187" s="2">
        <v>1.7043321E-2</v>
      </c>
      <c r="AG187" s="2">
        <v>0.85337115399999997</v>
      </c>
      <c r="AH187" s="2">
        <v>1.6291949999999999E-2</v>
      </c>
      <c r="AI187" s="2">
        <v>336.27544979999999</v>
      </c>
      <c r="AJ187" s="2">
        <v>78.520659789999996</v>
      </c>
      <c r="AK187" s="2" t="str">
        <f t="shared" si="42"/>
        <v>NA</v>
      </c>
      <c r="AL187" s="2">
        <f t="shared" si="38"/>
        <v>3.3189940956278021</v>
      </c>
      <c r="AM187" s="2" t="str">
        <f t="shared" si="39"/>
        <v>NA</v>
      </c>
      <c r="AN187" s="6" t="str">
        <f t="shared" si="43"/>
        <v>NA</v>
      </c>
      <c r="AO187" s="2" t="s">
        <v>109</v>
      </c>
    </row>
    <row r="188" spans="1:42" ht="15.75" customHeight="1">
      <c r="A188" s="42">
        <v>149</v>
      </c>
      <c r="B188" s="44" t="s">
        <v>1024</v>
      </c>
      <c r="C188" s="32" t="s">
        <v>849</v>
      </c>
      <c r="D188" s="3" t="s">
        <v>72</v>
      </c>
      <c r="E188" s="2" t="s">
        <v>119</v>
      </c>
      <c r="F188" s="39">
        <v>43779</v>
      </c>
      <c r="G188" s="5" t="s">
        <v>1034</v>
      </c>
      <c r="H188" s="2"/>
      <c r="I188" s="2"/>
      <c r="J188" s="5" t="str">
        <f t="shared" si="40"/>
        <v>NA</v>
      </c>
      <c r="K188" s="5"/>
      <c r="L188" s="5"/>
      <c r="M188" s="6">
        <v>1.3709277894504037</v>
      </c>
      <c r="N188" s="6">
        <v>2.0506096654409819E-2</v>
      </c>
      <c r="O188" s="6">
        <v>0.41297655793776594</v>
      </c>
      <c r="P188" s="6">
        <v>4.3501209178596408E-2</v>
      </c>
      <c r="Q188" s="6">
        <f>M188/O188</f>
        <v>3.3196261702994714</v>
      </c>
      <c r="R188" s="2">
        <v>1.3617228029999999</v>
      </c>
      <c r="S188" s="2">
        <v>4.8821989229999998</v>
      </c>
      <c r="T188" s="2">
        <v>1.6514652299999999</v>
      </c>
      <c r="U188" s="2">
        <v>250.15020920000001</v>
      </c>
      <c r="V188" s="2">
        <v>107.1118745</v>
      </c>
      <c r="W188" s="2">
        <v>0.65929028599999995</v>
      </c>
      <c r="X188" s="2">
        <v>0.111293608</v>
      </c>
      <c r="Y188" s="2">
        <v>0.105043883</v>
      </c>
      <c r="Z188" s="2">
        <v>0.27713548900000001</v>
      </c>
      <c r="AA188" s="2">
        <v>0.16923215799999999</v>
      </c>
      <c r="AB188" s="2">
        <v>0.14105557499999999</v>
      </c>
      <c r="AC188" s="2">
        <v>5.6390395389999997</v>
      </c>
      <c r="AD188" s="2">
        <v>0.62440073600000001</v>
      </c>
      <c r="AE188" s="2">
        <v>1.4655794E-2</v>
      </c>
      <c r="AF188" s="2">
        <v>1.4676768E-2</v>
      </c>
      <c r="AG188" s="2">
        <v>0.99857090900000001</v>
      </c>
      <c r="AH188" s="2">
        <v>1.4452827999999999E-2</v>
      </c>
      <c r="AI188" s="2">
        <v>417.26195189999999</v>
      </c>
      <c r="AJ188" s="2">
        <v>95.953561359999995</v>
      </c>
      <c r="AK188" s="2" t="str">
        <f t="shared" si="42"/>
        <v>NA</v>
      </c>
      <c r="AL188" s="2">
        <f t="shared" si="38"/>
        <v>4.1133016504542921</v>
      </c>
      <c r="AM188" s="2" t="str">
        <f t="shared" si="39"/>
        <v>NA</v>
      </c>
      <c r="AN188" s="6" t="str">
        <f t="shared" si="43"/>
        <v>NA</v>
      </c>
      <c r="AO188" s="2" t="s">
        <v>110</v>
      </c>
    </row>
    <row r="189" spans="1:42" ht="15.75" customHeight="1">
      <c r="A189" s="42">
        <v>150</v>
      </c>
      <c r="B189" s="49" t="s">
        <v>1032</v>
      </c>
      <c r="C189" s="32" t="s">
        <v>861</v>
      </c>
      <c r="D189" s="3" t="s">
        <v>72</v>
      </c>
      <c r="E189" s="2" t="s">
        <v>119</v>
      </c>
      <c r="F189" s="39">
        <v>43826</v>
      </c>
      <c r="G189" s="5" t="s">
        <v>1035</v>
      </c>
      <c r="H189" s="9">
        <v>43</v>
      </c>
      <c r="I189" s="2"/>
      <c r="J189" s="5" t="str">
        <f t="shared" si="40"/>
        <v>NA</v>
      </c>
      <c r="K189" s="5"/>
      <c r="L189" s="5"/>
      <c r="M189" s="6" t="s">
        <v>67</v>
      </c>
      <c r="N189" s="6" t="s">
        <v>67</v>
      </c>
      <c r="O189" s="6" t="s">
        <v>67</v>
      </c>
      <c r="P189" s="6" t="s">
        <v>67</v>
      </c>
      <c r="Q189" s="6" t="s">
        <v>67</v>
      </c>
      <c r="R189" s="6" t="s">
        <v>67</v>
      </c>
      <c r="S189" s="6" t="s">
        <v>67</v>
      </c>
      <c r="T189" s="6" t="s">
        <v>67</v>
      </c>
      <c r="U189" s="6" t="s">
        <v>67</v>
      </c>
      <c r="V189" s="6" t="s">
        <v>67</v>
      </c>
      <c r="W189" s="6" t="s">
        <v>67</v>
      </c>
      <c r="X189" s="6" t="s">
        <v>67</v>
      </c>
      <c r="Y189" s="6" t="s">
        <v>67</v>
      </c>
      <c r="Z189" s="6" t="s">
        <v>67</v>
      </c>
      <c r="AA189" s="6" t="s">
        <v>67</v>
      </c>
      <c r="AB189" s="6" t="s">
        <v>67</v>
      </c>
      <c r="AC189" s="6" t="s">
        <v>67</v>
      </c>
      <c r="AD189" s="6" t="s">
        <v>67</v>
      </c>
      <c r="AE189" s="6" t="s">
        <v>67</v>
      </c>
      <c r="AF189" s="6" t="s">
        <v>67</v>
      </c>
      <c r="AG189" s="6" t="s">
        <v>67</v>
      </c>
      <c r="AH189" s="6" t="s">
        <v>67</v>
      </c>
      <c r="AI189" s="6" t="s">
        <v>67</v>
      </c>
      <c r="AJ189" s="6" t="s">
        <v>67</v>
      </c>
      <c r="AK189" s="2" t="str">
        <f t="shared" si="42"/>
        <v>NA</v>
      </c>
      <c r="AL189" s="2" t="str">
        <f t="shared" si="38"/>
        <v>NA</v>
      </c>
      <c r="AM189" s="2" t="str">
        <f t="shared" si="39"/>
        <v>NA</v>
      </c>
      <c r="AN189" s="6" t="str">
        <f t="shared" si="43"/>
        <v>NA</v>
      </c>
      <c r="AO189" s="3" t="s">
        <v>111</v>
      </c>
    </row>
    <row r="190" spans="1:42" ht="15.75" customHeight="1">
      <c r="A190" s="42">
        <v>151</v>
      </c>
      <c r="B190" s="44" t="s">
        <v>1025</v>
      </c>
      <c r="C190" s="32" t="s">
        <v>841</v>
      </c>
      <c r="D190" s="3" t="s">
        <v>72</v>
      </c>
      <c r="E190" s="2" t="s">
        <v>119</v>
      </c>
      <c r="F190" s="39">
        <v>43898</v>
      </c>
      <c r="G190" s="5" t="s">
        <v>1035</v>
      </c>
      <c r="H190" s="4">
        <v>50</v>
      </c>
      <c r="I190" s="2"/>
      <c r="J190" s="5" t="str">
        <f t="shared" si="40"/>
        <v>NA</v>
      </c>
      <c r="K190" s="5"/>
      <c r="L190" s="5"/>
      <c r="M190" s="6">
        <v>1.0913209850458954</v>
      </c>
      <c r="N190" s="6">
        <v>0.12798632739476512</v>
      </c>
      <c r="O190" s="6">
        <v>0.88284558443794114</v>
      </c>
      <c r="P190" s="6">
        <v>3.5022998872169676E-2</v>
      </c>
      <c r="Q190" s="6">
        <f>M190/O190</f>
        <v>1.2361402767174499</v>
      </c>
      <c r="R190" s="2">
        <v>1.3118450616233399</v>
      </c>
      <c r="S190" s="2">
        <v>9.4409295981809898</v>
      </c>
      <c r="T190" s="2">
        <v>1.53497232027755</v>
      </c>
      <c r="U190" s="2">
        <v>232.86063653674699</v>
      </c>
      <c r="V190" s="2">
        <v>98.595230463136204</v>
      </c>
      <c r="W190" s="2">
        <v>0.60784973937959297</v>
      </c>
      <c r="X190" s="2">
        <v>4.59376508517551E-2</v>
      </c>
      <c r="Y190" s="2">
        <v>3.05378509856951E-2</v>
      </c>
      <c r="Z190" s="2">
        <v>0.26612080539354099</v>
      </c>
      <c r="AA190" s="2">
        <v>0.150592803272804</v>
      </c>
      <c r="AB190" s="2">
        <v>0.121516878561923</v>
      </c>
      <c r="AC190" s="2">
        <v>4.1280757984139997</v>
      </c>
      <c r="AD190" s="2">
        <v>0.35679166623876502</v>
      </c>
      <c r="AE190" s="2">
        <v>1.3245541584852799E-2</v>
      </c>
      <c r="AF190" s="2">
        <v>1.8316142667591399E-2</v>
      </c>
      <c r="AG190" s="2">
        <v>0.72316217585974096</v>
      </c>
      <c r="AH190" s="2">
        <v>1.7027137518573501E-2</v>
      </c>
      <c r="AI190" s="2">
        <v>299.82005469479401</v>
      </c>
      <c r="AJ190" s="2">
        <v>71.688851269776706</v>
      </c>
      <c r="AK190" s="2" t="str">
        <f t="shared" si="42"/>
        <v>NA</v>
      </c>
      <c r="AL190" s="2">
        <f t="shared" si="38"/>
        <v>3.7826412714316073</v>
      </c>
      <c r="AM190" s="2" t="str">
        <f t="shared" si="39"/>
        <v>NA</v>
      </c>
      <c r="AN190" s="6" t="str">
        <f t="shared" si="43"/>
        <v>NA</v>
      </c>
      <c r="AO190" s="2" t="s">
        <v>114</v>
      </c>
    </row>
    <row r="191" spans="1:42" ht="15.75" customHeight="1">
      <c r="A191" s="42">
        <v>152</v>
      </c>
      <c r="B191" s="44" t="s">
        <v>1026</v>
      </c>
      <c r="C191" s="38" t="s">
        <v>857</v>
      </c>
      <c r="D191" s="38" t="s">
        <v>72</v>
      </c>
      <c r="E191" s="38" t="s">
        <v>119</v>
      </c>
      <c r="F191" s="39">
        <v>43924</v>
      </c>
      <c r="G191" s="5" t="s">
        <v>1037</v>
      </c>
      <c r="H191" s="2"/>
      <c r="I191" s="2"/>
      <c r="J191" s="5" t="str">
        <f t="shared" ref="J191:J194" si="45">IF(AND(NOT(ISBLANK(H191)),NOT(ISBLANK(I191)),ISNUMBER(I191)),H191-I191,"NA")</f>
        <v>NA</v>
      </c>
      <c r="K191" s="5"/>
      <c r="L191" s="5"/>
      <c r="M191" s="2">
        <v>2.2730000000000001</v>
      </c>
      <c r="N191" s="2">
        <v>0.47799999999999998</v>
      </c>
      <c r="O191" s="2">
        <v>0.81399999999999995</v>
      </c>
      <c r="P191" s="2">
        <v>5.0999999999999997E-2</v>
      </c>
      <c r="Q191" s="6">
        <f>M191/O191</f>
        <v>2.7923832923832927</v>
      </c>
      <c r="R191">
        <v>1.2180296503350601</v>
      </c>
      <c r="S191">
        <v>7.5000526966412799</v>
      </c>
      <c r="T191">
        <v>1.5106624494574601</v>
      </c>
      <c r="U191">
        <v>479.86381134112702</v>
      </c>
      <c r="V191">
        <v>199.346345686972</v>
      </c>
      <c r="W191">
        <v>0.58061461453158603</v>
      </c>
      <c r="X191">
        <v>0.12970916970249399</v>
      </c>
      <c r="Y191">
        <v>0.13701588842819701</v>
      </c>
      <c r="Z191">
        <v>0.50643139569751805</v>
      </c>
      <c r="AA191">
        <v>0.28593060152380201</v>
      </c>
      <c r="AB191">
        <v>0.22889537565353599</v>
      </c>
      <c r="AC191">
        <v>8.2302538593957397</v>
      </c>
      <c r="AD191">
        <v>0.73997755279980104</v>
      </c>
      <c r="AE191">
        <v>1.29337303666777E-2</v>
      </c>
      <c r="AF191">
        <v>1.81322780712696E-2</v>
      </c>
      <c r="AG191">
        <v>0.71329869947070101</v>
      </c>
      <c r="AH191">
        <v>1.67143378697901E-2</v>
      </c>
      <c r="AI191">
        <v>607.46420067960605</v>
      </c>
      <c r="AJ191">
        <v>146.674118839626</v>
      </c>
      <c r="AK191" s="2" t="str">
        <f t="shared" si="42"/>
        <v>NA</v>
      </c>
      <c r="AL191" s="2">
        <f t="shared" si="38"/>
        <v>3.6208771928709806</v>
      </c>
      <c r="AM191" s="2" t="str">
        <f t="shared" si="39"/>
        <v>NA</v>
      </c>
      <c r="AN191" s="6" t="str">
        <f t="shared" si="43"/>
        <v>NA</v>
      </c>
      <c r="AO191" s="3" t="s">
        <v>108</v>
      </c>
    </row>
    <row r="192" spans="1:42" ht="15.75" customHeight="1">
      <c r="A192" s="42">
        <v>228</v>
      </c>
      <c r="B192" s="44" t="s">
        <v>1027</v>
      </c>
      <c r="C192" s="32" t="s">
        <v>834</v>
      </c>
      <c r="D192" s="2" t="s">
        <v>72</v>
      </c>
      <c r="E192" s="2" t="s">
        <v>119</v>
      </c>
      <c r="F192" s="39">
        <v>44003</v>
      </c>
      <c r="G192" s="5" t="s">
        <v>1036</v>
      </c>
      <c r="H192" s="9">
        <v>62</v>
      </c>
      <c r="I192" s="2"/>
      <c r="J192" s="5" t="str">
        <f t="shared" si="45"/>
        <v>NA</v>
      </c>
      <c r="K192" s="5"/>
      <c r="L192" s="5"/>
      <c r="M192" s="2">
        <v>1.359</v>
      </c>
      <c r="N192" s="2">
        <v>0.129</v>
      </c>
      <c r="O192" s="2">
        <v>0.36399999999999999</v>
      </c>
      <c r="P192" s="2">
        <v>0.13300000000000001</v>
      </c>
      <c r="Q192" s="6">
        <f>M192/O192</f>
        <v>3.7335164835164836</v>
      </c>
      <c r="R192" s="2">
        <v>1.18780177952864</v>
      </c>
      <c r="S192" s="2">
        <v>5.9411351433131996</v>
      </c>
      <c r="T192" s="2">
        <v>1.5061102366464501</v>
      </c>
      <c r="U192" s="2">
        <v>295.82849378717702</v>
      </c>
      <c r="V192" s="2">
        <v>116.15188955206401</v>
      </c>
      <c r="W192" s="2">
        <v>0.62180622085022696</v>
      </c>
      <c r="X192" s="2">
        <v>9.7557497037485105E-2</v>
      </c>
      <c r="Y192" s="2">
        <v>9.8915821214774297E-2</v>
      </c>
      <c r="Z192" s="2">
        <v>0.32594819452685903</v>
      </c>
      <c r="AA192" s="2">
        <v>0.18393977537456199</v>
      </c>
      <c r="AB192" s="2">
        <v>0.13724600573328899</v>
      </c>
      <c r="AC192" s="2">
        <v>4.5184582663502102</v>
      </c>
      <c r="AD192" s="2">
        <v>0.334002331350923</v>
      </c>
      <c r="AE192" s="2">
        <v>1.43850002173411E-2</v>
      </c>
      <c r="AF192" s="2">
        <v>1.9924426940781802E-2</v>
      </c>
      <c r="AG192" s="2">
        <v>0.72197811561132597</v>
      </c>
      <c r="AH192" s="2">
        <v>1.80793185244707E-2</v>
      </c>
      <c r="AI192" s="2">
        <v>318.298423157012</v>
      </c>
      <c r="AJ192" s="2">
        <v>75.311156732571405</v>
      </c>
      <c r="AK192" s="2" t="str">
        <f t="shared" si="42"/>
        <v>NA</v>
      </c>
      <c r="AL192" s="2">
        <f t="shared" si="38"/>
        <v>3.3248405197573292</v>
      </c>
      <c r="AM192" s="2" t="str">
        <f t="shared" si="39"/>
        <v>NA</v>
      </c>
      <c r="AN192" s="6" t="str">
        <f t="shared" si="43"/>
        <v>NA</v>
      </c>
      <c r="AO192" s="3" t="s">
        <v>113</v>
      </c>
    </row>
    <row r="193" spans="1:41" ht="15.75" customHeight="1">
      <c r="A193" s="42">
        <v>229</v>
      </c>
      <c r="B193" s="44" t="s">
        <v>1028</v>
      </c>
      <c r="C193" s="32" t="s">
        <v>831</v>
      </c>
      <c r="D193" s="2" t="s">
        <v>72</v>
      </c>
      <c r="E193" s="2" t="s">
        <v>119</v>
      </c>
      <c r="F193" s="39">
        <v>44042</v>
      </c>
      <c r="G193" s="5" t="s">
        <v>1036</v>
      </c>
      <c r="H193" s="9">
        <v>50</v>
      </c>
      <c r="I193" s="2"/>
      <c r="J193" s="5" t="str">
        <f t="shared" si="45"/>
        <v>NA</v>
      </c>
      <c r="K193" s="5"/>
      <c r="L193" s="5"/>
      <c r="M193" s="2">
        <v>1.28</v>
      </c>
      <c r="N193" s="2">
        <v>3.5000000000000003E-2</v>
      </c>
      <c r="O193" s="2">
        <v>0.42099999999999999</v>
      </c>
      <c r="P193" s="2">
        <v>3.4000000000000002E-2</v>
      </c>
      <c r="Q193" s="6">
        <f>M193/O193</f>
        <v>3.0403800475059386</v>
      </c>
      <c r="R193" s="2">
        <v>1.1868152890768</v>
      </c>
      <c r="S193" s="2">
        <v>3.5457161518271398</v>
      </c>
      <c r="T193" s="2">
        <v>1.48530811963275</v>
      </c>
      <c r="U193" s="2">
        <v>221.11197498432199</v>
      </c>
      <c r="V193" s="2">
        <v>83.139754164722802</v>
      </c>
      <c r="W193" s="2">
        <v>0.71501132039678705</v>
      </c>
      <c r="X193" s="2">
        <v>0.106502976237977</v>
      </c>
      <c r="Y193" s="2">
        <v>0.13441019056352799</v>
      </c>
      <c r="Z193" s="2">
        <v>0.24684104177135099</v>
      </c>
      <c r="AA193" s="2">
        <v>0.14204529775621599</v>
      </c>
      <c r="AB193" s="2">
        <v>9.9724160065420606E-2</v>
      </c>
      <c r="AC193" s="2">
        <v>3.80946069884165</v>
      </c>
      <c r="AD193" s="2">
        <v>0.28187946439899503</v>
      </c>
      <c r="AE193" s="2">
        <v>1.67874574606947E-2</v>
      </c>
      <c r="AF193" s="2">
        <v>1.88179083241032E-2</v>
      </c>
      <c r="AG193" s="2">
        <v>0.89210007677592396</v>
      </c>
      <c r="AH193" s="2">
        <v>1.76520614016378E-2</v>
      </c>
      <c r="AI193" s="2">
        <v>256.92798623154698</v>
      </c>
      <c r="AJ193" s="2">
        <v>58.136114990870198</v>
      </c>
      <c r="AK193" s="2" t="str">
        <f t="shared" si="42"/>
        <v>NA</v>
      </c>
      <c r="AL193" s="2">
        <f t="shared" si="38"/>
        <v>2.9761411709700392</v>
      </c>
      <c r="AM193" s="2" t="str">
        <f t="shared" si="39"/>
        <v>NA</v>
      </c>
      <c r="AN193" s="6" t="str">
        <f t="shared" si="43"/>
        <v>NA</v>
      </c>
      <c r="AO193" s="3" t="s">
        <v>112</v>
      </c>
    </row>
    <row r="194" spans="1:41" ht="15.75" customHeight="1">
      <c r="A194" s="42">
        <v>230</v>
      </c>
      <c r="B194" s="44" t="s">
        <v>1029</v>
      </c>
      <c r="C194" s="32" t="s">
        <v>862</v>
      </c>
      <c r="D194" s="3" t="s">
        <v>72</v>
      </c>
      <c r="E194" s="2" t="s">
        <v>119</v>
      </c>
      <c r="F194" s="39">
        <v>44077</v>
      </c>
      <c r="G194" s="5" t="s">
        <v>1036</v>
      </c>
      <c r="H194" s="9">
        <v>36</v>
      </c>
      <c r="I194" s="2"/>
      <c r="J194" s="5" t="str">
        <f t="shared" si="45"/>
        <v>NA</v>
      </c>
      <c r="K194" s="5"/>
      <c r="L194" s="5"/>
      <c r="M194" s="6">
        <v>1.0394315173470809</v>
      </c>
      <c r="N194" s="6">
        <v>0.26021529547664973</v>
      </c>
      <c r="O194" s="6">
        <v>0.34125284545991064</v>
      </c>
      <c r="P194" s="6">
        <v>4.3487067042972755E-2</v>
      </c>
      <c r="Q194" s="6">
        <f>M194/O194</f>
        <v>3.0459277663933508</v>
      </c>
      <c r="R194" s="6" t="s">
        <v>67</v>
      </c>
      <c r="S194" s="6" t="s">
        <v>67</v>
      </c>
      <c r="T194" s="6" t="s">
        <v>67</v>
      </c>
      <c r="U194" s="6" t="s">
        <v>67</v>
      </c>
      <c r="V194" s="6" t="s">
        <v>67</v>
      </c>
      <c r="W194" s="6" t="s">
        <v>67</v>
      </c>
      <c r="X194" s="6" t="s">
        <v>67</v>
      </c>
      <c r="Y194" s="6" t="s">
        <v>67</v>
      </c>
      <c r="Z194" s="6" t="s">
        <v>67</v>
      </c>
      <c r="AA194" s="6" t="s">
        <v>67</v>
      </c>
      <c r="AB194" s="6" t="s">
        <v>67</v>
      </c>
      <c r="AC194" s="6" t="s">
        <v>67</v>
      </c>
      <c r="AD194" s="6" t="s">
        <v>67</v>
      </c>
      <c r="AE194" s="6" t="s">
        <v>67</v>
      </c>
      <c r="AF194" s="6" t="s">
        <v>67</v>
      </c>
      <c r="AG194" s="6" t="s">
        <v>67</v>
      </c>
      <c r="AH194" s="6" t="s">
        <v>67</v>
      </c>
      <c r="AI194" s="6" t="s">
        <v>67</v>
      </c>
      <c r="AJ194" s="6" t="s">
        <v>67</v>
      </c>
      <c r="AK194" s="2" t="str">
        <f t="shared" ref="AK194" si="46">IF(AND(ISNUMBER(J194),ISNUMBER(AC194),OR(NOT(K194=1),NOT(L194=1))),AC194-(6.53*J194/1000),"NA")</f>
        <v>NA</v>
      </c>
      <c r="AL194" s="2" t="str">
        <f t="shared" ref="AL194" si="47">IF(ISNUMBER(AC194),AC194/M194,"NA")</f>
        <v>NA</v>
      </c>
      <c r="AM194" s="2" t="str">
        <f t="shared" ref="AM194" si="48">IF(ISNUMBER(AK194),AK194/M194,"NA")</f>
        <v>NA</v>
      </c>
      <c r="AN194" s="6" t="str">
        <f t="shared" ref="AN194" si="49">IF(ISNUMBER(AM194),(AL194-AM194)/AM194,"NA")</f>
        <v>NA</v>
      </c>
      <c r="AO194" s="3" t="s">
        <v>115</v>
      </c>
    </row>
    <row r="195" spans="1:41" ht="15.75" customHeight="1">
      <c r="A195" s="42">
        <v>234</v>
      </c>
      <c r="B195" s="46" t="s">
        <v>67</v>
      </c>
      <c r="C195" s="20" t="s">
        <v>851</v>
      </c>
      <c r="D195" s="20" t="s">
        <v>59</v>
      </c>
      <c r="E195" s="2" t="s">
        <v>119</v>
      </c>
      <c r="F195" s="39">
        <v>44097</v>
      </c>
      <c r="G195" s="5" t="s">
        <v>1034</v>
      </c>
      <c r="H195" s="1"/>
      <c r="K195" s="5"/>
      <c r="M195" s="6" t="s">
        <v>67</v>
      </c>
      <c r="N195" s="6" t="s">
        <v>67</v>
      </c>
      <c r="O195" s="6" t="s">
        <v>67</v>
      </c>
      <c r="P195" s="6" t="s">
        <v>67</v>
      </c>
      <c r="Q195" s="6" t="s">
        <v>67</v>
      </c>
      <c r="R195" s="6" t="s">
        <v>67</v>
      </c>
      <c r="S195" s="6" t="s">
        <v>67</v>
      </c>
      <c r="T195" s="6" t="s">
        <v>67</v>
      </c>
      <c r="U195" s="6" t="s">
        <v>67</v>
      </c>
      <c r="V195" s="6" t="s">
        <v>67</v>
      </c>
      <c r="W195" s="6" t="s">
        <v>67</v>
      </c>
      <c r="X195" s="6" t="s">
        <v>67</v>
      </c>
      <c r="Y195" s="6" t="s">
        <v>67</v>
      </c>
      <c r="Z195" s="6" t="s">
        <v>67</v>
      </c>
      <c r="AA195" s="6" t="s">
        <v>67</v>
      </c>
      <c r="AB195" s="6" t="s">
        <v>67</v>
      </c>
      <c r="AC195" s="6" t="s">
        <v>67</v>
      </c>
      <c r="AD195" s="6" t="s">
        <v>67</v>
      </c>
      <c r="AE195" s="6" t="s">
        <v>67</v>
      </c>
      <c r="AF195" s="6" t="s">
        <v>67</v>
      </c>
      <c r="AG195" s="6" t="s">
        <v>67</v>
      </c>
      <c r="AH195" s="6" t="s">
        <v>67</v>
      </c>
      <c r="AI195" s="6" t="s">
        <v>67</v>
      </c>
      <c r="AJ195" s="6" t="s">
        <v>67</v>
      </c>
      <c r="AK195" s="2" t="str">
        <f t="shared" ref="AK195" si="50">IF(AND(ISNUMBER(J195),ISNUMBER(AC195),OR(NOT(K195=1),NOT(L195=1))),AC195-(6.53*J195/1000),"NA")</f>
        <v>NA</v>
      </c>
      <c r="AL195" s="2" t="str">
        <f t="shared" ref="AL195" si="51">IF(ISNUMBER(AC195),AC195/M195,"NA")</f>
        <v>NA</v>
      </c>
      <c r="AM195" s="2" t="str">
        <f t="shared" ref="AM195" si="52">IF(ISNUMBER(AK195),AK195/M195,"NA")</f>
        <v>NA</v>
      </c>
      <c r="AN195" s="6" t="str">
        <f t="shared" ref="AN195" si="53">IF(ISNUMBER(AM195),(AL195-AM195)/AM195,"NA")</f>
        <v>NA</v>
      </c>
    </row>
    <row r="196" spans="1:41" ht="15.75" customHeight="1">
      <c r="H196" s="1"/>
    </row>
    <row r="197" spans="1:41" ht="15.75" customHeight="1">
      <c r="H197" s="1"/>
    </row>
    <row r="198" spans="1:41" ht="15.75" customHeight="1">
      <c r="H198" s="1"/>
    </row>
    <row r="199" spans="1:41" ht="15.75" customHeight="1">
      <c r="H199" s="1"/>
    </row>
    <row r="200" spans="1:41" ht="15.75" customHeight="1">
      <c r="H200" s="1"/>
    </row>
    <row r="201" spans="1:41" ht="15.75" customHeight="1">
      <c r="H201" s="1"/>
    </row>
    <row r="202" spans="1:41" ht="15.75" customHeight="1">
      <c r="H202" s="1"/>
    </row>
    <row r="203" spans="1:41" ht="15.75" customHeight="1">
      <c r="H203" s="1"/>
    </row>
    <row r="204" spans="1:41" ht="15.75" customHeight="1">
      <c r="H204" s="1"/>
    </row>
    <row r="205" spans="1:41" ht="15.75" customHeight="1">
      <c r="H205" s="1"/>
    </row>
    <row r="206" spans="1:41" ht="15.75" customHeight="1">
      <c r="H206" s="1"/>
    </row>
    <row r="207" spans="1:41" ht="15.75" customHeight="1">
      <c r="H207" s="1"/>
    </row>
    <row r="208" spans="1:41" ht="15.75" customHeight="1">
      <c r="H208" s="1"/>
    </row>
    <row r="209" spans="8:8" ht="15.75" customHeight="1">
      <c r="H209" s="1"/>
    </row>
    <row r="210" spans="8:8" ht="15.75" customHeight="1">
      <c r="H210" s="1"/>
    </row>
    <row r="211" spans="8:8" ht="15.75" customHeight="1">
      <c r="H211" s="1"/>
    </row>
    <row r="212" spans="8:8" ht="15.75" customHeight="1">
      <c r="H212" s="1"/>
    </row>
    <row r="213" spans="8:8" ht="15.75" customHeight="1">
      <c r="H213" s="1"/>
    </row>
    <row r="214" spans="8:8" ht="15.75" customHeight="1">
      <c r="H214" s="1"/>
    </row>
    <row r="215" spans="8:8" ht="15.75" customHeight="1">
      <c r="H215" s="1"/>
    </row>
    <row r="216" spans="8:8" ht="15.75" customHeight="1">
      <c r="H216" s="1"/>
    </row>
    <row r="217" spans="8:8" ht="15.75" customHeight="1">
      <c r="H217" s="1"/>
    </row>
    <row r="218" spans="8:8" ht="15.75" customHeight="1">
      <c r="H218" s="1"/>
    </row>
    <row r="219" spans="8:8" ht="15.75" customHeight="1">
      <c r="H219" s="1"/>
    </row>
    <row r="220" spans="8:8" ht="15.75" customHeight="1">
      <c r="H220" s="1"/>
    </row>
    <row r="221" spans="8:8" ht="15.75" customHeight="1">
      <c r="H221" s="1"/>
    </row>
    <row r="222" spans="8:8" ht="15.75" customHeight="1">
      <c r="H222" s="1"/>
    </row>
    <row r="223" spans="8:8" ht="15.75" customHeight="1">
      <c r="H223" s="1"/>
    </row>
    <row r="224" spans="8:8" ht="15.75" customHeight="1">
      <c r="H224" s="1"/>
    </row>
    <row r="225" spans="8:8" ht="15.75" customHeight="1">
      <c r="H225" s="1"/>
    </row>
    <row r="226" spans="8:8" ht="15.75" customHeight="1">
      <c r="H226" s="1"/>
    </row>
    <row r="227" spans="8:8" ht="15.75" customHeight="1">
      <c r="H227" s="1"/>
    </row>
    <row r="228" spans="8:8" ht="15.75" customHeight="1">
      <c r="H228" s="1"/>
    </row>
    <row r="229" spans="8:8" ht="15.75" customHeight="1">
      <c r="H229" s="1"/>
    </row>
    <row r="230" spans="8:8" ht="15.75" customHeight="1">
      <c r="H230" s="1"/>
    </row>
    <row r="231" spans="8:8" ht="15.75" customHeight="1">
      <c r="H231" s="1"/>
    </row>
    <row r="232" spans="8:8" ht="15.75" customHeight="1">
      <c r="H232" s="1"/>
    </row>
    <row r="233" spans="8:8" ht="15.75" customHeight="1">
      <c r="H233" s="1"/>
    </row>
    <row r="234" spans="8:8" ht="15.75" customHeight="1">
      <c r="H234" s="1"/>
    </row>
    <row r="235" spans="8:8" ht="15.75" customHeight="1">
      <c r="H235" s="1"/>
    </row>
    <row r="236" spans="8:8" ht="15.75" customHeight="1">
      <c r="H236" s="1"/>
    </row>
    <row r="237" spans="8:8" ht="15.75" customHeight="1">
      <c r="H237" s="1"/>
    </row>
    <row r="238" spans="8:8" ht="15.75" customHeight="1">
      <c r="H238" s="1"/>
    </row>
    <row r="239" spans="8:8" ht="15.75" customHeight="1">
      <c r="H239" s="1"/>
    </row>
    <row r="240" spans="8:8" ht="15.75" customHeight="1">
      <c r="H240" s="1"/>
    </row>
    <row r="241" spans="8:8" ht="15.75" customHeight="1">
      <c r="H241" s="1"/>
    </row>
    <row r="242" spans="8:8" ht="15.75" customHeight="1">
      <c r="H242" s="1"/>
    </row>
    <row r="243" spans="8:8" ht="15.75" customHeight="1">
      <c r="H243" s="1"/>
    </row>
    <row r="244" spans="8:8" ht="15.75" customHeight="1">
      <c r="H244" s="1"/>
    </row>
    <row r="245" spans="8:8" ht="15.75" customHeight="1">
      <c r="H245" s="1"/>
    </row>
    <row r="246" spans="8:8" ht="15.75" customHeight="1">
      <c r="H246" s="1"/>
    </row>
    <row r="247" spans="8:8" ht="15.75" customHeight="1">
      <c r="H247" s="1"/>
    </row>
    <row r="248" spans="8:8" ht="15.75" customHeight="1">
      <c r="H248" s="1"/>
    </row>
    <row r="249" spans="8:8" ht="15.75" customHeight="1">
      <c r="H249" s="1"/>
    </row>
    <row r="250" spans="8:8" ht="15.75" customHeight="1">
      <c r="H250" s="1"/>
    </row>
    <row r="251" spans="8:8" ht="15.75" customHeight="1">
      <c r="H251" s="1"/>
    </row>
    <row r="252" spans="8:8" ht="15.75" customHeight="1">
      <c r="H252" s="1"/>
    </row>
    <row r="253" spans="8:8" ht="15.75" customHeight="1">
      <c r="H253" s="1"/>
    </row>
    <row r="254" spans="8:8" ht="15.75" customHeight="1">
      <c r="H254" s="1"/>
    </row>
    <row r="255" spans="8:8" ht="15.75" customHeight="1">
      <c r="H255" s="1"/>
    </row>
    <row r="256" spans="8:8" ht="15.75" customHeight="1">
      <c r="H256" s="1"/>
    </row>
    <row r="257" spans="8:8" ht="15.75" customHeight="1">
      <c r="H257" s="1"/>
    </row>
    <row r="258" spans="8:8" ht="15.75" customHeight="1">
      <c r="H258" s="1"/>
    </row>
    <row r="259" spans="8:8" ht="15.75" customHeight="1">
      <c r="H259" s="1"/>
    </row>
    <row r="260" spans="8:8" ht="15.75" customHeight="1">
      <c r="H260" s="1"/>
    </row>
    <row r="261" spans="8:8" ht="15.75" customHeight="1">
      <c r="H261" s="1"/>
    </row>
    <row r="262" spans="8:8" ht="15.75" customHeight="1">
      <c r="H262" s="1"/>
    </row>
    <row r="263" spans="8:8" ht="15.75" customHeight="1">
      <c r="H263" s="1"/>
    </row>
    <row r="264" spans="8:8" ht="15.75" customHeight="1">
      <c r="H264" s="1"/>
    </row>
    <row r="265" spans="8:8" ht="15.75" customHeight="1">
      <c r="H265" s="1"/>
    </row>
    <row r="266" spans="8:8" ht="15.75" customHeight="1">
      <c r="H266" s="1"/>
    </row>
    <row r="267" spans="8:8" ht="15.75" customHeight="1">
      <c r="H267" s="1"/>
    </row>
    <row r="268" spans="8:8" ht="15.75" customHeight="1">
      <c r="H268" s="1"/>
    </row>
    <row r="269" spans="8:8" ht="15.75" customHeight="1">
      <c r="H269" s="1"/>
    </row>
    <row r="270" spans="8:8" ht="15.75" customHeight="1">
      <c r="H270" s="1"/>
    </row>
    <row r="271" spans="8:8" ht="15.75" customHeight="1">
      <c r="H271" s="1"/>
    </row>
    <row r="272" spans="8:8" ht="15.75" customHeight="1">
      <c r="H272" s="1"/>
    </row>
    <row r="273" spans="8:8" ht="15.75" customHeight="1">
      <c r="H273" s="1"/>
    </row>
    <row r="274" spans="8:8" ht="15.75" customHeight="1">
      <c r="H274" s="1"/>
    </row>
    <row r="275" spans="8:8" ht="15.75" customHeight="1">
      <c r="H275" s="1"/>
    </row>
    <row r="276" spans="8:8" ht="15.75" customHeight="1">
      <c r="H276" s="1"/>
    </row>
    <row r="277" spans="8:8" ht="15.75" customHeight="1">
      <c r="H277" s="1"/>
    </row>
    <row r="278" spans="8:8" ht="15.75" customHeight="1">
      <c r="H278" s="1"/>
    </row>
    <row r="279" spans="8:8" ht="15.75" customHeight="1">
      <c r="H279" s="1"/>
    </row>
    <row r="280" spans="8:8" ht="15.75" customHeight="1">
      <c r="H280" s="1"/>
    </row>
    <row r="281" spans="8:8" ht="15.75" customHeight="1">
      <c r="H281" s="1"/>
    </row>
    <row r="282" spans="8:8" ht="15.75" customHeight="1">
      <c r="H282" s="1"/>
    </row>
    <row r="283" spans="8:8" ht="15.75" customHeight="1">
      <c r="H283" s="1"/>
    </row>
    <row r="284" spans="8:8" ht="15.75" customHeight="1">
      <c r="H284" s="1"/>
    </row>
    <row r="285" spans="8:8" ht="15.75" customHeight="1">
      <c r="H285" s="1"/>
    </row>
    <row r="286" spans="8:8" ht="15.75" customHeight="1">
      <c r="H286" s="1"/>
    </row>
    <row r="287" spans="8:8" ht="15.75" customHeight="1">
      <c r="H287" s="1"/>
    </row>
    <row r="288" spans="8:8" ht="15.75" customHeight="1">
      <c r="H288" s="1"/>
    </row>
    <row r="289" spans="8:8" ht="15.75" customHeight="1">
      <c r="H289" s="1"/>
    </row>
    <row r="290" spans="8:8" ht="15.75" customHeight="1">
      <c r="H290" s="1"/>
    </row>
    <row r="291" spans="8:8" ht="15.75" customHeight="1">
      <c r="H291" s="1"/>
    </row>
    <row r="292" spans="8:8" ht="15.75" customHeight="1">
      <c r="H292" s="1"/>
    </row>
    <row r="293" spans="8:8" ht="15.75" customHeight="1">
      <c r="H293" s="1"/>
    </row>
    <row r="294" spans="8:8" ht="15.75" customHeight="1">
      <c r="H294" s="1"/>
    </row>
    <row r="295" spans="8:8" ht="15.75" customHeight="1">
      <c r="H295" s="1"/>
    </row>
    <row r="296" spans="8:8" ht="15.75" customHeight="1">
      <c r="H296" s="1"/>
    </row>
    <row r="297" spans="8:8" ht="15.75" customHeight="1">
      <c r="H297" s="1"/>
    </row>
    <row r="298" spans="8:8" ht="15.75" customHeight="1">
      <c r="H298" s="1"/>
    </row>
    <row r="299" spans="8:8" ht="15.75" customHeight="1">
      <c r="H299" s="1"/>
    </row>
    <row r="300" spans="8:8" ht="15.75" customHeight="1">
      <c r="H300" s="1"/>
    </row>
    <row r="301" spans="8:8" ht="15.75" customHeight="1">
      <c r="H301" s="1"/>
    </row>
    <row r="302" spans="8:8" ht="15.75" customHeight="1">
      <c r="H302" s="1"/>
    </row>
    <row r="303" spans="8:8" ht="15.75" customHeight="1">
      <c r="H303" s="1"/>
    </row>
    <row r="304" spans="8:8" ht="15.75" customHeight="1">
      <c r="H304" s="1"/>
    </row>
    <row r="305" spans="8:8" ht="15.75" customHeight="1">
      <c r="H305" s="1"/>
    </row>
    <row r="306" spans="8:8" ht="15.75" customHeight="1">
      <c r="H306" s="1"/>
    </row>
    <row r="307" spans="8:8" ht="15.75" customHeight="1">
      <c r="H307" s="1"/>
    </row>
    <row r="308" spans="8:8" ht="15.75" customHeight="1">
      <c r="H308" s="1"/>
    </row>
    <row r="309" spans="8:8" ht="15.75" customHeight="1">
      <c r="H309" s="1"/>
    </row>
    <row r="310" spans="8:8" ht="15.75" customHeight="1">
      <c r="H310" s="1"/>
    </row>
    <row r="311" spans="8:8" ht="15.75" customHeight="1">
      <c r="H311" s="1"/>
    </row>
    <row r="312" spans="8:8" ht="15.75" customHeight="1">
      <c r="H312" s="1"/>
    </row>
    <row r="313" spans="8:8" ht="15.75" customHeight="1">
      <c r="H313" s="1"/>
    </row>
    <row r="314" spans="8:8" ht="15.75" customHeight="1">
      <c r="H314" s="1"/>
    </row>
    <row r="315" spans="8:8" ht="15.75" customHeight="1">
      <c r="H315" s="1"/>
    </row>
    <row r="316" spans="8:8" ht="15.75" customHeight="1">
      <c r="H316" s="1"/>
    </row>
    <row r="317" spans="8:8" ht="15.75" customHeight="1">
      <c r="H317" s="1"/>
    </row>
    <row r="318" spans="8:8" ht="15.75" customHeight="1">
      <c r="H318" s="1"/>
    </row>
    <row r="319" spans="8:8" ht="15.75" customHeight="1">
      <c r="H319" s="1"/>
    </row>
    <row r="320" spans="8:8" ht="15.75" customHeight="1">
      <c r="H320" s="1"/>
    </row>
    <row r="321" spans="8:8" ht="15.75" customHeight="1">
      <c r="H321" s="1"/>
    </row>
    <row r="322" spans="8:8" ht="15.75" customHeight="1">
      <c r="H322" s="1"/>
    </row>
    <row r="323" spans="8:8" ht="15.75" customHeight="1">
      <c r="H323" s="1"/>
    </row>
    <row r="324" spans="8:8" ht="15.75" customHeight="1">
      <c r="H324" s="1"/>
    </row>
    <row r="325" spans="8:8" ht="15.75" customHeight="1">
      <c r="H325" s="1"/>
    </row>
    <row r="326" spans="8:8" ht="15.75" customHeight="1">
      <c r="H326" s="1"/>
    </row>
    <row r="327" spans="8:8" ht="15.75" customHeight="1">
      <c r="H327" s="1"/>
    </row>
    <row r="328" spans="8:8" ht="15.75" customHeight="1">
      <c r="H328" s="1"/>
    </row>
    <row r="329" spans="8:8" ht="15.75" customHeight="1">
      <c r="H329" s="1"/>
    </row>
    <row r="330" spans="8:8" ht="15.75" customHeight="1">
      <c r="H330" s="1"/>
    </row>
    <row r="331" spans="8:8" ht="15.75" customHeight="1">
      <c r="H331" s="1"/>
    </row>
    <row r="332" spans="8:8" ht="15.75" customHeight="1">
      <c r="H332" s="1"/>
    </row>
    <row r="333" spans="8:8" ht="15.75" customHeight="1">
      <c r="H333" s="1"/>
    </row>
    <row r="334" spans="8:8" ht="15.75" customHeight="1">
      <c r="H334" s="1"/>
    </row>
    <row r="335" spans="8:8" ht="15.75" customHeight="1">
      <c r="H335" s="1"/>
    </row>
    <row r="336" spans="8:8" ht="15.75" customHeight="1">
      <c r="H336" s="1"/>
    </row>
    <row r="337" spans="8:8" ht="15.75" customHeight="1">
      <c r="H337" s="1"/>
    </row>
    <row r="338" spans="8:8" ht="15.75" customHeight="1">
      <c r="H338" s="1"/>
    </row>
    <row r="339" spans="8:8" ht="15.75" customHeight="1">
      <c r="H339" s="1"/>
    </row>
    <row r="340" spans="8:8" ht="15.75" customHeight="1">
      <c r="H340" s="1"/>
    </row>
    <row r="341" spans="8:8" ht="15.75" customHeight="1">
      <c r="H341" s="1"/>
    </row>
    <row r="342" spans="8:8" ht="15.75" customHeight="1">
      <c r="H342" s="1"/>
    </row>
    <row r="343" spans="8:8" ht="15.75" customHeight="1">
      <c r="H343" s="1"/>
    </row>
    <row r="344" spans="8:8" ht="15.75" customHeight="1">
      <c r="H344" s="1"/>
    </row>
    <row r="345" spans="8:8" ht="15.75" customHeight="1">
      <c r="H345" s="1"/>
    </row>
    <row r="346" spans="8:8" ht="15.75" customHeight="1">
      <c r="H346" s="1"/>
    </row>
    <row r="347" spans="8:8" ht="15.75" customHeight="1">
      <c r="H347" s="1"/>
    </row>
    <row r="348" spans="8:8" ht="15.75" customHeight="1">
      <c r="H348" s="1"/>
    </row>
    <row r="349" spans="8:8" ht="15.75" customHeight="1">
      <c r="H349" s="1"/>
    </row>
    <row r="350" spans="8:8" ht="15.75" customHeight="1">
      <c r="H350" s="1"/>
    </row>
    <row r="351" spans="8:8" ht="15.75" customHeight="1">
      <c r="H351" s="1"/>
    </row>
    <row r="352" spans="8:8" ht="15.75" customHeight="1">
      <c r="H352" s="1"/>
    </row>
    <row r="353" spans="8:8" ht="15.75" customHeight="1">
      <c r="H353" s="1"/>
    </row>
    <row r="354" spans="8:8" ht="15.75" customHeight="1">
      <c r="H354" s="1"/>
    </row>
    <row r="355" spans="8:8" ht="15.75" customHeight="1">
      <c r="H355" s="1"/>
    </row>
    <row r="356" spans="8:8" ht="15.75" customHeight="1">
      <c r="H356" s="1"/>
    </row>
    <row r="357" spans="8:8" ht="15.75" customHeight="1">
      <c r="H357" s="1"/>
    </row>
    <row r="358" spans="8:8" ht="15.75" customHeight="1">
      <c r="H358" s="1"/>
    </row>
    <row r="359" spans="8:8" ht="15.75" customHeight="1">
      <c r="H359" s="1"/>
    </row>
    <row r="360" spans="8:8" ht="15.75" customHeight="1">
      <c r="H360" s="1"/>
    </row>
    <row r="361" spans="8:8" ht="15.75" customHeight="1">
      <c r="H361" s="1"/>
    </row>
    <row r="362" spans="8:8" ht="15.75" customHeight="1">
      <c r="H362" s="1"/>
    </row>
    <row r="363" spans="8:8" ht="15.75" customHeight="1">
      <c r="H363" s="1"/>
    </row>
    <row r="364" spans="8:8" ht="15.75" customHeight="1">
      <c r="H364" s="1"/>
    </row>
    <row r="365" spans="8:8" ht="15.75" customHeight="1">
      <c r="H365" s="1"/>
    </row>
    <row r="366" spans="8:8" ht="15.75" customHeight="1">
      <c r="H366" s="1"/>
    </row>
    <row r="367" spans="8:8" ht="15.75" customHeight="1">
      <c r="H367" s="1"/>
    </row>
    <row r="368" spans="8:8" ht="15.75" customHeight="1">
      <c r="H368" s="1"/>
    </row>
    <row r="369" spans="8:8" ht="15.75" customHeight="1">
      <c r="H369" s="1"/>
    </row>
    <row r="370" spans="8:8" ht="15.75" customHeight="1">
      <c r="H370" s="1"/>
    </row>
    <row r="371" spans="8:8" ht="15.75" customHeight="1">
      <c r="H371" s="1"/>
    </row>
    <row r="372" spans="8:8" ht="15.75" customHeight="1">
      <c r="H372" s="1"/>
    </row>
    <row r="373" spans="8:8" ht="15.75" customHeight="1">
      <c r="H373" s="1"/>
    </row>
    <row r="374" spans="8:8" ht="15.75" customHeight="1">
      <c r="H374" s="1"/>
    </row>
    <row r="375" spans="8:8" ht="15.75" customHeight="1">
      <c r="H375" s="1"/>
    </row>
    <row r="376" spans="8:8" ht="15.75" customHeight="1">
      <c r="H376" s="1"/>
    </row>
    <row r="377" spans="8:8" ht="15.75" customHeight="1">
      <c r="H377" s="1"/>
    </row>
    <row r="378" spans="8:8" ht="15.75" customHeight="1">
      <c r="H378" s="1"/>
    </row>
    <row r="379" spans="8:8" ht="15.75" customHeight="1">
      <c r="H379" s="1"/>
    </row>
    <row r="380" spans="8:8" ht="15.75" customHeight="1">
      <c r="H380" s="1"/>
    </row>
    <row r="381" spans="8:8" ht="15.75" customHeight="1">
      <c r="H381" s="1"/>
    </row>
    <row r="382" spans="8:8" ht="15.75" customHeight="1">
      <c r="H382" s="1"/>
    </row>
    <row r="383" spans="8:8" ht="15.75" customHeight="1">
      <c r="H383" s="1"/>
    </row>
    <row r="384" spans="8:8" ht="15.75" customHeight="1">
      <c r="H384" s="1"/>
    </row>
    <row r="385" spans="8:8" ht="15.75" customHeight="1">
      <c r="H385" s="1"/>
    </row>
    <row r="386" spans="8:8" ht="15.75" customHeight="1">
      <c r="H386" s="1"/>
    </row>
    <row r="387" spans="8:8" ht="15.75" customHeight="1">
      <c r="H387" s="1"/>
    </row>
    <row r="388" spans="8:8" ht="15.75" customHeight="1">
      <c r="H388" s="1"/>
    </row>
    <row r="389" spans="8:8" ht="15.75" customHeight="1">
      <c r="H389" s="1"/>
    </row>
    <row r="390" spans="8:8" ht="15.75" customHeight="1">
      <c r="H390" s="1"/>
    </row>
    <row r="391" spans="8:8" ht="15.75" customHeight="1">
      <c r="H391" s="1"/>
    </row>
    <row r="392" spans="8:8" ht="15.75" customHeight="1">
      <c r="H392" s="1"/>
    </row>
    <row r="393" spans="8:8" ht="15.75" customHeight="1">
      <c r="H393" s="1"/>
    </row>
    <row r="394" spans="8:8" ht="15.75" customHeight="1">
      <c r="H394" s="1"/>
    </row>
    <row r="395" spans="8:8" ht="15.75" customHeight="1">
      <c r="H395" s="1"/>
    </row>
    <row r="396" spans="8:8" ht="15.75" customHeight="1">
      <c r="H396" s="1"/>
    </row>
    <row r="397" spans="8:8" ht="15.75" customHeight="1">
      <c r="H397" s="1"/>
    </row>
    <row r="398" spans="8:8" ht="15.75" customHeight="1">
      <c r="H398" s="1"/>
    </row>
    <row r="399" spans="8:8" ht="15.75" customHeight="1">
      <c r="H399" s="1"/>
    </row>
    <row r="400" spans="8:8" ht="15.75" customHeight="1">
      <c r="H400" s="1"/>
    </row>
    <row r="401" spans="8:8" ht="15.75" customHeight="1">
      <c r="H401" s="1"/>
    </row>
    <row r="402" spans="8:8" ht="15.75" customHeight="1">
      <c r="H402" s="1"/>
    </row>
    <row r="403" spans="8:8" ht="15.75" customHeight="1">
      <c r="H403" s="1"/>
    </row>
    <row r="404" spans="8:8" ht="15.75" customHeight="1">
      <c r="H404" s="1"/>
    </row>
    <row r="405" spans="8:8" ht="15.75" customHeight="1">
      <c r="H405" s="1"/>
    </row>
    <row r="406" spans="8:8" ht="15.75" customHeight="1">
      <c r="H406" s="1"/>
    </row>
    <row r="407" spans="8:8" ht="15.75" customHeight="1">
      <c r="H407" s="1"/>
    </row>
    <row r="408" spans="8:8" ht="15.75" customHeight="1">
      <c r="H408" s="1"/>
    </row>
    <row r="409" spans="8:8" ht="15.75" customHeight="1">
      <c r="H409" s="1"/>
    </row>
    <row r="410" spans="8:8" ht="15.75" customHeight="1">
      <c r="H410" s="1"/>
    </row>
    <row r="411" spans="8:8" ht="15.75" customHeight="1">
      <c r="H411" s="1"/>
    </row>
    <row r="412" spans="8:8" ht="15.75" customHeight="1">
      <c r="H412" s="1"/>
    </row>
    <row r="413" spans="8:8" ht="15.75" customHeight="1">
      <c r="H413" s="1"/>
    </row>
    <row r="414" spans="8:8" ht="15.75" customHeight="1">
      <c r="H414" s="1"/>
    </row>
    <row r="415" spans="8:8" ht="15.75" customHeight="1">
      <c r="H415" s="1"/>
    </row>
    <row r="416" spans="8:8" ht="15.75" customHeight="1">
      <c r="H416" s="1"/>
    </row>
    <row r="417" spans="8:8" ht="15.75" customHeight="1">
      <c r="H417" s="1"/>
    </row>
    <row r="418" spans="8:8" ht="15.75" customHeight="1">
      <c r="H418" s="1"/>
    </row>
    <row r="419" spans="8:8" ht="15.75" customHeight="1">
      <c r="H419" s="1"/>
    </row>
    <row r="420" spans="8:8" ht="15.75" customHeight="1">
      <c r="H420" s="1"/>
    </row>
    <row r="421" spans="8:8" ht="15.75" customHeight="1">
      <c r="H421" s="1"/>
    </row>
    <row r="422" spans="8:8" ht="15.75" customHeight="1">
      <c r="H422" s="1"/>
    </row>
    <row r="423" spans="8:8" ht="15.75" customHeight="1">
      <c r="H423" s="1"/>
    </row>
    <row r="424" spans="8:8" ht="15.75" customHeight="1">
      <c r="H424" s="1"/>
    </row>
    <row r="425" spans="8:8" ht="15.75" customHeight="1">
      <c r="H425" s="1"/>
    </row>
    <row r="426" spans="8:8" ht="15.75" customHeight="1">
      <c r="H426" s="1"/>
    </row>
    <row r="427" spans="8:8" ht="15.75" customHeight="1">
      <c r="H427" s="1"/>
    </row>
    <row r="428" spans="8:8" ht="15.75" customHeight="1">
      <c r="H428" s="1"/>
    </row>
    <row r="429" spans="8:8" ht="15.75" customHeight="1">
      <c r="H429" s="1"/>
    </row>
    <row r="430" spans="8:8" ht="15.75" customHeight="1">
      <c r="H430" s="1"/>
    </row>
    <row r="431" spans="8:8" ht="15.75" customHeight="1">
      <c r="H431" s="1"/>
    </row>
    <row r="432" spans="8:8" ht="15.75" customHeight="1">
      <c r="H432" s="1"/>
    </row>
    <row r="433" spans="8:8" ht="15.75" customHeight="1">
      <c r="H433" s="1"/>
    </row>
    <row r="434" spans="8:8" ht="15.75" customHeight="1">
      <c r="H434" s="1"/>
    </row>
    <row r="435" spans="8:8" ht="15.75" customHeight="1">
      <c r="H435" s="1"/>
    </row>
    <row r="436" spans="8:8" ht="15.75" customHeight="1">
      <c r="H436" s="1"/>
    </row>
    <row r="437" spans="8:8" ht="15.75" customHeight="1">
      <c r="H437" s="1"/>
    </row>
    <row r="438" spans="8:8" ht="15.75" customHeight="1">
      <c r="H438" s="1"/>
    </row>
    <row r="439" spans="8:8" ht="15.75" customHeight="1">
      <c r="H439" s="1"/>
    </row>
    <row r="440" spans="8:8" ht="15.75" customHeight="1">
      <c r="H440" s="1"/>
    </row>
    <row r="441" spans="8:8" ht="15.75" customHeight="1">
      <c r="H441" s="1"/>
    </row>
    <row r="442" spans="8:8" ht="15.75" customHeight="1">
      <c r="H442" s="1"/>
    </row>
    <row r="443" spans="8:8" ht="15.75" customHeight="1">
      <c r="H443" s="1"/>
    </row>
    <row r="444" spans="8:8" ht="15.75" customHeight="1">
      <c r="H444" s="1"/>
    </row>
    <row r="445" spans="8:8" ht="15.75" customHeight="1">
      <c r="H445" s="1"/>
    </row>
    <row r="446" spans="8:8" ht="15.75" customHeight="1">
      <c r="H446" s="1"/>
    </row>
    <row r="447" spans="8:8" ht="15.75" customHeight="1">
      <c r="H447" s="1"/>
    </row>
    <row r="448" spans="8:8" ht="15.75" customHeight="1">
      <c r="H448" s="1"/>
    </row>
    <row r="449" spans="8:8" ht="15.75" customHeight="1">
      <c r="H449" s="1"/>
    </row>
    <row r="450" spans="8:8" ht="15.75" customHeight="1">
      <c r="H450" s="1"/>
    </row>
    <row r="451" spans="8:8" ht="15.75" customHeight="1">
      <c r="H451" s="1"/>
    </row>
    <row r="452" spans="8:8" ht="15.75" customHeight="1">
      <c r="H452" s="1"/>
    </row>
    <row r="453" spans="8:8" ht="15.75" customHeight="1">
      <c r="H453" s="1"/>
    </row>
    <row r="454" spans="8:8" ht="15.75" customHeight="1">
      <c r="H454" s="1"/>
    </row>
    <row r="455" spans="8:8" ht="15.75" customHeight="1">
      <c r="H455" s="1"/>
    </row>
    <row r="456" spans="8:8" ht="15.75" customHeight="1">
      <c r="H456" s="1"/>
    </row>
    <row r="457" spans="8:8" ht="15.75" customHeight="1">
      <c r="H457" s="1"/>
    </row>
    <row r="458" spans="8:8" ht="15.75" customHeight="1">
      <c r="H458" s="1"/>
    </row>
    <row r="459" spans="8:8" ht="15.75" customHeight="1">
      <c r="H459" s="1"/>
    </row>
    <row r="460" spans="8:8" ht="15.75" customHeight="1">
      <c r="H460" s="1"/>
    </row>
    <row r="461" spans="8:8" ht="15.75" customHeight="1">
      <c r="H461" s="1"/>
    </row>
    <row r="462" spans="8:8" ht="15.75" customHeight="1">
      <c r="H462" s="1"/>
    </row>
    <row r="463" spans="8:8" ht="15.75" customHeight="1">
      <c r="H463" s="1"/>
    </row>
    <row r="464" spans="8:8" ht="15.75" customHeight="1">
      <c r="H464" s="1"/>
    </row>
    <row r="465" spans="8:8" ht="15.75" customHeight="1">
      <c r="H465" s="1"/>
    </row>
    <row r="466" spans="8:8" ht="15.75" customHeight="1">
      <c r="H466" s="1"/>
    </row>
    <row r="467" spans="8:8" ht="15.75" customHeight="1">
      <c r="H467" s="1"/>
    </row>
    <row r="468" spans="8:8" ht="15.75" customHeight="1">
      <c r="H468" s="1"/>
    </row>
    <row r="469" spans="8:8" ht="15.75" customHeight="1">
      <c r="H469" s="1"/>
    </row>
    <row r="470" spans="8:8" ht="15.75" customHeight="1">
      <c r="H470" s="1"/>
    </row>
    <row r="471" spans="8:8" ht="15.75" customHeight="1">
      <c r="H471" s="1"/>
    </row>
    <row r="472" spans="8:8" ht="15.75" customHeight="1">
      <c r="H472" s="1"/>
    </row>
    <row r="473" spans="8:8" ht="15.75" customHeight="1">
      <c r="H473" s="1"/>
    </row>
    <row r="474" spans="8:8" ht="15.75" customHeight="1">
      <c r="H474" s="1"/>
    </row>
    <row r="475" spans="8:8" ht="15.75" customHeight="1">
      <c r="H475" s="1"/>
    </row>
    <row r="476" spans="8:8" ht="15.75" customHeight="1">
      <c r="H476" s="1"/>
    </row>
    <row r="477" spans="8:8" ht="15.75" customHeight="1">
      <c r="H477" s="1"/>
    </row>
    <row r="478" spans="8:8" ht="15.75" customHeight="1">
      <c r="H478" s="1"/>
    </row>
    <row r="479" spans="8:8" ht="15.75" customHeight="1">
      <c r="H479" s="1"/>
    </row>
    <row r="480" spans="8:8" ht="15.75" customHeight="1">
      <c r="H480" s="1"/>
    </row>
    <row r="481" spans="8:8" ht="15.75" customHeight="1">
      <c r="H481" s="1"/>
    </row>
    <row r="482" spans="8:8" ht="15.75" customHeight="1">
      <c r="H482" s="1"/>
    </row>
    <row r="483" spans="8:8" ht="15.75" customHeight="1">
      <c r="H483" s="1"/>
    </row>
    <row r="484" spans="8:8" ht="15.75" customHeight="1">
      <c r="H484" s="1"/>
    </row>
    <row r="485" spans="8:8" ht="15.75" customHeight="1">
      <c r="H485" s="1"/>
    </row>
    <row r="486" spans="8:8" ht="15.75" customHeight="1">
      <c r="H486" s="1"/>
    </row>
    <row r="487" spans="8:8" ht="15.75" customHeight="1">
      <c r="H487" s="1"/>
    </row>
    <row r="488" spans="8:8" ht="15.75" customHeight="1">
      <c r="H488" s="1"/>
    </row>
    <row r="489" spans="8:8" ht="15.75" customHeight="1">
      <c r="H489" s="1"/>
    </row>
    <row r="490" spans="8:8" ht="15.75" customHeight="1">
      <c r="H490" s="1"/>
    </row>
    <row r="491" spans="8:8" ht="15.75" customHeight="1">
      <c r="H491" s="1"/>
    </row>
    <row r="492" spans="8:8" ht="15.75" customHeight="1">
      <c r="H492" s="1"/>
    </row>
    <row r="493" spans="8:8" ht="15.75" customHeight="1">
      <c r="H493" s="1"/>
    </row>
    <row r="494" spans="8:8" ht="15.75" customHeight="1">
      <c r="H494" s="1"/>
    </row>
    <row r="495" spans="8:8" ht="15.75" customHeight="1">
      <c r="H495" s="1"/>
    </row>
    <row r="496" spans="8:8" ht="15.75" customHeight="1">
      <c r="H496" s="1"/>
    </row>
    <row r="497" spans="8:8" ht="15.75" customHeight="1">
      <c r="H497" s="1"/>
    </row>
    <row r="498" spans="8:8" ht="15.75" customHeight="1">
      <c r="H498" s="1"/>
    </row>
    <row r="499" spans="8:8" ht="15.75" customHeight="1">
      <c r="H499" s="1"/>
    </row>
    <row r="500" spans="8:8" ht="15.75" customHeight="1">
      <c r="H500" s="1"/>
    </row>
    <row r="501" spans="8:8" ht="15.75" customHeight="1">
      <c r="H501" s="1"/>
    </row>
    <row r="502" spans="8:8" ht="15.75" customHeight="1">
      <c r="H502" s="1"/>
    </row>
    <row r="503" spans="8:8" ht="15.75" customHeight="1">
      <c r="H503" s="1"/>
    </row>
    <row r="504" spans="8:8" ht="15.75" customHeight="1">
      <c r="H504" s="1"/>
    </row>
    <row r="505" spans="8:8" ht="15.75" customHeight="1">
      <c r="H505" s="1"/>
    </row>
    <row r="506" spans="8:8" ht="15.75" customHeight="1">
      <c r="H506" s="1"/>
    </row>
    <row r="507" spans="8:8" ht="15.75" customHeight="1">
      <c r="H507" s="1"/>
    </row>
    <row r="508" spans="8:8" ht="15.75" customHeight="1">
      <c r="H508" s="1"/>
    </row>
    <row r="509" spans="8:8" ht="15.75" customHeight="1">
      <c r="H509" s="1"/>
    </row>
    <row r="510" spans="8:8" ht="15.75" customHeight="1">
      <c r="H510" s="1"/>
    </row>
    <row r="511" spans="8:8" ht="15.75" customHeight="1">
      <c r="H511" s="1"/>
    </row>
    <row r="512" spans="8:8" ht="15.75" customHeight="1">
      <c r="H512" s="1"/>
    </row>
    <row r="513" spans="8:8" ht="15.75" customHeight="1">
      <c r="H513" s="1"/>
    </row>
    <row r="514" spans="8:8" ht="15.75" customHeight="1">
      <c r="H514" s="1"/>
    </row>
    <row r="515" spans="8:8" ht="15.75" customHeight="1">
      <c r="H515" s="1"/>
    </row>
    <row r="516" spans="8:8" ht="15.75" customHeight="1">
      <c r="H516" s="1"/>
    </row>
    <row r="517" spans="8:8" ht="15.75" customHeight="1">
      <c r="H517" s="1"/>
    </row>
    <row r="518" spans="8:8" ht="15.75" customHeight="1">
      <c r="H518" s="1"/>
    </row>
    <row r="519" spans="8:8" ht="15.75" customHeight="1">
      <c r="H519" s="1"/>
    </row>
    <row r="520" spans="8:8" ht="15.75" customHeight="1">
      <c r="H520" s="1"/>
    </row>
    <row r="521" spans="8:8" ht="15.75" customHeight="1">
      <c r="H521" s="1"/>
    </row>
    <row r="522" spans="8:8" ht="15.75" customHeight="1">
      <c r="H522" s="1"/>
    </row>
    <row r="523" spans="8:8" ht="15.75" customHeight="1">
      <c r="H523" s="1"/>
    </row>
    <row r="524" spans="8:8" ht="15.75" customHeight="1">
      <c r="H524" s="1"/>
    </row>
    <row r="525" spans="8:8" ht="15.75" customHeight="1">
      <c r="H525" s="1"/>
    </row>
    <row r="526" spans="8:8" ht="15.75" customHeight="1">
      <c r="H526" s="1"/>
    </row>
    <row r="527" spans="8:8" ht="15.75" customHeight="1">
      <c r="H527" s="1"/>
    </row>
    <row r="528" spans="8:8" ht="15.75" customHeight="1">
      <c r="H528" s="1"/>
    </row>
    <row r="529" spans="8:8" ht="15.75" customHeight="1">
      <c r="H529" s="1"/>
    </row>
    <row r="530" spans="8:8" ht="15.75" customHeight="1">
      <c r="H530" s="1"/>
    </row>
    <row r="531" spans="8:8" ht="15.75" customHeight="1">
      <c r="H531" s="1"/>
    </row>
    <row r="532" spans="8:8" ht="15.75" customHeight="1">
      <c r="H532" s="1"/>
    </row>
    <row r="533" spans="8:8" ht="15.75" customHeight="1">
      <c r="H533" s="1"/>
    </row>
    <row r="534" spans="8:8" ht="15.75" customHeight="1">
      <c r="H534" s="1"/>
    </row>
    <row r="535" spans="8:8" ht="15.75" customHeight="1">
      <c r="H535" s="1"/>
    </row>
    <row r="536" spans="8:8" ht="15.75" customHeight="1">
      <c r="H536" s="1"/>
    </row>
    <row r="537" spans="8:8" ht="15.75" customHeight="1">
      <c r="H537" s="1"/>
    </row>
    <row r="538" spans="8:8" ht="15.75" customHeight="1">
      <c r="H538" s="1"/>
    </row>
    <row r="539" spans="8:8" ht="15.75" customHeight="1">
      <c r="H539" s="1"/>
    </row>
    <row r="540" spans="8:8" ht="15.75" customHeight="1">
      <c r="H540" s="1"/>
    </row>
    <row r="541" spans="8:8" ht="15.75" customHeight="1">
      <c r="H541" s="1"/>
    </row>
    <row r="542" spans="8:8" ht="15.75" customHeight="1">
      <c r="H542" s="1"/>
    </row>
    <row r="543" spans="8:8" ht="15.75" customHeight="1">
      <c r="H543" s="1"/>
    </row>
    <row r="544" spans="8:8" ht="15.75" customHeight="1">
      <c r="H544" s="1"/>
    </row>
    <row r="545" spans="8:8" ht="15.75" customHeight="1">
      <c r="H545" s="1"/>
    </row>
    <row r="546" spans="8:8" ht="15.75" customHeight="1">
      <c r="H546" s="1"/>
    </row>
    <row r="547" spans="8:8" ht="15.75" customHeight="1">
      <c r="H547" s="1"/>
    </row>
    <row r="548" spans="8:8" ht="15.75" customHeight="1">
      <c r="H548" s="1"/>
    </row>
    <row r="549" spans="8:8" ht="15.75" customHeight="1">
      <c r="H549" s="1"/>
    </row>
    <row r="550" spans="8:8" ht="15.75" customHeight="1">
      <c r="H550" s="1"/>
    </row>
    <row r="551" spans="8:8" ht="15.75" customHeight="1">
      <c r="H551" s="1"/>
    </row>
    <row r="552" spans="8:8" ht="15.75" customHeight="1">
      <c r="H552" s="1"/>
    </row>
    <row r="553" spans="8:8" ht="15.75" customHeight="1">
      <c r="H553" s="1"/>
    </row>
    <row r="554" spans="8:8" ht="15.75" customHeight="1">
      <c r="H554" s="1"/>
    </row>
    <row r="555" spans="8:8" ht="15.75" customHeight="1">
      <c r="H555" s="1"/>
    </row>
    <row r="556" spans="8:8" ht="15.75" customHeight="1">
      <c r="H556" s="1"/>
    </row>
    <row r="557" spans="8:8" ht="15.75" customHeight="1">
      <c r="H557" s="1"/>
    </row>
    <row r="558" spans="8:8" ht="15.75" customHeight="1">
      <c r="H558" s="1"/>
    </row>
    <row r="559" spans="8:8" ht="15.75" customHeight="1">
      <c r="H559" s="1"/>
    </row>
    <row r="560" spans="8:8" ht="15.75" customHeight="1">
      <c r="H560" s="1"/>
    </row>
    <row r="561" spans="8:8" ht="15.75" customHeight="1">
      <c r="H561" s="1"/>
    </row>
    <row r="562" spans="8:8" ht="15.75" customHeight="1">
      <c r="H562" s="1"/>
    </row>
    <row r="563" spans="8:8" ht="15.75" customHeight="1">
      <c r="H563" s="1"/>
    </row>
    <row r="564" spans="8:8" ht="15.75" customHeight="1">
      <c r="H564" s="1"/>
    </row>
    <row r="565" spans="8:8" ht="15.75" customHeight="1">
      <c r="H565" s="1"/>
    </row>
    <row r="566" spans="8:8" ht="15.75" customHeight="1">
      <c r="H566" s="1"/>
    </row>
    <row r="567" spans="8:8" ht="15.75" customHeight="1">
      <c r="H567" s="1"/>
    </row>
    <row r="568" spans="8:8" ht="15.75" customHeight="1">
      <c r="H568" s="1"/>
    </row>
    <row r="569" spans="8:8" ht="15.75" customHeight="1">
      <c r="H569" s="1"/>
    </row>
    <row r="570" spans="8:8" ht="15.75" customHeight="1">
      <c r="H570" s="1"/>
    </row>
    <row r="571" spans="8:8" ht="15.75" customHeight="1">
      <c r="H571" s="1"/>
    </row>
    <row r="572" spans="8:8" ht="15.75" customHeight="1">
      <c r="H572" s="1"/>
    </row>
    <row r="573" spans="8:8" ht="15.75" customHeight="1">
      <c r="H573" s="1"/>
    </row>
    <row r="574" spans="8:8" ht="15.75" customHeight="1">
      <c r="H574" s="1"/>
    </row>
    <row r="575" spans="8:8" ht="15.75" customHeight="1">
      <c r="H575" s="1"/>
    </row>
    <row r="576" spans="8:8" ht="15.75" customHeight="1">
      <c r="H576" s="1"/>
    </row>
    <row r="577" spans="8:8" ht="15.75" customHeight="1">
      <c r="H577" s="1"/>
    </row>
    <row r="578" spans="8:8" ht="15.75" customHeight="1">
      <c r="H578" s="1"/>
    </row>
    <row r="579" spans="8:8" ht="15.75" customHeight="1">
      <c r="H579" s="1"/>
    </row>
    <row r="580" spans="8:8" ht="15.75" customHeight="1">
      <c r="H580" s="1"/>
    </row>
    <row r="581" spans="8:8" ht="15.75" customHeight="1">
      <c r="H581" s="1"/>
    </row>
    <row r="582" spans="8:8" ht="15.75" customHeight="1">
      <c r="H582" s="1"/>
    </row>
    <row r="583" spans="8:8" ht="15.75" customHeight="1">
      <c r="H583" s="1"/>
    </row>
    <row r="584" spans="8:8" ht="15.75" customHeight="1">
      <c r="H584" s="1"/>
    </row>
    <row r="585" spans="8:8" ht="15.75" customHeight="1">
      <c r="H585" s="1"/>
    </row>
    <row r="586" spans="8:8" ht="15.75" customHeight="1">
      <c r="H586" s="1"/>
    </row>
    <row r="587" spans="8:8" ht="15.75" customHeight="1">
      <c r="H587" s="1"/>
    </row>
    <row r="588" spans="8:8" ht="15.75" customHeight="1">
      <c r="H588" s="1"/>
    </row>
    <row r="589" spans="8:8" ht="15.75" customHeight="1">
      <c r="H589" s="1"/>
    </row>
    <row r="590" spans="8:8" ht="15.75" customHeight="1">
      <c r="H590" s="1"/>
    </row>
    <row r="591" spans="8:8" ht="15.75" customHeight="1">
      <c r="H591" s="1"/>
    </row>
    <row r="592" spans="8:8" ht="15.75" customHeight="1">
      <c r="H592" s="1"/>
    </row>
    <row r="593" spans="8:8" ht="15.75" customHeight="1">
      <c r="H593" s="1"/>
    </row>
    <row r="594" spans="8:8" ht="15.75" customHeight="1">
      <c r="H594" s="1"/>
    </row>
    <row r="595" spans="8:8" ht="15.75" customHeight="1">
      <c r="H595" s="1"/>
    </row>
    <row r="596" spans="8:8" ht="15.75" customHeight="1">
      <c r="H596" s="1"/>
    </row>
    <row r="597" spans="8:8" ht="15.75" customHeight="1">
      <c r="H597" s="1"/>
    </row>
    <row r="598" spans="8:8" ht="15.75" customHeight="1">
      <c r="H598" s="1"/>
    </row>
    <row r="599" spans="8:8" ht="15.75" customHeight="1">
      <c r="H599" s="1"/>
    </row>
    <row r="600" spans="8:8" ht="15.75" customHeight="1">
      <c r="H600" s="1"/>
    </row>
    <row r="601" spans="8:8" ht="15.75" customHeight="1">
      <c r="H601" s="1"/>
    </row>
    <row r="602" spans="8:8" ht="15.75" customHeight="1">
      <c r="H602" s="1"/>
    </row>
    <row r="603" spans="8:8" ht="15.75" customHeight="1">
      <c r="H603" s="1"/>
    </row>
    <row r="604" spans="8:8" ht="15.75" customHeight="1">
      <c r="H604" s="1"/>
    </row>
    <row r="605" spans="8:8" ht="15.75" customHeight="1">
      <c r="H605" s="1"/>
    </row>
    <row r="606" spans="8:8" ht="15.75" customHeight="1">
      <c r="H606" s="1"/>
    </row>
    <row r="607" spans="8:8" ht="15.75" customHeight="1">
      <c r="H607" s="1"/>
    </row>
    <row r="608" spans="8:8" ht="15.75" customHeight="1">
      <c r="H608" s="1"/>
    </row>
    <row r="609" spans="8:8" ht="15.75" customHeight="1">
      <c r="H609" s="1"/>
    </row>
    <row r="610" spans="8:8" ht="15.75" customHeight="1">
      <c r="H610" s="1"/>
    </row>
    <row r="611" spans="8:8" ht="15.75" customHeight="1">
      <c r="H611" s="1"/>
    </row>
    <row r="612" spans="8:8" ht="15.75" customHeight="1">
      <c r="H612" s="1"/>
    </row>
    <row r="613" spans="8:8" ht="15.75" customHeight="1">
      <c r="H613" s="1"/>
    </row>
    <row r="614" spans="8:8" ht="15.75" customHeight="1">
      <c r="H614" s="1"/>
    </row>
    <row r="615" spans="8:8" ht="15.75" customHeight="1">
      <c r="H615" s="1"/>
    </row>
    <row r="616" spans="8:8" ht="15.75" customHeight="1">
      <c r="H616" s="1"/>
    </row>
    <row r="617" spans="8:8" ht="15.75" customHeight="1">
      <c r="H617" s="1"/>
    </row>
    <row r="618" spans="8:8" ht="15.75" customHeight="1">
      <c r="H618" s="1"/>
    </row>
    <row r="619" spans="8:8" ht="15.75" customHeight="1">
      <c r="H619" s="1"/>
    </row>
    <row r="620" spans="8:8" ht="15.75" customHeight="1">
      <c r="H620" s="1"/>
    </row>
    <row r="621" spans="8:8" ht="15.75" customHeight="1">
      <c r="H621" s="1"/>
    </row>
    <row r="622" spans="8:8" ht="15.75" customHeight="1">
      <c r="H622" s="1"/>
    </row>
    <row r="623" spans="8:8" ht="15.75" customHeight="1">
      <c r="H623" s="1"/>
    </row>
    <row r="624" spans="8:8" ht="15.75" customHeight="1">
      <c r="H624" s="1"/>
    </row>
    <row r="625" spans="8:8" ht="15.75" customHeight="1">
      <c r="H625" s="1"/>
    </row>
    <row r="626" spans="8:8" ht="15.75" customHeight="1">
      <c r="H626" s="1"/>
    </row>
    <row r="627" spans="8:8" ht="15.75" customHeight="1">
      <c r="H627" s="1"/>
    </row>
    <row r="628" spans="8:8" ht="15.75" customHeight="1">
      <c r="H628" s="1"/>
    </row>
    <row r="629" spans="8:8" ht="15.75" customHeight="1">
      <c r="H629" s="1"/>
    </row>
    <row r="630" spans="8:8" ht="15.75" customHeight="1">
      <c r="H630" s="1"/>
    </row>
    <row r="631" spans="8:8" ht="15.75" customHeight="1">
      <c r="H631" s="1"/>
    </row>
    <row r="632" spans="8:8" ht="15.75" customHeight="1">
      <c r="H632" s="1"/>
    </row>
    <row r="633" spans="8:8" ht="15.75" customHeight="1">
      <c r="H633" s="1"/>
    </row>
    <row r="634" spans="8:8" ht="15.75" customHeight="1">
      <c r="H634" s="1"/>
    </row>
    <row r="635" spans="8:8" ht="15.75" customHeight="1">
      <c r="H635" s="1"/>
    </row>
    <row r="636" spans="8:8" ht="15.75" customHeight="1">
      <c r="H636" s="1"/>
    </row>
    <row r="637" spans="8:8" ht="15.75" customHeight="1">
      <c r="H637" s="1"/>
    </row>
    <row r="638" spans="8:8" ht="15.75" customHeight="1">
      <c r="H638" s="1"/>
    </row>
    <row r="639" spans="8:8" ht="15.75" customHeight="1">
      <c r="H639" s="1"/>
    </row>
    <row r="640" spans="8:8" ht="15.75" customHeight="1">
      <c r="H640" s="1"/>
    </row>
    <row r="641" spans="8:8" ht="15.75" customHeight="1">
      <c r="H641" s="1"/>
    </row>
    <row r="642" spans="8:8" ht="15.75" customHeight="1">
      <c r="H642" s="1"/>
    </row>
    <row r="643" spans="8:8" ht="15.75" customHeight="1">
      <c r="H643" s="1"/>
    </row>
    <row r="644" spans="8:8" ht="15.75" customHeight="1">
      <c r="H644" s="1"/>
    </row>
    <row r="645" spans="8:8" ht="15.75" customHeight="1">
      <c r="H645" s="1"/>
    </row>
    <row r="646" spans="8:8" ht="15.75" customHeight="1">
      <c r="H646" s="1"/>
    </row>
    <row r="647" spans="8:8" ht="15.75" customHeight="1">
      <c r="H647" s="1"/>
    </row>
    <row r="648" spans="8:8" ht="15.75" customHeight="1">
      <c r="H648" s="1"/>
    </row>
    <row r="649" spans="8:8" ht="15.75" customHeight="1">
      <c r="H649" s="1"/>
    </row>
    <row r="650" spans="8:8" ht="15.75" customHeight="1">
      <c r="H650" s="1"/>
    </row>
    <row r="651" spans="8:8" ht="15.75" customHeight="1">
      <c r="H651" s="1"/>
    </row>
    <row r="652" spans="8:8" ht="15.75" customHeight="1">
      <c r="H652" s="1"/>
    </row>
    <row r="653" spans="8:8" ht="15.75" customHeight="1">
      <c r="H653" s="1"/>
    </row>
    <row r="654" spans="8:8" ht="15.75" customHeight="1">
      <c r="H654" s="1"/>
    </row>
    <row r="655" spans="8:8" ht="15.75" customHeight="1">
      <c r="H655" s="1"/>
    </row>
    <row r="656" spans="8:8" ht="15.75" customHeight="1">
      <c r="H656" s="1"/>
    </row>
    <row r="657" spans="8:8" ht="15.75" customHeight="1">
      <c r="H657" s="1"/>
    </row>
    <row r="658" spans="8:8" ht="15.75" customHeight="1">
      <c r="H658" s="1"/>
    </row>
    <row r="659" spans="8:8" ht="15.75" customHeight="1">
      <c r="H659" s="1"/>
    </row>
    <row r="660" spans="8:8" ht="15.75" customHeight="1">
      <c r="H660" s="1"/>
    </row>
    <row r="661" spans="8:8" ht="15.75" customHeight="1">
      <c r="H661" s="1"/>
    </row>
    <row r="662" spans="8:8" ht="15.75" customHeight="1">
      <c r="H662" s="1"/>
    </row>
    <row r="663" spans="8:8" ht="15.75" customHeight="1">
      <c r="H663" s="1"/>
    </row>
    <row r="664" spans="8:8" ht="15.75" customHeight="1">
      <c r="H664" s="1"/>
    </row>
    <row r="665" spans="8:8" ht="15.75" customHeight="1">
      <c r="H665" s="1"/>
    </row>
    <row r="666" spans="8:8" ht="15.75" customHeight="1">
      <c r="H666" s="1"/>
    </row>
    <row r="667" spans="8:8" ht="15.75" customHeight="1">
      <c r="H667" s="1"/>
    </row>
    <row r="668" spans="8:8" ht="15.75" customHeight="1">
      <c r="H668" s="1"/>
    </row>
    <row r="669" spans="8:8" ht="15.75" customHeight="1">
      <c r="H669" s="1"/>
    </row>
    <row r="670" spans="8:8" ht="15.75" customHeight="1">
      <c r="H670" s="1"/>
    </row>
    <row r="671" spans="8:8" ht="15.75" customHeight="1">
      <c r="H671" s="1"/>
    </row>
    <row r="672" spans="8:8" ht="15.75" customHeight="1">
      <c r="H672" s="1"/>
    </row>
    <row r="673" spans="8:8" ht="15.75" customHeight="1">
      <c r="H673" s="1"/>
    </row>
    <row r="674" spans="8:8" ht="15.75" customHeight="1">
      <c r="H674" s="1"/>
    </row>
    <row r="675" spans="8:8" ht="15.75" customHeight="1">
      <c r="H675" s="1"/>
    </row>
    <row r="676" spans="8:8" ht="15.75" customHeight="1">
      <c r="H676" s="1"/>
    </row>
    <row r="677" spans="8:8" ht="15.75" customHeight="1">
      <c r="H677" s="1"/>
    </row>
    <row r="678" spans="8:8" ht="15.75" customHeight="1">
      <c r="H678" s="1"/>
    </row>
    <row r="679" spans="8:8" ht="15.75" customHeight="1">
      <c r="H679" s="1"/>
    </row>
    <row r="680" spans="8:8" ht="15.75" customHeight="1">
      <c r="H680" s="1"/>
    </row>
    <row r="681" spans="8:8" ht="15.75" customHeight="1">
      <c r="H681" s="1"/>
    </row>
    <row r="682" spans="8:8" ht="15.75" customHeight="1">
      <c r="H682" s="1"/>
    </row>
    <row r="683" spans="8:8" ht="15.75" customHeight="1">
      <c r="H683" s="1"/>
    </row>
    <row r="684" spans="8:8" ht="15.75" customHeight="1">
      <c r="H684" s="1"/>
    </row>
    <row r="685" spans="8:8" ht="15.75" customHeight="1">
      <c r="H685" s="1"/>
    </row>
    <row r="686" spans="8:8" ht="15.75" customHeight="1">
      <c r="H686" s="1"/>
    </row>
    <row r="687" spans="8:8" ht="15.75" customHeight="1">
      <c r="H687" s="1"/>
    </row>
    <row r="688" spans="8:8" ht="15.75" customHeight="1">
      <c r="H688" s="1"/>
    </row>
    <row r="689" spans="8:8" ht="15.75" customHeight="1">
      <c r="H689" s="1"/>
    </row>
    <row r="690" spans="8:8" ht="15.75" customHeight="1">
      <c r="H690" s="1"/>
    </row>
    <row r="691" spans="8:8" ht="15.75" customHeight="1">
      <c r="H691" s="1"/>
    </row>
    <row r="692" spans="8:8" ht="15.75" customHeight="1">
      <c r="H692" s="1"/>
    </row>
    <row r="693" spans="8:8" ht="15.75" customHeight="1">
      <c r="H693" s="1"/>
    </row>
    <row r="694" spans="8:8" ht="15.75" customHeight="1">
      <c r="H694" s="1"/>
    </row>
    <row r="695" spans="8:8" ht="15.75" customHeight="1">
      <c r="H695" s="1"/>
    </row>
    <row r="696" spans="8:8" ht="15.75" customHeight="1">
      <c r="H696" s="1"/>
    </row>
    <row r="697" spans="8:8" ht="15.75" customHeight="1">
      <c r="H697" s="1"/>
    </row>
    <row r="698" spans="8:8" ht="15.75" customHeight="1">
      <c r="H698" s="1"/>
    </row>
    <row r="699" spans="8:8" ht="15.75" customHeight="1">
      <c r="H699" s="1"/>
    </row>
    <row r="700" spans="8:8" ht="15.75" customHeight="1">
      <c r="H700" s="1"/>
    </row>
    <row r="701" spans="8:8" ht="15.75" customHeight="1">
      <c r="H701" s="1"/>
    </row>
    <row r="702" spans="8:8" ht="15.75" customHeight="1">
      <c r="H702" s="1"/>
    </row>
    <row r="703" spans="8:8" ht="15.75" customHeight="1">
      <c r="H703" s="1"/>
    </row>
    <row r="704" spans="8:8" ht="15.75" customHeight="1">
      <c r="H704" s="1"/>
    </row>
    <row r="705" spans="8:8" ht="15.75" customHeight="1">
      <c r="H705" s="1"/>
    </row>
    <row r="706" spans="8:8" ht="15.75" customHeight="1">
      <c r="H706" s="1"/>
    </row>
    <row r="707" spans="8:8" ht="15.75" customHeight="1">
      <c r="H707" s="1"/>
    </row>
    <row r="708" spans="8:8" ht="15.75" customHeight="1">
      <c r="H708" s="1"/>
    </row>
    <row r="709" spans="8:8" ht="15.75" customHeight="1">
      <c r="H709" s="1"/>
    </row>
    <row r="710" spans="8:8" ht="15.75" customHeight="1">
      <c r="H710" s="1"/>
    </row>
    <row r="711" spans="8:8" ht="15.75" customHeight="1">
      <c r="H711" s="1"/>
    </row>
    <row r="712" spans="8:8" ht="15.75" customHeight="1">
      <c r="H712" s="1"/>
    </row>
    <row r="713" spans="8:8" ht="15.75" customHeight="1">
      <c r="H713" s="1"/>
    </row>
    <row r="714" spans="8:8" ht="15.75" customHeight="1">
      <c r="H714" s="1"/>
    </row>
    <row r="715" spans="8:8" ht="15.75" customHeight="1">
      <c r="H715" s="1"/>
    </row>
    <row r="716" spans="8:8" ht="15.75" customHeight="1">
      <c r="H716" s="1"/>
    </row>
    <row r="717" spans="8:8" ht="15.75" customHeight="1">
      <c r="H717" s="1"/>
    </row>
    <row r="718" spans="8:8" ht="15.75" customHeight="1">
      <c r="H718" s="1"/>
    </row>
    <row r="719" spans="8:8" ht="15.75" customHeight="1">
      <c r="H719" s="1"/>
    </row>
    <row r="720" spans="8:8" ht="15.75" customHeight="1">
      <c r="H720" s="1"/>
    </row>
    <row r="721" spans="8:8" ht="15.75" customHeight="1">
      <c r="H721" s="1"/>
    </row>
    <row r="722" spans="8:8" ht="15.75" customHeight="1">
      <c r="H722" s="1"/>
    </row>
    <row r="723" spans="8:8" ht="15.75" customHeight="1">
      <c r="H723" s="1"/>
    </row>
    <row r="724" spans="8:8" ht="15.75" customHeight="1">
      <c r="H724" s="1"/>
    </row>
    <row r="725" spans="8:8" ht="15.75" customHeight="1">
      <c r="H725" s="1"/>
    </row>
    <row r="726" spans="8:8" ht="15.75" customHeight="1">
      <c r="H726" s="1"/>
    </row>
    <row r="727" spans="8:8" ht="15.75" customHeight="1">
      <c r="H727" s="1"/>
    </row>
    <row r="728" spans="8:8" ht="15.75" customHeight="1">
      <c r="H728" s="1"/>
    </row>
    <row r="729" spans="8:8" ht="15.75" customHeight="1">
      <c r="H729" s="1"/>
    </row>
    <row r="730" spans="8:8" ht="15.75" customHeight="1">
      <c r="H730" s="1"/>
    </row>
    <row r="731" spans="8:8" ht="15.75" customHeight="1">
      <c r="H731" s="1"/>
    </row>
    <row r="732" spans="8:8" ht="15.75" customHeight="1">
      <c r="H732" s="1"/>
    </row>
    <row r="733" spans="8:8" ht="15.75" customHeight="1">
      <c r="H733" s="1"/>
    </row>
    <row r="734" spans="8:8" ht="15.75" customHeight="1">
      <c r="H734" s="1"/>
    </row>
    <row r="735" spans="8:8" ht="15.75" customHeight="1">
      <c r="H735" s="1"/>
    </row>
    <row r="736" spans="8:8" ht="15.75" customHeight="1">
      <c r="H736" s="1"/>
    </row>
    <row r="737" spans="8:8" ht="15.75" customHeight="1">
      <c r="H737" s="1"/>
    </row>
    <row r="738" spans="8:8" ht="15.75" customHeight="1">
      <c r="H738" s="1"/>
    </row>
    <row r="739" spans="8:8" ht="15.75" customHeight="1">
      <c r="H739" s="1"/>
    </row>
    <row r="740" spans="8:8" ht="15.75" customHeight="1">
      <c r="H740" s="1"/>
    </row>
    <row r="741" spans="8:8" ht="15.75" customHeight="1">
      <c r="H741" s="1"/>
    </row>
    <row r="742" spans="8:8" ht="15.75" customHeight="1">
      <c r="H742" s="1"/>
    </row>
    <row r="743" spans="8:8" ht="15.75" customHeight="1">
      <c r="H743" s="1"/>
    </row>
    <row r="744" spans="8:8" ht="15.75" customHeight="1">
      <c r="H744" s="1"/>
    </row>
    <row r="745" spans="8:8" ht="15.75" customHeight="1">
      <c r="H745" s="1"/>
    </row>
    <row r="746" spans="8:8" ht="15.75" customHeight="1">
      <c r="H746" s="1"/>
    </row>
    <row r="747" spans="8:8" ht="15.75" customHeight="1">
      <c r="H747" s="1"/>
    </row>
    <row r="748" spans="8:8" ht="15.75" customHeight="1">
      <c r="H748" s="1"/>
    </row>
    <row r="749" spans="8:8" ht="15.75" customHeight="1">
      <c r="H749" s="1"/>
    </row>
    <row r="750" spans="8:8" ht="15.75" customHeight="1">
      <c r="H750" s="1"/>
    </row>
    <row r="751" spans="8:8" ht="15.75" customHeight="1">
      <c r="H751" s="1"/>
    </row>
    <row r="752" spans="8:8" ht="15.75" customHeight="1">
      <c r="H752" s="1"/>
    </row>
    <row r="753" spans="8:8" ht="15.75" customHeight="1">
      <c r="H753" s="1"/>
    </row>
    <row r="754" spans="8:8" ht="15.75" customHeight="1">
      <c r="H754" s="1"/>
    </row>
    <row r="755" spans="8:8" ht="15.75" customHeight="1">
      <c r="H755" s="1"/>
    </row>
    <row r="756" spans="8:8" ht="15.75" customHeight="1">
      <c r="H756" s="1"/>
    </row>
    <row r="757" spans="8:8" ht="15.75" customHeight="1">
      <c r="H757" s="1"/>
    </row>
    <row r="758" spans="8:8" ht="15.75" customHeight="1">
      <c r="H758" s="1"/>
    </row>
    <row r="759" spans="8:8" ht="15.75" customHeight="1">
      <c r="H759" s="1"/>
    </row>
    <row r="760" spans="8:8" ht="15.75" customHeight="1">
      <c r="H760" s="1"/>
    </row>
    <row r="761" spans="8:8" ht="15.75" customHeight="1">
      <c r="H761" s="1"/>
    </row>
    <row r="762" spans="8:8" ht="15.75" customHeight="1">
      <c r="H762" s="1"/>
    </row>
    <row r="763" spans="8:8" ht="15.75" customHeight="1">
      <c r="H763" s="1"/>
    </row>
    <row r="764" spans="8:8" ht="15.75" customHeight="1">
      <c r="H764" s="1"/>
    </row>
    <row r="765" spans="8:8" ht="15.75" customHeight="1">
      <c r="H765" s="1"/>
    </row>
    <row r="766" spans="8:8" ht="15.75" customHeight="1">
      <c r="H766" s="1"/>
    </row>
    <row r="767" spans="8:8" ht="15.75" customHeight="1">
      <c r="H767" s="1"/>
    </row>
    <row r="768" spans="8:8" ht="15.75" customHeight="1">
      <c r="H768" s="1"/>
    </row>
    <row r="769" spans="8:8" ht="15.75" customHeight="1">
      <c r="H769" s="1"/>
    </row>
    <row r="770" spans="8:8" ht="15.75" customHeight="1">
      <c r="H770" s="1"/>
    </row>
    <row r="771" spans="8:8" ht="15.75" customHeight="1">
      <c r="H771" s="1"/>
    </row>
    <row r="772" spans="8:8" ht="15.75" customHeight="1">
      <c r="H772" s="1"/>
    </row>
    <row r="773" spans="8:8" ht="15.75" customHeight="1">
      <c r="H773" s="1"/>
    </row>
    <row r="774" spans="8:8" ht="15.75" customHeight="1">
      <c r="H774" s="1"/>
    </row>
    <row r="775" spans="8:8" ht="15.75" customHeight="1">
      <c r="H775" s="1"/>
    </row>
    <row r="776" spans="8:8" ht="15.75" customHeight="1">
      <c r="H776" s="1"/>
    </row>
    <row r="777" spans="8:8" ht="15.75" customHeight="1">
      <c r="H777" s="1"/>
    </row>
    <row r="778" spans="8:8" ht="15.75" customHeight="1">
      <c r="H778" s="1"/>
    </row>
    <row r="779" spans="8:8" ht="15.75" customHeight="1">
      <c r="H779" s="1"/>
    </row>
    <row r="780" spans="8:8" ht="15.75" customHeight="1">
      <c r="H780" s="1"/>
    </row>
    <row r="781" spans="8:8" ht="15.75" customHeight="1">
      <c r="H781" s="1"/>
    </row>
    <row r="782" spans="8:8" ht="15.75" customHeight="1">
      <c r="H782" s="1"/>
    </row>
    <row r="783" spans="8:8" ht="15.75" customHeight="1">
      <c r="H783" s="1"/>
    </row>
    <row r="784" spans="8:8" ht="15.75" customHeight="1">
      <c r="H784" s="1"/>
    </row>
    <row r="785" spans="8:8" ht="15.75" customHeight="1">
      <c r="H785" s="1"/>
    </row>
    <row r="786" spans="8:8" ht="15.75" customHeight="1">
      <c r="H786" s="1"/>
    </row>
    <row r="787" spans="8:8" ht="15.75" customHeight="1">
      <c r="H787" s="1"/>
    </row>
    <row r="788" spans="8:8" ht="15.75" customHeight="1">
      <c r="H788" s="1"/>
    </row>
    <row r="789" spans="8:8" ht="15.75" customHeight="1">
      <c r="H789" s="1"/>
    </row>
    <row r="790" spans="8:8" ht="15.75" customHeight="1">
      <c r="H790" s="1"/>
    </row>
    <row r="791" spans="8:8" ht="15.75" customHeight="1">
      <c r="H791" s="1"/>
    </row>
    <row r="792" spans="8:8" ht="15.75" customHeight="1">
      <c r="H792" s="1"/>
    </row>
    <row r="793" spans="8:8" ht="15.75" customHeight="1">
      <c r="H793" s="1"/>
    </row>
    <row r="794" spans="8:8" ht="15.75" customHeight="1">
      <c r="H794" s="1"/>
    </row>
    <row r="795" spans="8:8" ht="15.75" customHeight="1">
      <c r="H795" s="1"/>
    </row>
    <row r="796" spans="8:8" ht="15.75" customHeight="1">
      <c r="H796" s="1"/>
    </row>
    <row r="797" spans="8:8" ht="15.75" customHeight="1">
      <c r="H797" s="1"/>
    </row>
    <row r="798" spans="8:8" ht="15.75" customHeight="1">
      <c r="H798" s="1"/>
    </row>
    <row r="799" spans="8:8" ht="15.75" customHeight="1">
      <c r="H799" s="1"/>
    </row>
    <row r="800" spans="8:8" ht="15.75" customHeight="1">
      <c r="H800" s="1"/>
    </row>
    <row r="801" spans="8:8" ht="15.75" customHeight="1">
      <c r="H801" s="1"/>
    </row>
    <row r="802" spans="8:8" ht="15.75" customHeight="1">
      <c r="H802" s="1"/>
    </row>
    <row r="803" spans="8:8" ht="15.75" customHeight="1">
      <c r="H803" s="1"/>
    </row>
    <row r="804" spans="8:8" ht="15.75" customHeight="1">
      <c r="H804" s="1"/>
    </row>
    <row r="805" spans="8:8" ht="15.75" customHeight="1">
      <c r="H805" s="1"/>
    </row>
    <row r="806" spans="8:8" ht="15.75" customHeight="1">
      <c r="H806" s="1"/>
    </row>
    <row r="807" spans="8:8" ht="15.75" customHeight="1">
      <c r="H807" s="1"/>
    </row>
    <row r="808" spans="8:8" ht="15.75" customHeight="1">
      <c r="H808" s="1"/>
    </row>
    <row r="809" spans="8:8" ht="15.75" customHeight="1">
      <c r="H809" s="1"/>
    </row>
    <row r="810" spans="8:8" ht="15.75" customHeight="1">
      <c r="H810" s="1"/>
    </row>
    <row r="811" spans="8:8" ht="15.75" customHeight="1">
      <c r="H811" s="1"/>
    </row>
    <row r="812" spans="8:8" ht="15.75" customHeight="1">
      <c r="H812" s="1"/>
    </row>
    <row r="813" spans="8:8" ht="15.75" customHeight="1">
      <c r="H813" s="1"/>
    </row>
    <row r="814" spans="8:8" ht="15.75" customHeight="1">
      <c r="H814" s="1"/>
    </row>
    <row r="815" spans="8:8" ht="15.75" customHeight="1">
      <c r="H815" s="1"/>
    </row>
    <row r="816" spans="8:8" ht="15.75" customHeight="1">
      <c r="H816" s="1"/>
    </row>
    <row r="817" spans="8:8" ht="15.75" customHeight="1">
      <c r="H817" s="1"/>
    </row>
    <row r="818" spans="8:8" ht="15.75" customHeight="1">
      <c r="H818" s="1"/>
    </row>
    <row r="819" spans="8:8" ht="15.75" customHeight="1">
      <c r="H819" s="1"/>
    </row>
    <row r="820" spans="8:8" ht="15.75" customHeight="1">
      <c r="H820" s="1"/>
    </row>
    <row r="821" spans="8:8" ht="15.75" customHeight="1">
      <c r="H821" s="1"/>
    </row>
    <row r="822" spans="8:8" ht="15.75" customHeight="1">
      <c r="H822" s="1"/>
    </row>
    <row r="823" spans="8:8" ht="15.75" customHeight="1">
      <c r="H823" s="1"/>
    </row>
    <row r="824" spans="8:8" ht="15.75" customHeight="1">
      <c r="H824" s="1"/>
    </row>
    <row r="825" spans="8:8" ht="15.75" customHeight="1">
      <c r="H825" s="1"/>
    </row>
    <row r="826" spans="8:8" ht="15.75" customHeight="1">
      <c r="H826" s="1"/>
    </row>
    <row r="827" spans="8:8" ht="15.75" customHeight="1">
      <c r="H827" s="1"/>
    </row>
    <row r="828" spans="8:8" ht="15.75" customHeight="1">
      <c r="H828" s="1"/>
    </row>
    <row r="829" spans="8:8" ht="15.75" customHeight="1">
      <c r="H829" s="1"/>
    </row>
    <row r="830" spans="8:8" ht="15.75" customHeight="1">
      <c r="H830" s="1"/>
    </row>
    <row r="831" spans="8:8" ht="15.75" customHeight="1">
      <c r="H831" s="1"/>
    </row>
    <row r="832" spans="8:8" ht="15.75" customHeight="1">
      <c r="H832" s="1"/>
    </row>
    <row r="833" spans="8:8" ht="15.75" customHeight="1">
      <c r="H833" s="1"/>
    </row>
    <row r="834" spans="8:8" ht="15.75" customHeight="1">
      <c r="H834" s="1"/>
    </row>
    <row r="835" spans="8:8" ht="15.75" customHeight="1">
      <c r="H835" s="1"/>
    </row>
    <row r="836" spans="8:8" ht="15.75" customHeight="1">
      <c r="H836" s="1"/>
    </row>
    <row r="837" spans="8:8" ht="15.75" customHeight="1">
      <c r="H837" s="1"/>
    </row>
    <row r="838" spans="8:8" ht="15.75" customHeight="1">
      <c r="H838" s="1"/>
    </row>
    <row r="839" spans="8:8" ht="15.75" customHeight="1">
      <c r="H839" s="1"/>
    </row>
    <row r="840" spans="8:8" ht="15.75" customHeight="1">
      <c r="H840" s="1"/>
    </row>
    <row r="841" spans="8:8" ht="15.75" customHeight="1">
      <c r="H841" s="1"/>
    </row>
    <row r="842" spans="8:8" ht="15.75" customHeight="1">
      <c r="H842" s="1"/>
    </row>
    <row r="843" spans="8:8" ht="15.75" customHeight="1">
      <c r="H843" s="1"/>
    </row>
    <row r="844" spans="8:8" ht="15.75" customHeight="1">
      <c r="H844" s="1"/>
    </row>
    <row r="845" spans="8:8" ht="15.75" customHeight="1">
      <c r="H845" s="1"/>
    </row>
    <row r="846" spans="8:8" ht="15.75" customHeight="1">
      <c r="H846" s="1"/>
    </row>
    <row r="847" spans="8:8" ht="15.75" customHeight="1">
      <c r="H847" s="1"/>
    </row>
    <row r="848" spans="8:8" ht="15.75" customHeight="1">
      <c r="H848" s="1"/>
    </row>
    <row r="849" spans="8:8" ht="15.75" customHeight="1">
      <c r="H849" s="1"/>
    </row>
    <row r="850" spans="8:8" ht="15.75" customHeight="1">
      <c r="H850" s="1"/>
    </row>
    <row r="851" spans="8:8" ht="15.75" customHeight="1">
      <c r="H851" s="1"/>
    </row>
    <row r="852" spans="8:8" ht="15.75" customHeight="1">
      <c r="H852" s="1"/>
    </row>
    <row r="853" spans="8:8" ht="15.75" customHeight="1">
      <c r="H853" s="1"/>
    </row>
    <row r="854" spans="8:8" ht="15.75" customHeight="1">
      <c r="H854" s="1"/>
    </row>
    <row r="855" spans="8:8" ht="15.75" customHeight="1">
      <c r="H855" s="1"/>
    </row>
    <row r="856" spans="8:8" ht="15.75" customHeight="1">
      <c r="H856" s="1"/>
    </row>
    <row r="857" spans="8:8" ht="15.75" customHeight="1">
      <c r="H857" s="1"/>
    </row>
    <row r="858" spans="8:8" ht="15.75" customHeight="1">
      <c r="H858" s="1"/>
    </row>
    <row r="859" spans="8:8" ht="15.75" customHeight="1">
      <c r="H859" s="1"/>
    </row>
    <row r="860" spans="8:8" ht="15.75" customHeight="1">
      <c r="H860" s="1"/>
    </row>
    <row r="861" spans="8:8" ht="15.75" customHeight="1">
      <c r="H861" s="1"/>
    </row>
    <row r="862" spans="8:8" ht="15.75" customHeight="1">
      <c r="H862" s="1"/>
    </row>
    <row r="863" spans="8:8" ht="15.75" customHeight="1">
      <c r="H863" s="1"/>
    </row>
    <row r="864" spans="8:8" ht="15.75" customHeight="1">
      <c r="H864" s="1"/>
    </row>
    <row r="865" spans="8:8" ht="15.75" customHeight="1">
      <c r="H865" s="1"/>
    </row>
    <row r="866" spans="8:8" ht="15.75" customHeight="1">
      <c r="H866" s="1"/>
    </row>
    <row r="867" spans="8:8" ht="15.75" customHeight="1">
      <c r="H867" s="1"/>
    </row>
    <row r="868" spans="8:8" ht="15.75" customHeight="1">
      <c r="H868" s="1"/>
    </row>
    <row r="869" spans="8:8" ht="15.75" customHeight="1">
      <c r="H869" s="1"/>
    </row>
    <row r="870" spans="8:8" ht="15.75" customHeight="1">
      <c r="H870" s="1"/>
    </row>
    <row r="871" spans="8:8" ht="15.75" customHeight="1">
      <c r="H871" s="1"/>
    </row>
    <row r="872" spans="8:8" ht="15.75" customHeight="1">
      <c r="H872" s="1"/>
    </row>
    <row r="873" spans="8:8" ht="15.75" customHeight="1">
      <c r="H873" s="1"/>
    </row>
    <row r="874" spans="8:8" ht="15.75" customHeight="1">
      <c r="H874" s="1"/>
    </row>
    <row r="875" spans="8:8" ht="15.75" customHeight="1">
      <c r="H875" s="1"/>
    </row>
    <row r="876" spans="8:8" ht="15.75" customHeight="1">
      <c r="H876" s="1"/>
    </row>
    <row r="877" spans="8:8" ht="15.75" customHeight="1">
      <c r="H877" s="1"/>
    </row>
    <row r="878" spans="8:8" ht="15.75" customHeight="1">
      <c r="H878" s="1"/>
    </row>
    <row r="879" spans="8:8" ht="15.75" customHeight="1">
      <c r="H879" s="1"/>
    </row>
    <row r="880" spans="8:8" ht="15.75" customHeight="1">
      <c r="H880" s="1"/>
    </row>
    <row r="881" spans="8:8" ht="15.75" customHeight="1">
      <c r="H881" s="1"/>
    </row>
    <row r="882" spans="8:8" ht="15.75" customHeight="1">
      <c r="H882" s="1"/>
    </row>
    <row r="883" spans="8:8" ht="15.75" customHeight="1">
      <c r="H883" s="1"/>
    </row>
    <row r="884" spans="8:8" ht="15.75" customHeight="1">
      <c r="H884" s="1"/>
    </row>
    <row r="885" spans="8:8" ht="15.75" customHeight="1">
      <c r="H885" s="1"/>
    </row>
    <row r="886" spans="8:8" ht="15.75" customHeight="1">
      <c r="H886" s="1"/>
    </row>
    <row r="887" spans="8:8" ht="15.75" customHeight="1">
      <c r="H887" s="1"/>
    </row>
    <row r="888" spans="8:8" ht="15.75" customHeight="1">
      <c r="H888" s="1"/>
    </row>
    <row r="889" spans="8:8" ht="15.75" customHeight="1">
      <c r="H889" s="1"/>
    </row>
    <row r="890" spans="8:8" ht="15.75" customHeight="1">
      <c r="H890" s="1"/>
    </row>
    <row r="891" spans="8:8" ht="15.75" customHeight="1">
      <c r="H891" s="1"/>
    </row>
    <row r="892" spans="8:8" ht="15.75" customHeight="1">
      <c r="H892" s="1"/>
    </row>
    <row r="893" spans="8:8" ht="15.75" customHeight="1">
      <c r="H893" s="1"/>
    </row>
    <row r="894" spans="8:8" ht="15.75" customHeight="1">
      <c r="H894" s="1"/>
    </row>
    <row r="895" spans="8:8" ht="15.75" customHeight="1">
      <c r="H895" s="1"/>
    </row>
    <row r="896" spans="8:8" ht="15.75" customHeight="1">
      <c r="H896" s="1"/>
    </row>
    <row r="897" spans="8:8" ht="15.75" customHeight="1">
      <c r="H897" s="1"/>
    </row>
    <row r="898" spans="8:8" ht="15.75" customHeight="1">
      <c r="H898" s="1"/>
    </row>
    <row r="899" spans="8:8" ht="15.75" customHeight="1">
      <c r="H899" s="1"/>
    </row>
    <row r="900" spans="8:8" ht="15.75" customHeight="1">
      <c r="H900" s="1"/>
    </row>
    <row r="901" spans="8:8" ht="15.75" customHeight="1">
      <c r="H901" s="1"/>
    </row>
    <row r="902" spans="8:8" ht="15.75" customHeight="1">
      <c r="H902" s="1"/>
    </row>
    <row r="903" spans="8:8" ht="15.75" customHeight="1">
      <c r="H903" s="1"/>
    </row>
    <row r="904" spans="8:8" ht="15.75" customHeight="1">
      <c r="H904" s="1"/>
    </row>
    <row r="905" spans="8:8" ht="15.75" customHeight="1">
      <c r="H905" s="1"/>
    </row>
    <row r="906" spans="8:8" ht="15.75" customHeight="1">
      <c r="H906" s="1"/>
    </row>
    <row r="907" spans="8:8" ht="15.75" customHeight="1">
      <c r="H907" s="1"/>
    </row>
    <row r="908" spans="8:8" ht="15.75" customHeight="1">
      <c r="H908" s="1"/>
    </row>
    <row r="909" spans="8:8" ht="15.75" customHeight="1">
      <c r="H909" s="1"/>
    </row>
    <row r="910" spans="8:8" ht="15.75" customHeight="1">
      <c r="H910" s="1"/>
    </row>
    <row r="911" spans="8:8" ht="15.75" customHeight="1">
      <c r="H911" s="1"/>
    </row>
    <row r="912" spans="8:8" ht="15.75" customHeight="1">
      <c r="H912" s="1"/>
    </row>
    <row r="913" spans="8:8" ht="15.75" customHeight="1">
      <c r="H913" s="1"/>
    </row>
    <row r="914" spans="8:8" ht="15.75" customHeight="1">
      <c r="H914" s="1"/>
    </row>
    <row r="915" spans="8:8" ht="15.75" customHeight="1">
      <c r="H915" s="1"/>
    </row>
    <row r="916" spans="8:8" ht="15.75" customHeight="1">
      <c r="H916" s="1"/>
    </row>
    <row r="917" spans="8:8" ht="15.75" customHeight="1">
      <c r="H917" s="1"/>
    </row>
    <row r="918" spans="8:8" ht="15.75" customHeight="1">
      <c r="H918" s="1"/>
    </row>
    <row r="919" spans="8:8" ht="15.75" customHeight="1">
      <c r="H919" s="1"/>
    </row>
    <row r="920" spans="8:8" ht="15.75" customHeight="1">
      <c r="H920" s="1"/>
    </row>
    <row r="921" spans="8:8" ht="15.75" customHeight="1">
      <c r="H921" s="1"/>
    </row>
    <row r="922" spans="8:8" ht="15.75" customHeight="1">
      <c r="H922" s="1"/>
    </row>
    <row r="923" spans="8:8" ht="15.75" customHeight="1">
      <c r="H923" s="1"/>
    </row>
    <row r="924" spans="8:8" ht="15.75" customHeight="1">
      <c r="H924" s="1"/>
    </row>
    <row r="925" spans="8:8" ht="15.75" customHeight="1">
      <c r="H925" s="1"/>
    </row>
    <row r="926" spans="8:8" ht="15.75" customHeight="1">
      <c r="H926" s="1"/>
    </row>
    <row r="927" spans="8:8" ht="15.75" customHeight="1">
      <c r="H927" s="1"/>
    </row>
    <row r="928" spans="8:8" ht="15.75" customHeight="1">
      <c r="H928" s="1"/>
    </row>
    <row r="929" spans="8:8" ht="15.75" customHeight="1">
      <c r="H929" s="1"/>
    </row>
    <row r="930" spans="8:8" ht="15.75" customHeight="1">
      <c r="H930" s="1"/>
    </row>
    <row r="931" spans="8:8" ht="15.75" customHeight="1">
      <c r="H931" s="1"/>
    </row>
    <row r="932" spans="8:8" ht="15.75" customHeight="1">
      <c r="H932" s="1"/>
    </row>
    <row r="933" spans="8:8" ht="15.75" customHeight="1">
      <c r="H933" s="1"/>
    </row>
    <row r="934" spans="8:8" ht="15.75" customHeight="1">
      <c r="H934" s="1"/>
    </row>
    <row r="935" spans="8:8" ht="15.75" customHeight="1">
      <c r="H935" s="1"/>
    </row>
    <row r="936" spans="8:8" ht="15.75" customHeight="1">
      <c r="H936" s="1"/>
    </row>
    <row r="937" spans="8:8" ht="15.75" customHeight="1">
      <c r="H937" s="1"/>
    </row>
    <row r="938" spans="8:8" ht="15.75" customHeight="1">
      <c r="H938" s="1"/>
    </row>
    <row r="939" spans="8:8" ht="15.75" customHeight="1">
      <c r="H939" s="1"/>
    </row>
    <row r="940" spans="8:8" ht="15.75" customHeight="1">
      <c r="H940" s="1"/>
    </row>
    <row r="941" spans="8:8" ht="15.75" customHeight="1">
      <c r="H941" s="1"/>
    </row>
    <row r="942" spans="8:8" ht="15.75" customHeight="1">
      <c r="H942" s="1"/>
    </row>
    <row r="943" spans="8:8" ht="15.75" customHeight="1">
      <c r="H943" s="1"/>
    </row>
    <row r="944" spans="8:8" ht="15.75" customHeight="1">
      <c r="H944" s="1"/>
    </row>
    <row r="945" spans="8:8" ht="15.75" customHeight="1">
      <c r="H945" s="1"/>
    </row>
    <row r="946" spans="8:8" ht="15.75" customHeight="1">
      <c r="H946" s="1"/>
    </row>
    <row r="947" spans="8:8" ht="15.75" customHeight="1">
      <c r="H947" s="1"/>
    </row>
  </sheetData>
  <sortState xmlns:xlrd2="http://schemas.microsoft.com/office/spreadsheetml/2017/richdata2" ref="C146:AO166">
    <sortCondition ref="E146:E166"/>
    <sortCondition ref="D146:D166"/>
    <sortCondition ref="C146:C166"/>
  </sortState>
  <phoneticPr fontId="11" type="noConversion"/>
  <conditionalFormatting sqref="N2:N36">
    <cfRule type="expression" dxfId="1" priority="1">
      <formula>AND(N2&gt;1,ISNUMBER(N2))</formula>
    </cfRule>
  </conditionalFormatting>
  <conditionalFormatting sqref="M105:M109">
    <cfRule type="expression" dxfId="0" priority="2">
      <formula>N105&gt;1</formula>
    </cfRule>
  </conditionalFormatting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97AD-BDCE-304A-A379-E9BB254C66D8}">
  <dimension ref="A2:Q452"/>
  <sheetViews>
    <sheetView topLeftCell="A156" workbookViewId="0">
      <selection activeCell="G432" sqref="G432"/>
    </sheetView>
  </sheetViews>
  <sheetFormatPr defaultColWidth="11.42578125" defaultRowHeight="15"/>
  <cols>
    <col min="2" max="2" width="13" customWidth="1"/>
    <col min="4" max="4" width="16.28515625" customWidth="1"/>
    <col min="9" max="9" width="19.28515625" bestFit="1" customWidth="1"/>
  </cols>
  <sheetData>
    <row r="2" spans="1:12">
      <c r="A2" s="20" t="s">
        <v>125</v>
      </c>
      <c r="B2">
        <v>20210408</v>
      </c>
      <c r="C2" s="22" t="s">
        <v>154</v>
      </c>
      <c r="F2" s="20" t="s">
        <v>172</v>
      </c>
      <c r="G2" s="23">
        <v>44251</v>
      </c>
    </row>
    <row r="3" spans="1:12">
      <c r="A3" t="s">
        <v>126</v>
      </c>
      <c r="B3" s="20" t="s">
        <v>153</v>
      </c>
      <c r="F3" s="20" t="s">
        <v>173</v>
      </c>
      <c r="G3" s="23">
        <v>44294</v>
      </c>
    </row>
    <row r="4" spans="1:12">
      <c r="A4" t="s">
        <v>127</v>
      </c>
      <c r="B4" t="s">
        <v>128</v>
      </c>
      <c r="C4" t="s">
        <v>129</v>
      </c>
      <c r="D4" t="s">
        <v>130</v>
      </c>
      <c r="E4" t="s">
        <v>131</v>
      </c>
      <c r="F4" t="s">
        <v>132</v>
      </c>
      <c r="G4" t="s">
        <v>133</v>
      </c>
      <c r="H4" t="s">
        <v>134</v>
      </c>
      <c r="I4" t="s">
        <v>135</v>
      </c>
      <c r="J4" t="s">
        <v>136</v>
      </c>
      <c r="K4" s="20" t="s">
        <v>124</v>
      </c>
    </row>
    <row r="5" spans="1:12">
      <c r="A5" s="21">
        <v>44294</v>
      </c>
      <c r="B5" s="21">
        <v>36526</v>
      </c>
      <c r="C5" t="s">
        <v>67</v>
      </c>
      <c r="D5" t="s">
        <v>71</v>
      </c>
      <c r="E5">
        <v>1</v>
      </c>
      <c r="F5">
        <v>1</v>
      </c>
      <c r="G5" t="s">
        <v>137</v>
      </c>
      <c r="H5" t="s">
        <v>138</v>
      </c>
      <c r="I5" t="s">
        <v>71</v>
      </c>
      <c r="J5">
        <v>3780.8996654708799</v>
      </c>
      <c r="K5">
        <v>211</v>
      </c>
    </row>
    <row r="6" spans="1:12">
      <c r="A6" s="21">
        <v>44294</v>
      </c>
      <c r="B6" s="21">
        <v>36526</v>
      </c>
      <c r="C6" t="s">
        <v>67</v>
      </c>
      <c r="D6" t="s">
        <v>73</v>
      </c>
      <c r="E6">
        <v>1</v>
      </c>
      <c r="F6">
        <v>2</v>
      </c>
      <c r="G6" t="s">
        <v>137</v>
      </c>
      <c r="H6" t="s">
        <v>139</v>
      </c>
      <c r="I6" t="s">
        <v>73</v>
      </c>
      <c r="J6">
        <v>3780.8996654708799</v>
      </c>
      <c r="K6">
        <v>212</v>
      </c>
    </row>
    <row r="7" spans="1:12">
      <c r="A7" s="21">
        <v>44294</v>
      </c>
      <c r="B7" s="21">
        <v>36526</v>
      </c>
      <c r="C7" t="s">
        <v>67</v>
      </c>
      <c r="D7" t="s">
        <v>140</v>
      </c>
      <c r="E7">
        <v>1</v>
      </c>
      <c r="F7">
        <v>3</v>
      </c>
      <c r="G7" t="s">
        <v>137</v>
      </c>
      <c r="H7" t="s">
        <v>141</v>
      </c>
      <c r="I7" t="s">
        <v>140</v>
      </c>
      <c r="J7">
        <v>3780.8996654708799</v>
      </c>
      <c r="K7">
        <v>222</v>
      </c>
    </row>
    <row r="8" spans="1:12">
      <c r="A8" s="21">
        <v>44294</v>
      </c>
      <c r="B8" s="21">
        <v>36526</v>
      </c>
      <c r="C8" t="s">
        <v>67</v>
      </c>
      <c r="D8" t="s">
        <v>74</v>
      </c>
      <c r="E8">
        <v>1</v>
      </c>
      <c r="F8">
        <v>4</v>
      </c>
      <c r="G8" t="s">
        <v>137</v>
      </c>
      <c r="H8" t="s">
        <v>142</v>
      </c>
      <c r="I8" t="s">
        <v>74</v>
      </c>
      <c r="J8">
        <v>3780.8996654708799</v>
      </c>
      <c r="K8">
        <v>213</v>
      </c>
    </row>
    <row r="9" spans="1:12">
      <c r="A9" s="21">
        <v>44294</v>
      </c>
      <c r="B9" s="21">
        <v>36526</v>
      </c>
      <c r="C9" t="s">
        <v>67</v>
      </c>
      <c r="D9" t="s">
        <v>75</v>
      </c>
      <c r="E9">
        <v>1</v>
      </c>
      <c r="F9">
        <v>5</v>
      </c>
      <c r="G9" t="s">
        <v>137</v>
      </c>
      <c r="H9" t="s">
        <v>143</v>
      </c>
      <c r="I9" t="s">
        <v>75</v>
      </c>
      <c r="J9">
        <v>3780.8996654708799</v>
      </c>
      <c r="K9">
        <v>214</v>
      </c>
    </row>
    <row r="10" spans="1:12">
      <c r="A10" s="21">
        <v>44294</v>
      </c>
      <c r="B10" s="21">
        <v>36526</v>
      </c>
      <c r="C10" t="s">
        <v>67</v>
      </c>
      <c r="D10" t="s">
        <v>89</v>
      </c>
      <c r="E10">
        <v>1</v>
      </c>
      <c r="F10">
        <v>6</v>
      </c>
      <c r="G10" t="s">
        <v>137</v>
      </c>
      <c r="H10" t="s">
        <v>144</v>
      </c>
      <c r="I10" t="s">
        <v>89</v>
      </c>
      <c r="J10">
        <v>3780.8996654708799</v>
      </c>
      <c r="K10">
        <v>223</v>
      </c>
      <c r="L10" s="20" t="s">
        <v>169</v>
      </c>
    </row>
    <row r="11" spans="1:12">
      <c r="A11" s="21">
        <v>44294</v>
      </c>
      <c r="B11" s="21">
        <v>36526</v>
      </c>
      <c r="C11" t="s">
        <v>67</v>
      </c>
      <c r="D11" t="s">
        <v>77</v>
      </c>
      <c r="E11">
        <v>2</v>
      </c>
      <c r="F11">
        <v>1</v>
      </c>
      <c r="G11" t="s">
        <v>137</v>
      </c>
      <c r="H11" t="s">
        <v>145</v>
      </c>
      <c r="I11" t="s">
        <v>77</v>
      </c>
      <c r="J11">
        <v>3780.8996654708799</v>
      </c>
      <c r="K11">
        <v>215</v>
      </c>
    </row>
    <row r="12" spans="1:12">
      <c r="A12" s="21">
        <v>44294</v>
      </c>
      <c r="B12" s="21">
        <v>36526</v>
      </c>
      <c r="C12" t="s">
        <v>67</v>
      </c>
      <c r="D12" t="s">
        <v>78</v>
      </c>
      <c r="E12">
        <v>2</v>
      </c>
      <c r="F12">
        <v>2</v>
      </c>
      <c r="G12" t="s">
        <v>137</v>
      </c>
      <c r="H12" t="s">
        <v>146</v>
      </c>
      <c r="I12" t="s">
        <v>78</v>
      </c>
      <c r="J12">
        <v>3780.8996654708799</v>
      </c>
      <c r="K12">
        <v>216</v>
      </c>
    </row>
    <row r="13" spans="1:12">
      <c r="A13" s="21">
        <v>44294</v>
      </c>
      <c r="B13" s="21">
        <v>36526</v>
      </c>
      <c r="C13" t="s">
        <v>67</v>
      </c>
      <c r="D13" t="s">
        <v>147</v>
      </c>
      <c r="E13">
        <v>2</v>
      </c>
      <c r="F13">
        <v>3</v>
      </c>
      <c r="G13" t="s">
        <v>137</v>
      </c>
      <c r="H13" t="s">
        <v>148</v>
      </c>
      <c r="I13" t="s">
        <v>147</v>
      </c>
      <c r="J13">
        <v>3780.8996654708799</v>
      </c>
      <c r="K13">
        <v>220</v>
      </c>
    </row>
    <row r="14" spans="1:12">
      <c r="A14" s="21">
        <v>44294</v>
      </c>
      <c r="B14" s="21">
        <v>36526</v>
      </c>
      <c r="C14" t="s">
        <v>67</v>
      </c>
      <c r="D14" t="s">
        <v>90</v>
      </c>
      <c r="E14">
        <v>2</v>
      </c>
      <c r="F14">
        <v>4</v>
      </c>
      <c r="G14" t="s">
        <v>137</v>
      </c>
      <c r="H14" t="s">
        <v>149</v>
      </c>
      <c r="I14" t="s">
        <v>90</v>
      </c>
      <c r="J14">
        <v>3780.8996654708799</v>
      </c>
      <c r="K14">
        <v>221</v>
      </c>
    </row>
    <row r="15" spans="1:12">
      <c r="A15" s="21">
        <v>44294</v>
      </c>
      <c r="B15" s="21">
        <v>36526</v>
      </c>
      <c r="C15" t="s">
        <v>67</v>
      </c>
      <c r="D15" t="s">
        <v>80</v>
      </c>
      <c r="E15">
        <v>2</v>
      </c>
      <c r="F15">
        <v>5</v>
      </c>
      <c r="G15" t="s">
        <v>137</v>
      </c>
      <c r="H15" t="s">
        <v>150</v>
      </c>
      <c r="I15" t="s">
        <v>80</v>
      </c>
      <c r="J15">
        <v>3780.8996654708799</v>
      </c>
      <c r="K15">
        <v>217</v>
      </c>
    </row>
    <row r="16" spans="1:12">
      <c r="A16" s="21">
        <v>44294</v>
      </c>
      <c r="B16" s="21">
        <v>36526</v>
      </c>
      <c r="C16" t="s">
        <v>67</v>
      </c>
      <c r="D16" t="s">
        <v>83</v>
      </c>
      <c r="E16">
        <v>2</v>
      </c>
      <c r="F16">
        <v>6</v>
      </c>
      <c r="G16" t="s">
        <v>137</v>
      </c>
      <c r="H16" t="s">
        <v>151</v>
      </c>
      <c r="I16" t="s">
        <v>83</v>
      </c>
      <c r="J16">
        <v>3780.8996654708799</v>
      </c>
      <c r="K16">
        <v>218</v>
      </c>
    </row>
    <row r="17" spans="1:12">
      <c r="A17" s="21">
        <v>44294</v>
      </c>
      <c r="B17" s="21">
        <v>36526</v>
      </c>
      <c r="C17" t="s">
        <v>67</v>
      </c>
      <c r="D17" t="s">
        <v>84</v>
      </c>
      <c r="E17">
        <v>3</v>
      </c>
      <c r="F17">
        <v>1</v>
      </c>
      <c r="G17" t="s">
        <v>137</v>
      </c>
      <c r="H17" t="s">
        <v>152</v>
      </c>
      <c r="I17" t="s">
        <v>84</v>
      </c>
      <c r="J17">
        <v>3780.8996654708799</v>
      </c>
      <c r="K17">
        <v>219</v>
      </c>
    </row>
    <row r="20" spans="1:12">
      <c r="A20" s="20" t="s">
        <v>168</v>
      </c>
      <c r="B20" s="19">
        <v>20210111</v>
      </c>
      <c r="C20" s="22" t="s">
        <v>170</v>
      </c>
      <c r="F20" s="20" t="s">
        <v>172</v>
      </c>
      <c r="G20" s="23">
        <v>44516</v>
      </c>
    </row>
    <row r="21" spans="1:12">
      <c r="A21" t="s">
        <v>126</v>
      </c>
      <c r="B21" s="20" t="s">
        <v>174</v>
      </c>
      <c r="F21" s="20" t="s">
        <v>173</v>
      </c>
      <c r="G21" s="23">
        <v>44207</v>
      </c>
    </row>
    <row r="22" spans="1:12">
      <c r="A22" t="s">
        <v>127</v>
      </c>
      <c r="B22" t="s">
        <v>128</v>
      </c>
      <c r="C22" t="s">
        <v>129</v>
      </c>
      <c r="D22" t="s">
        <v>130</v>
      </c>
      <c r="E22" t="s">
        <v>131</v>
      </c>
      <c r="F22" t="s">
        <v>132</v>
      </c>
      <c r="G22" t="s">
        <v>133</v>
      </c>
      <c r="H22" t="s">
        <v>134</v>
      </c>
      <c r="I22" t="s">
        <v>135</v>
      </c>
      <c r="J22" t="s">
        <v>136</v>
      </c>
    </row>
    <row r="23" spans="1:12">
      <c r="A23" s="21">
        <v>44207</v>
      </c>
      <c r="B23" s="21">
        <v>36526</v>
      </c>
      <c r="C23" t="s">
        <v>67</v>
      </c>
      <c r="D23" t="s">
        <v>71</v>
      </c>
      <c r="E23">
        <v>1</v>
      </c>
      <c r="F23">
        <v>1</v>
      </c>
      <c r="G23" t="s">
        <v>137</v>
      </c>
      <c r="H23" t="s">
        <v>155</v>
      </c>
      <c r="I23" t="s">
        <v>71</v>
      </c>
      <c r="J23">
        <v>3554.09660289875</v>
      </c>
      <c r="K23">
        <v>199</v>
      </c>
    </row>
    <row r="24" spans="1:12">
      <c r="A24" s="21">
        <v>44207</v>
      </c>
      <c r="B24" s="21">
        <v>36526</v>
      </c>
      <c r="C24" t="s">
        <v>67</v>
      </c>
      <c r="D24" t="s">
        <v>73</v>
      </c>
      <c r="E24">
        <v>1</v>
      </c>
      <c r="F24">
        <v>2</v>
      </c>
      <c r="G24" t="s">
        <v>137</v>
      </c>
      <c r="H24" t="s">
        <v>156</v>
      </c>
      <c r="I24" t="s">
        <v>73</v>
      </c>
      <c r="J24">
        <v>3554.09660289875</v>
      </c>
      <c r="K24">
        <v>200</v>
      </c>
    </row>
    <row r="25" spans="1:12">
      <c r="A25" s="21">
        <v>44207</v>
      </c>
      <c r="B25" s="21">
        <v>36526</v>
      </c>
      <c r="C25" t="s">
        <v>67</v>
      </c>
      <c r="D25" t="s">
        <v>55</v>
      </c>
      <c r="E25">
        <v>1</v>
      </c>
      <c r="F25">
        <v>3</v>
      </c>
      <c r="G25" t="s">
        <v>137</v>
      </c>
      <c r="H25" t="s">
        <v>157</v>
      </c>
      <c r="I25" t="s">
        <v>55</v>
      </c>
      <c r="J25">
        <v>3554.09660289875</v>
      </c>
      <c r="K25">
        <v>227</v>
      </c>
      <c r="L25" s="20" t="s">
        <v>171</v>
      </c>
    </row>
    <row r="26" spans="1:12">
      <c r="A26" s="21">
        <v>44207</v>
      </c>
      <c r="B26" s="21">
        <v>36526</v>
      </c>
      <c r="C26" t="s">
        <v>67</v>
      </c>
      <c r="D26" t="s">
        <v>140</v>
      </c>
      <c r="E26">
        <v>1</v>
      </c>
      <c r="F26">
        <v>4</v>
      </c>
      <c r="G26" t="s">
        <v>137</v>
      </c>
      <c r="H26" t="s">
        <v>158</v>
      </c>
      <c r="I26" t="s">
        <v>140</v>
      </c>
      <c r="J26">
        <v>3554.09660289875</v>
      </c>
      <c r="K26">
        <v>210</v>
      </c>
    </row>
    <row r="27" spans="1:12">
      <c r="A27" s="21">
        <v>44207</v>
      </c>
      <c r="B27" s="21">
        <v>36526</v>
      </c>
      <c r="C27" t="s">
        <v>67</v>
      </c>
      <c r="D27" t="s">
        <v>74</v>
      </c>
      <c r="E27">
        <v>1</v>
      </c>
      <c r="F27">
        <v>5</v>
      </c>
      <c r="G27" t="s">
        <v>137</v>
      </c>
      <c r="H27" t="s">
        <v>159</v>
      </c>
      <c r="I27" t="s">
        <v>74</v>
      </c>
      <c r="J27">
        <v>3554.09660289875</v>
      </c>
      <c r="K27">
        <v>201</v>
      </c>
    </row>
    <row r="28" spans="1:12">
      <c r="A28" s="21">
        <v>44207</v>
      </c>
      <c r="B28" s="21">
        <v>36526</v>
      </c>
      <c r="C28" t="s">
        <v>67</v>
      </c>
      <c r="D28" t="s">
        <v>75</v>
      </c>
      <c r="E28">
        <v>1</v>
      </c>
      <c r="F28">
        <v>6</v>
      </c>
      <c r="G28" t="s">
        <v>137</v>
      </c>
      <c r="H28" t="s">
        <v>160</v>
      </c>
      <c r="I28" t="s">
        <v>75</v>
      </c>
      <c r="J28">
        <v>3554.09660289875</v>
      </c>
      <c r="K28">
        <v>202</v>
      </c>
    </row>
    <row r="29" spans="1:12">
      <c r="A29" s="21">
        <v>44207</v>
      </c>
      <c r="B29" s="21">
        <v>36526</v>
      </c>
      <c r="C29" t="s">
        <v>67</v>
      </c>
      <c r="D29" t="s">
        <v>77</v>
      </c>
      <c r="E29">
        <v>1</v>
      </c>
      <c r="F29">
        <v>7</v>
      </c>
      <c r="G29" t="s">
        <v>137</v>
      </c>
      <c r="H29" t="s">
        <v>161</v>
      </c>
      <c r="I29" t="s">
        <v>77</v>
      </c>
      <c r="J29">
        <v>3554.09660289875</v>
      </c>
      <c r="K29">
        <v>203</v>
      </c>
    </row>
    <row r="30" spans="1:12">
      <c r="A30" s="21">
        <v>44207</v>
      </c>
      <c r="B30" s="21">
        <v>36526</v>
      </c>
      <c r="C30" t="s">
        <v>67</v>
      </c>
      <c r="D30" t="s">
        <v>78</v>
      </c>
      <c r="E30">
        <v>1</v>
      </c>
      <c r="F30">
        <v>8</v>
      </c>
      <c r="G30" t="s">
        <v>137</v>
      </c>
      <c r="H30" t="s">
        <v>162</v>
      </c>
      <c r="I30" t="s">
        <v>78</v>
      </c>
      <c r="J30">
        <v>3554.09660289875</v>
      </c>
      <c r="K30">
        <v>204</v>
      </c>
    </row>
    <row r="31" spans="1:12">
      <c r="A31" s="21">
        <v>44207</v>
      </c>
      <c r="B31" s="21">
        <v>36526</v>
      </c>
      <c r="C31" t="s">
        <v>67</v>
      </c>
      <c r="D31" t="s">
        <v>147</v>
      </c>
      <c r="E31">
        <v>1</v>
      </c>
      <c r="F31">
        <v>9</v>
      </c>
      <c r="G31" t="s">
        <v>137</v>
      </c>
      <c r="H31" t="s">
        <v>163</v>
      </c>
      <c r="I31" t="s">
        <v>147</v>
      </c>
      <c r="J31">
        <v>3554.09660289875</v>
      </c>
      <c r="K31">
        <v>208</v>
      </c>
    </row>
    <row r="32" spans="1:12">
      <c r="A32" s="21">
        <v>44207</v>
      </c>
      <c r="B32" s="21">
        <v>36526</v>
      </c>
      <c r="C32" t="s">
        <v>67</v>
      </c>
      <c r="D32" t="s">
        <v>90</v>
      </c>
      <c r="E32">
        <v>1</v>
      </c>
      <c r="F32">
        <v>10</v>
      </c>
      <c r="G32" t="s">
        <v>137</v>
      </c>
      <c r="H32" t="s">
        <v>164</v>
      </c>
      <c r="I32" t="s">
        <v>90</v>
      </c>
      <c r="J32">
        <v>3554.09660289875</v>
      </c>
      <c r="K32">
        <v>209</v>
      </c>
    </row>
    <row r="33" spans="1:11">
      <c r="A33" s="21">
        <v>44207</v>
      </c>
      <c r="B33" s="21">
        <v>36526</v>
      </c>
      <c r="C33" t="s">
        <v>67</v>
      </c>
      <c r="D33" t="s">
        <v>80</v>
      </c>
      <c r="E33">
        <v>2</v>
      </c>
      <c r="F33">
        <v>1</v>
      </c>
      <c r="G33" t="s">
        <v>137</v>
      </c>
      <c r="H33" t="s">
        <v>165</v>
      </c>
      <c r="I33" t="s">
        <v>80</v>
      </c>
      <c r="J33">
        <v>3554.09660289875</v>
      </c>
      <c r="K33">
        <v>205</v>
      </c>
    </row>
    <row r="34" spans="1:11">
      <c r="A34" s="21">
        <v>44207</v>
      </c>
      <c r="B34" s="21">
        <v>36526</v>
      </c>
      <c r="C34" t="s">
        <v>67</v>
      </c>
      <c r="D34" t="s">
        <v>83</v>
      </c>
      <c r="E34">
        <v>2</v>
      </c>
      <c r="F34">
        <v>2</v>
      </c>
      <c r="G34" t="s">
        <v>137</v>
      </c>
      <c r="H34" t="s">
        <v>166</v>
      </c>
      <c r="I34" t="s">
        <v>83</v>
      </c>
      <c r="J34">
        <v>3554.09660289875</v>
      </c>
      <c r="K34">
        <v>206</v>
      </c>
    </row>
    <row r="35" spans="1:11">
      <c r="A35" s="21">
        <v>44207</v>
      </c>
      <c r="B35" s="21">
        <v>36526</v>
      </c>
      <c r="C35" t="s">
        <v>67</v>
      </c>
      <c r="D35" t="s">
        <v>84</v>
      </c>
      <c r="E35">
        <v>2</v>
      </c>
      <c r="F35">
        <v>3</v>
      </c>
      <c r="G35" t="s">
        <v>137</v>
      </c>
      <c r="H35" t="s">
        <v>167</v>
      </c>
      <c r="I35" t="s">
        <v>84</v>
      </c>
      <c r="J35">
        <v>3554.09660289875</v>
      </c>
      <c r="K35">
        <v>232</v>
      </c>
    </row>
    <row r="38" spans="1:11">
      <c r="A38" s="20" t="s">
        <v>235</v>
      </c>
      <c r="B38" s="19">
        <v>20201022</v>
      </c>
      <c r="C38" s="22" t="s">
        <v>237</v>
      </c>
    </row>
    <row r="39" spans="1:11">
      <c r="A39" t="s">
        <v>126</v>
      </c>
      <c r="B39" s="20" t="s">
        <v>236</v>
      </c>
      <c r="F39" s="20" t="s">
        <v>173</v>
      </c>
      <c r="G39" s="23">
        <v>44126</v>
      </c>
    </row>
    <row r="40" spans="1:11">
      <c r="A40" t="s">
        <v>127</v>
      </c>
      <c r="B40" t="s">
        <v>128</v>
      </c>
      <c r="C40" t="s">
        <v>129</v>
      </c>
      <c r="D40" t="s">
        <v>130</v>
      </c>
      <c r="E40" t="s">
        <v>131</v>
      </c>
      <c r="F40" t="s">
        <v>132</v>
      </c>
      <c r="G40" t="s">
        <v>133</v>
      </c>
      <c r="H40" t="s">
        <v>134</v>
      </c>
      <c r="I40" t="s">
        <v>135</v>
      </c>
      <c r="J40" t="s">
        <v>136</v>
      </c>
    </row>
    <row r="41" spans="1:11">
      <c r="A41" s="21">
        <v>44126</v>
      </c>
      <c r="B41" s="21">
        <v>36526</v>
      </c>
      <c r="C41" t="s">
        <v>67</v>
      </c>
      <c r="D41" t="s">
        <v>175</v>
      </c>
      <c r="E41">
        <v>1</v>
      </c>
      <c r="F41">
        <v>1</v>
      </c>
      <c r="G41" t="s">
        <v>137</v>
      </c>
      <c r="H41" t="s">
        <v>176</v>
      </c>
      <c r="I41" t="s">
        <v>175</v>
      </c>
      <c r="J41">
        <v>3628.01872816168</v>
      </c>
    </row>
    <row r="42" spans="1:11">
      <c r="A42" s="21">
        <v>44126</v>
      </c>
      <c r="B42" s="21">
        <v>36526</v>
      </c>
      <c r="C42" t="s">
        <v>67</v>
      </c>
      <c r="D42" t="s">
        <v>177</v>
      </c>
      <c r="E42">
        <v>1</v>
      </c>
      <c r="F42">
        <v>2</v>
      </c>
      <c r="G42" t="s">
        <v>137</v>
      </c>
      <c r="H42" t="s">
        <v>178</v>
      </c>
      <c r="I42" t="s">
        <v>177</v>
      </c>
      <c r="J42">
        <v>3628.01872816168</v>
      </c>
    </row>
    <row r="43" spans="1:11">
      <c r="A43" s="21">
        <v>44126</v>
      </c>
      <c r="B43" s="21">
        <v>36526</v>
      </c>
      <c r="C43" t="s">
        <v>67</v>
      </c>
      <c r="D43" t="s">
        <v>179</v>
      </c>
      <c r="E43">
        <v>1</v>
      </c>
      <c r="F43">
        <v>3</v>
      </c>
      <c r="G43" t="s">
        <v>137</v>
      </c>
      <c r="H43" t="s">
        <v>180</v>
      </c>
      <c r="I43" t="s">
        <v>179</v>
      </c>
      <c r="J43">
        <v>3628.01872816168</v>
      </c>
    </row>
    <row r="44" spans="1:11">
      <c r="A44" s="21">
        <v>44126</v>
      </c>
      <c r="B44" s="21">
        <v>36526</v>
      </c>
      <c r="C44" t="s">
        <v>67</v>
      </c>
      <c r="D44" t="s">
        <v>181</v>
      </c>
      <c r="E44">
        <v>1</v>
      </c>
      <c r="F44">
        <v>4</v>
      </c>
      <c r="G44" t="s">
        <v>137</v>
      </c>
      <c r="H44" t="s">
        <v>182</v>
      </c>
      <c r="I44" t="s">
        <v>181</v>
      </c>
      <c r="J44">
        <v>3628.01872816168</v>
      </c>
    </row>
    <row r="45" spans="1:11">
      <c r="A45" s="21">
        <v>44126</v>
      </c>
      <c r="B45" s="21">
        <v>36526</v>
      </c>
      <c r="C45" t="s">
        <v>67</v>
      </c>
      <c r="D45" t="s">
        <v>183</v>
      </c>
      <c r="E45">
        <v>1</v>
      </c>
      <c r="F45">
        <v>5</v>
      </c>
      <c r="G45" t="s">
        <v>137</v>
      </c>
      <c r="H45" t="s">
        <v>184</v>
      </c>
      <c r="I45" t="s">
        <v>183</v>
      </c>
      <c r="J45">
        <v>3628.01872816168</v>
      </c>
    </row>
    <row r="46" spans="1:11">
      <c r="A46" s="21">
        <v>44126</v>
      </c>
      <c r="B46" s="21">
        <v>36526</v>
      </c>
      <c r="C46" t="s">
        <v>67</v>
      </c>
      <c r="D46" t="s">
        <v>185</v>
      </c>
      <c r="E46">
        <v>1</v>
      </c>
      <c r="F46">
        <v>6</v>
      </c>
      <c r="G46" t="s">
        <v>137</v>
      </c>
      <c r="H46" t="s">
        <v>186</v>
      </c>
      <c r="I46" t="s">
        <v>185</v>
      </c>
      <c r="J46">
        <v>3628.01872816168</v>
      </c>
    </row>
    <row r="47" spans="1:11">
      <c r="A47" s="21">
        <v>44126</v>
      </c>
      <c r="B47" s="21">
        <v>36526</v>
      </c>
      <c r="C47" t="s">
        <v>67</v>
      </c>
      <c r="D47" t="s">
        <v>187</v>
      </c>
      <c r="E47">
        <v>1</v>
      </c>
      <c r="F47">
        <v>7</v>
      </c>
      <c r="G47" t="s">
        <v>137</v>
      </c>
      <c r="H47" t="s">
        <v>188</v>
      </c>
      <c r="I47" t="s">
        <v>187</v>
      </c>
      <c r="J47">
        <v>3628.01872816168</v>
      </c>
    </row>
    <row r="48" spans="1:11">
      <c r="A48" s="21">
        <v>44126</v>
      </c>
      <c r="B48" s="21">
        <v>36526</v>
      </c>
      <c r="C48" t="s">
        <v>67</v>
      </c>
      <c r="D48" t="s">
        <v>189</v>
      </c>
      <c r="E48">
        <v>1</v>
      </c>
      <c r="F48">
        <v>8</v>
      </c>
      <c r="G48" t="s">
        <v>137</v>
      </c>
      <c r="H48" t="s">
        <v>190</v>
      </c>
      <c r="I48" t="s">
        <v>189</v>
      </c>
      <c r="J48">
        <v>3628.01872816168</v>
      </c>
    </row>
    <row r="49" spans="1:10">
      <c r="A49" s="21">
        <v>44126</v>
      </c>
      <c r="B49" s="21">
        <v>36526</v>
      </c>
      <c r="C49" t="s">
        <v>67</v>
      </c>
      <c r="D49" t="s">
        <v>191</v>
      </c>
      <c r="E49">
        <v>1</v>
      </c>
      <c r="F49">
        <v>9</v>
      </c>
      <c r="G49" t="s">
        <v>137</v>
      </c>
      <c r="H49" t="s">
        <v>192</v>
      </c>
      <c r="I49" t="s">
        <v>191</v>
      </c>
      <c r="J49">
        <v>3628.01872816168</v>
      </c>
    </row>
    <row r="50" spans="1:10">
      <c r="A50" s="21">
        <v>44126</v>
      </c>
      <c r="B50" s="21">
        <v>36526</v>
      </c>
      <c r="C50" t="s">
        <v>67</v>
      </c>
      <c r="D50" t="s">
        <v>193</v>
      </c>
      <c r="E50">
        <v>1</v>
      </c>
      <c r="F50">
        <v>10</v>
      </c>
      <c r="G50" t="s">
        <v>137</v>
      </c>
      <c r="H50" t="s">
        <v>194</v>
      </c>
      <c r="I50" t="s">
        <v>193</v>
      </c>
      <c r="J50">
        <v>3628.01872816168</v>
      </c>
    </row>
    <row r="51" spans="1:10">
      <c r="A51" s="21">
        <v>44126</v>
      </c>
      <c r="B51" s="21">
        <v>36526</v>
      </c>
      <c r="C51" t="s">
        <v>67</v>
      </c>
      <c r="D51" t="s">
        <v>195</v>
      </c>
      <c r="E51">
        <v>2</v>
      </c>
      <c r="F51">
        <v>1</v>
      </c>
      <c r="G51" t="s">
        <v>137</v>
      </c>
      <c r="H51" t="s">
        <v>196</v>
      </c>
      <c r="I51" t="s">
        <v>195</v>
      </c>
      <c r="J51">
        <v>3628.01872816168</v>
      </c>
    </row>
    <row r="52" spans="1:10">
      <c r="A52" s="21">
        <v>44126</v>
      </c>
      <c r="B52" s="21">
        <v>36526</v>
      </c>
      <c r="C52" t="s">
        <v>67</v>
      </c>
      <c r="D52" t="s">
        <v>197</v>
      </c>
      <c r="E52">
        <v>2</v>
      </c>
      <c r="F52">
        <v>2</v>
      </c>
      <c r="G52" t="s">
        <v>137</v>
      </c>
      <c r="H52" t="s">
        <v>198</v>
      </c>
      <c r="I52" t="s">
        <v>197</v>
      </c>
      <c r="J52">
        <v>3628.01872816168</v>
      </c>
    </row>
    <row r="53" spans="1:10">
      <c r="A53" s="21">
        <v>44126</v>
      </c>
      <c r="B53" s="21">
        <v>36526</v>
      </c>
      <c r="C53" t="s">
        <v>67</v>
      </c>
      <c r="D53" t="s">
        <v>199</v>
      </c>
      <c r="E53">
        <v>2</v>
      </c>
      <c r="F53">
        <v>3</v>
      </c>
      <c r="G53" t="s">
        <v>137</v>
      </c>
      <c r="H53" t="s">
        <v>200</v>
      </c>
      <c r="I53" t="s">
        <v>199</v>
      </c>
      <c r="J53">
        <v>3628.01872816168</v>
      </c>
    </row>
    <row r="54" spans="1:10">
      <c r="A54" s="21">
        <v>44126</v>
      </c>
      <c r="B54" s="21">
        <v>36526</v>
      </c>
      <c r="C54" t="s">
        <v>67</v>
      </c>
      <c r="D54" t="s">
        <v>201</v>
      </c>
      <c r="E54">
        <v>2</v>
      </c>
      <c r="F54">
        <v>4</v>
      </c>
      <c r="G54" t="s">
        <v>137</v>
      </c>
      <c r="H54" t="s">
        <v>202</v>
      </c>
      <c r="I54" t="s">
        <v>201</v>
      </c>
      <c r="J54">
        <v>3628.01872816168</v>
      </c>
    </row>
    <row r="55" spans="1:10">
      <c r="A55" s="21">
        <v>44126</v>
      </c>
      <c r="B55" s="21">
        <v>36526</v>
      </c>
      <c r="C55" t="s">
        <v>67</v>
      </c>
      <c r="D55" t="s">
        <v>203</v>
      </c>
      <c r="E55">
        <v>2</v>
      </c>
      <c r="F55">
        <v>5</v>
      </c>
      <c r="G55" t="s">
        <v>137</v>
      </c>
      <c r="H55" t="s">
        <v>204</v>
      </c>
      <c r="I55" t="s">
        <v>203</v>
      </c>
      <c r="J55">
        <v>3628.01872816168</v>
      </c>
    </row>
    <row r="56" spans="1:10">
      <c r="A56" s="24">
        <v>44126</v>
      </c>
      <c r="B56" s="24">
        <v>36526</v>
      </c>
      <c r="C56" s="25" t="s">
        <v>67</v>
      </c>
      <c r="D56" s="25" t="s">
        <v>205</v>
      </c>
      <c r="E56" s="25">
        <v>2</v>
      </c>
      <c r="F56" s="25">
        <v>6</v>
      </c>
      <c r="G56" s="25" t="s">
        <v>137</v>
      </c>
      <c r="H56" s="25" t="s">
        <v>206</v>
      </c>
      <c r="I56" s="25" t="s">
        <v>205</v>
      </c>
      <c r="J56" s="25">
        <v>3628.01872816168</v>
      </c>
    </row>
    <row r="57" spans="1:10">
      <c r="A57" s="24">
        <v>44126</v>
      </c>
      <c r="B57" s="24">
        <v>36526</v>
      </c>
      <c r="C57" s="25" t="s">
        <v>67</v>
      </c>
      <c r="D57" s="25" t="s">
        <v>207</v>
      </c>
      <c r="E57" s="25">
        <v>2</v>
      </c>
      <c r="F57" s="25">
        <v>7</v>
      </c>
      <c r="G57" s="25" t="s">
        <v>137</v>
      </c>
      <c r="H57" s="25" t="s">
        <v>208</v>
      </c>
      <c r="I57" s="25" t="s">
        <v>207</v>
      </c>
      <c r="J57" s="25">
        <v>3628.01872816168</v>
      </c>
    </row>
    <row r="58" spans="1:10">
      <c r="A58" s="24">
        <v>44126</v>
      </c>
      <c r="B58" s="24">
        <v>36526</v>
      </c>
      <c r="C58" s="25" t="s">
        <v>67</v>
      </c>
      <c r="D58" s="25" t="s">
        <v>209</v>
      </c>
      <c r="E58" s="25">
        <v>2</v>
      </c>
      <c r="F58" s="25">
        <v>8</v>
      </c>
      <c r="G58" s="25" t="s">
        <v>137</v>
      </c>
      <c r="H58" s="25" t="s">
        <v>210</v>
      </c>
      <c r="I58" s="25" t="s">
        <v>209</v>
      </c>
      <c r="J58" s="25">
        <v>3628.01872816168</v>
      </c>
    </row>
    <row r="59" spans="1:10">
      <c r="A59" s="24">
        <v>44126</v>
      </c>
      <c r="B59" s="24">
        <v>36526</v>
      </c>
      <c r="C59" s="25" t="s">
        <v>67</v>
      </c>
      <c r="D59" s="25" t="s">
        <v>211</v>
      </c>
      <c r="E59" s="25">
        <v>2</v>
      </c>
      <c r="F59" s="25">
        <v>9</v>
      </c>
      <c r="G59" s="25" t="s">
        <v>137</v>
      </c>
      <c r="H59" s="25" t="s">
        <v>212</v>
      </c>
      <c r="I59" s="25" t="s">
        <v>211</v>
      </c>
      <c r="J59" s="25">
        <v>3628.01872816168</v>
      </c>
    </row>
    <row r="60" spans="1:10">
      <c r="A60" s="24">
        <v>44126</v>
      </c>
      <c r="B60" s="24">
        <v>36526</v>
      </c>
      <c r="C60" s="25" t="s">
        <v>67</v>
      </c>
      <c r="D60" s="25" t="s">
        <v>213</v>
      </c>
      <c r="E60" s="25">
        <v>2</v>
      </c>
      <c r="F60" s="25">
        <v>10</v>
      </c>
      <c r="G60" s="25" t="s">
        <v>137</v>
      </c>
      <c r="H60" s="25" t="s">
        <v>214</v>
      </c>
      <c r="I60" s="25" t="s">
        <v>213</v>
      </c>
      <c r="J60" s="25">
        <v>3628.01872816168</v>
      </c>
    </row>
    <row r="61" spans="1:10">
      <c r="A61" s="24">
        <v>44126</v>
      </c>
      <c r="B61" s="24">
        <v>36526</v>
      </c>
      <c r="C61" s="25" t="s">
        <v>67</v>
      </c>
      <c r="D61" s="25" t="s">
        <v>215</v>
      </c>
      <c r="E61" s="25">
        <v>3</v>
      </c>
      <c r="F61" s="25">
        <v>1</v>
      </c>
      <c r="G61" s="25" t="s">
        <v>137</v>
      </c>
      <c r="H61" s="25" t="s">
        <v>216</v>
      </c>
      <c r="I61" s="25" t="s">
        <v>215</v>
      </c>
      <c r="J61" s="25">
        <v>3628.01872816168</v>
      </c>
    </row>
    <row r="62" spans="1:10">
      <c r="A62" s="24">
        <v>44126</v>
      </c>
      <c r="B62" s="24">
        <v>36526</v>
      </c>
      <c r="C62" s="25" t="s">
        <v>67</v>
      </c>
      <c r="D62" s="25" t="s">
        <v>217</v>
      </c>
      <c r="E62" s="25">
        <v>3</v>
      </c>
      <c r="F62" s="25">
        <v>2</v>
      </c>
      <c r="G62" s="25" t="s">
        <v>137</v>
      </c>
      <c r="H62" s="25" t="s">
        <v>218</v>
      </c>
      <c r="I62" s="25" t="s">
        <v>217</v>
      </c>
      <c r="J62" s="25">
        <v>3628.01872816168</v>
      </c>
    </row>
    <row r="63" spans="1:10">
      <c r="A63" s="21">
        <v>44126</v>
      </c>
      <c r="B63" s="21">
        <v>36526</v>
      </c>
      <c r="C63" t="s">
        <v>67</v>
      </c>
      <c r="D63" t="s">
        <v>219</v>
      </c>
      <c r="E63">
        <v>3</v>
      </c>
      <c r="F63">
        <v>3</v>
      </c>
      <c r="G63" t="s">
        <v>137</v>
      </c>
      <c r="H63" t="s">
        <v>220</v>
      </c>
      <c r="I63" t="s">
        <v>219</v>
      </c>
      <c r="J63">
        <v>3628.01872816168</v>
      </c>
    </row>
    <row r="64" spans="1:10">
      <c r="A64" s="21">
        <v>44126</v>
      </c>
      <c r="B64" s="21">
        <v>36526</v>
      </c>
      <c r="C64" t="s">
        <v>67</v>
      </c>
      <c r="D64" t="s">
        <v>221</v>
      </c>
      <c r="E64">
        <v>3</v>
      </c>
      <c r="F64">
        <v>4</v>
      </c>
      <c r="G64" t="s">
        <v>137</v>
      </c>
      <c r="H64" t="s">
        <v>222</v>
      </c>
      <c r="I64" t="s">
        <v>221</v>
      </c>
      <c r="J64">
        <v>3628.01872816168</v>
      </c>
    </row>
    <row r="65" spans="1:12">
      <c r="A65" s="21">
        <v>44126</v>
      </c>
      <c r="B65" s="21">
        <v>36526</v>
      </c>
      <c r="C65" t="s">
        <v>67</v>
      </c>
      <c r="D65" t="s">
        <v>223</v>
      </c>
      <c r="E65">
        <v>3</v>
      </c>
      <c r="F65">
        <v>5</v>
      </c>
      <c r="G65" t="s">
        <v>137</v>
      </c>
      <c r="H65" t="s">
        <v>224</v>
      </c>
      <c r="I65" t="s">
        <v>223</v>
      </c>
      <c r="J65">
        <v>3628.01872816168</v>
      </c>
    </row>
    <row r="66" spans="1:12">
      <c r="A66" s="21">
        <v>44126</v>
      </c>
      <c r="B66" s="21">
        <v>36526</v>
      </c>
      <c r="C66" t="s">
        <v>67</v>
      </c>
      <c r="D66" t="s">
        <v>225</v>
      </c>
      <c r="E66">
        <v>3</v>
      </c>
      <c r="F66">
        <v>6</v>
      </c>
      <c r="G66" t="s">
        <v>137</v>
      </c>
      <c r="H66" t="s">
        <v>226</v>
      </c>
      <c r="I66" t="s">
        <v>225</v>
      </c>
      <c r="J66">
        <v>3628.01872816168</v>
      </c>
    </row>
    <row r="67" spans="1:12">
      <c r="A67" s="21">
        <v>44126</v>
      </c>
      <c r="B67" s="21">
        <v>36526</v>
      </c>
      <c r="C67" t="s">
        <v>67</v>
      </c>
      <c r="D67" t="s">
        <v>227</v>
      </c>
      <c r="E67">
        <v>3</v>
      </c>
      <c r="F67">
        <v>7</v>
      </c>
      <c r="G67" t="s">
        <v>137</v>
      </c>
      <c r="H67" t="s">
        <v>228</v>
      </c>
      <c r="I67" t="s">
        <v>227</v>
      </c>
      <c r="J67">
        <v>3628.01872816168</v>
      </c>
    </row>
    <row r="68" spans="1:12">
      <c r="A68" s="21">
        <v>44126</v>
      </c>
      <c r="B68" s="21">
        <v>36526</v>
      </c>
      <c r="C68" t="s">
        <v>67</v>
      </c>
      <c r="D68" t="s">
        <v>229</v>
      </c>
      <c r="E68">
        <v>3</v>
      </c>
      <c r="F68">
        <v>8</v>
      </c>
      <c r="G68" t="s">
        <v>137</v>
      </c>
      <c r="H68" t="s">
        <v>230</v>
      </c>
      <c r="I68" t="s">
        <v>229</v>
      </c>
      <c r="J68">
        <v>3628.01872816168</v>
      </c>
    </row>
    <row r="69" spans="1:12">
      <c r="A69" s="21">
        <v>44126</v>
      </c>
      <c r="B69" s="21">
        <v>36526</v>
      </c>
      <c r="C69" t="s">
        <v>67</v>
      </c>
      <c r="D69" t="s">
        <v>231</v>
      </c>
      <c r="E69">
        <v>3</v>
      </c>
      <c r="F69">
        <v>9</v>
      </c>
      <c r="G69" t="s">
        <v>137</v>
      </c>
      <c r="H69" t="s">
        <v>232</v>
      </c>
      <c r="I69" t="s">
        <v>231</v>
      </c>
      <c r="J69">
        <v>3628.01872816168</v>
      </c>
    </row>
    <row r="70" spans="1:12">
      <c r="A70" s="21">
        <v>44126</v>
      </c>
      <c r="B70" s="21">
        <v>36526</v>
      </c>
      <c r="C70" t="s">
        <v>67</v>
      </c>
      <c r="D70" t="s">
        <v>233</v>
      </c>
      <c r="E70">
        <v>3</v>
      </c>
      <c r="F70">
        <v>10</v>
      </c>
      <c r="G70" t="s">
        <v>137</v>
      </c>
      <c r="H70" t="s">
        <v>234</v>
      </c>
      <c r="I70" t="s">
        <v>233</v>
      </c>
      <c r="J70">
        <v>3628.01872816168</v>
      </c>
      <c r="K70">
        <v>225</v>
      </c>
      <c r="L70" s="23">
        <v>44077</v>
      </c>
    </row>
    <row r="73" spans="1:12">
      <c r="A73" s="20" t="s">
        <v>168</v>
      </c>
      <c r="B73" s="19">
        <v>20201015</v>
      </c>
    </row>
    <row r="74" spans="1:12">
      <c r="A74" t="s">
        <v>126</v>
      </c>
      <c r="B74" s="20" t="s">
        <v>256</v>
      </c>
      <c r="F74" s="20" t="s">
        <v>173</v>
      </c>
      <c r="G74" s="23">
        <v>44119</v>
      </c>
    </row>
    <row r="75" spans="1:12">
      <c r="A75" t="s">
        <v>127</v>
      </c>
      <c r="B75" t="s">
        <v>128</v>
      </c>
      <c r="C75" t="s">
        <v>129</v>
      </c>
      <c r="D75" t="s">
        <v>130</v>
      </c>
      <c r="E75" t="s">
        <v>131</v>
      </c>
      <c r="F75" t="s">
        <v>132</v>
      </c>
      <c r="G75" t="s">
        <v>133</v>
      </c>
      <c r="H75" t="s">
        <v>134</v>
      </c>
      <c r="I75" t="s">
        <v>135</v>
      </c>
      <c r="J75" t="s">
        <v>136</v>
      </c>
    </row>
    <row r="76" spans="1:12">
      <c r="A76" s="21">
        <v>44119</v>
      </c>
      <c r="B76" s="21">
        <v>36526</v>
      </c>
      <c r="C76" t="s">
        <v>67</v>
      </c>
      <c r="D76" t="s">
        <v>238</v>
      </c>
      <c r="E76">
        <v>1</v>
      </c>
      <c r="F76">
        <v>1</v>
      </c>
      <c r="G76" t="s">
        <v>137</v>
      </c>
      <c r="H76" t="s">
        <v>239</v>
      </c>
      <c r="I76" t="s">
        <v>238</v>
      </c>
      <c r="J76">
        <v>3576.2635972412099</v>
      </c>
      <c r="K76" s="20" t="s">
        <v>271</v>
      </c>
      <c r="L76" s="20" t="s">
        <v>257</v>
      </c>
    </row>
    <row r="77" spans="1:12">
      <c r="A77" s="21">
        <v>44119</v>
      </c>
      <c r="B77" s="21">
        <v>36526</v>
      </c>
      <c r="C77" t="s">
        <v>67</v>
      </c>
      <c r="D77" t="s">
        <v>240</v>
      </c>
      <c r="E77">
        <v>1</v>
      </c>
      <c r="F77">
        <v>2</v>
      </c>
      <c r="G77" t="s">
        <v>137</v>
      </c>
      <c r="H77" t="s">
        <v>241</v>
      </c>
      <c r="I77" t="s">
        <v>240</v>
      </c>
      <c r="J77">
        <v>3576.2635972412099</v>
      </c>
      <c r="L77" s="20" t="s">
        <v>258</v>
      </c>
    </row>
    <row r="78" spans="1:12">
      <c r="A78" s="21">
        <v>44119</v>
      </c>
      <c r="B78" s="21">
        <v>36526</v>
      </c>
      <c r="C78" t="s">
        <v>67</v>
      </c>
      <c r="D78" t="s">
        <v>242</v>
      </c>
      <c r="E78">
        <v>1</v>
      </c>
      <c r="F78">
        <v>3</v>
      </c>
      <c r="G78" t="s">
        <v>137</v>
      </c>
      <c r="H78" t="s">
        <v>243</v>
      </c>
      <c r="I78" t="s">
        <v>242</v>
      </c>
      <c r="J78">
        <v>3576.2635972412099</v>
      </c>
      <c r="L78" s="20" t="s">
        <v>258</v>
      </c>
    </row>
    <row r="79" spans="1:12">
      <c r="A79" s="21">
        <v>44119</v>
      </c>
      <c r="B79" s="21">
        <v>36526</v>
      </c>
      <c r="C79" t="s">
        <v>67</v>
      </c>
      <c r="D79" t="s">
        <v>244</v>
      </c>
      <c r="E79">
        <v>1</v>
      </c>
      <c r="F79">
        <v>4</v>
      </c>
      <c r="G79" t="s">
        <v>137</v>
      </c>
      <c r="H79" t="s">
        <v>245</v>
      </c>
      <c r="I79" t="s">
        <v>244</v>
      </c>
      <c r="J79">
        <v>3576.2635972412099</v>
      </c>
      <c r="L79" s="20" t="s">
        <v>258</v>
      </c>
    </row>
    <row r="80" spans="1:12">
      <c r="A80" s="21">
        <v>44119</v>
      </c>
      <c r="B80" s="21">
        <v>36526</v>
      </c>
      <c r="C80" t="s">
        <v>67</v>
      </c>
      <c r="D80" t="s">
        <v>246</v>
      </c>
      <c r="E80">
        <v>1</v>
      </c>
      <c r="F80">
        <v>5</v>
      </c>
      <c r="G80" t="s">
        <v>137</v>
      </c>
      <c r="H80" t="s">
        <v>247</v>
      </c>
      <c r="I80" t="s">
        <v>246</v>
      </c>
      <c r="J80">
        <v>3576.2635972412099</v>
      </c>
      <c r="K80" s="20" t="s">
        <v>271</v>
      </c>
      <c r="L80" s="20" t="s">
        <v>272</v>
      </c>
    </row>
    <row r="81" spans="1:13">
      <c r="A81" s="24">
        <v>44119</v>
      </c>
      <c r="B81" s="24">
        <v>36526</v>
      </c>
      <c r="C81" s="25" t="s">
        <v>67</v>
      </c>
      <c r="D81" s="25" t="s">
        <v>248</v>
      </c>
      <c r="E81" s="25">
        <v>1</v>
      </c>
      <c r="F81" s="25">
        <v>6</v>
      </c>
      <c r="G81" s="25" t="s">
        <v>137</v>
      </c>
      <c r="H81" s="25" t="s">
        <v>249</v>
      </c>
      <c r="I81" s="25" t="s">
        <v>248</v>
      </c>
      <c r="J81" s="25">
        <v>3576.2635972412099</v>
      </c>
    </row>
    <row r="82" spans="1:13">
      <c r="A82" s="24">
        <v>44119</v>
      </c>
      <c r="B82" s="24">
        <v>36526</v>
      </c>
      <c r="C82" s="25" t="s">
        <v>67</v>
      </c>
      <c r="D82" s="25" t="s">
        <v>250</v>
      </c>
      <c r="E82" s="25">
        <v>1</v>
      </c>
      <c r="F82" s="25">
        <v>7</v>
      </c>
      <c r="G82" s="25" t="s">
        <v>137</v>
      </c>
      <c r="H82" s="25" t="s">
        <v>251</v>
      </c>
      <c r="I82" s="25" t="s">
        <v>250</v>
      </c>
      <c r="J82" s="25">
        <v>3576.2635972412099</v>
      </c>
    </row>
    <row r="83" spans="1:13">
      <c r="A83" s="24">
        <v>44119</v>
      </c>
      <c r="B83" s="24">
        <v>36526</v>
      </c>
      <c r="C83" s="25" t="s">
        <v>67</v>
      </c>
      <c r="D83" s="25" t="s">
        <v>252</v>
      </c>
      <c r="E83" s="25">
        <v>1</v>
      </c>
      <c r="F83" s="25">
        <v>8</v>
      </c>
      <c r="G83" s="25" t="s">
        <v>137</v>
      </c>
      <c r="H83" s="25" t="s">
        <v>253</v>
      </c>
      <c r="I83" s="25" t="s">
        <v>252</v>
      </c>
      <c r="J83" s="25">
        <v>3576.2635972412099</v>
      </c>
    </row>
    <row r="84" spans="1:13">
      <c r="A84" s="24">
        <v>44119</v>
      </c>
      <c r="B84" s="24">
        <v>36526</v>
      </c>
      <c r="C84" s="25" t="s">
        <v>67</v>
      </c>
      <c r="D84" s="25" t="s">
        <v>254</v>
      </c>
      <c r="E84" s="25">
        <v>1</v>
      </c>
      <c r="F84" s="25">
        <v>9</v>
      </c>
      <c r="G84" s="25" t="s">
        <v>137</v>
      </c>
      <c r="H84" s="25" t="s">
        <v>255</v>
      </c>
      <c r="I84" s="25" t="s">
        <v>254</v>
      </c>
      <c r="J84" s="25">
        <v>3576.2635972412099</v>
      </c>
    </row>
    <row r="87" spans="1:13">
      <c r="A87" s="20" t="s">
        <v>268</v>
      </c>
      <c r="B87">
        <v>20200903</v>
      </c>
    </row>
    <row r="88" spans="1:13">
      <c r="A88" t="s">
        <v>126</v>
      </c>
      <c r="B88" s="20" t="s">
        <v>267</v>
      </c>
      <c r="F88" s="20" t="s">
        <v>269</v>
      </c>
    </row>
    <row r="89" spans="1:13">
      <c r="A89" t="s">
        <v>127</v>
      </c>
      <c r="B89" t="s">
        <v>128</v>
      </c>
      <c r="C89" t="s">
        <v>129</v>
      </c>
      <c r="D89" t="s">
        <v>130</v>
      </c>
      <c r="E89" t="s">
        <v>131</v>
      </c>
      <c r="F89" t="s">
        <v>132</v>
      </c>
      <c r="G89" t="s">
        <v>133</v>
      </c>
      <c r="H89" t="s">
        <v>134</v>
      </c>
      <c r="I89" t="s">
        <v>135</v>
      </c>
      <c r="J89" t="s">
        <v>136</v>
      </c>
    </row>
    <row r="90" spans="1:13">
      <c r="A90" s="21">
        <v>44077</v>
      </c>
      <c r="B90" s="21">
        <v>36526</v>
      </c>
      <c r="C90" t="s">
        <v>67</v>
      </c>
      <c r="D90" t="s">
        <v>259</v>
      </c>
      <c r="E90">
        <v>1</v>
      </c>
      <c r="F90">
        <v>1</v>
      </c>
      <c r="G90" t="s">
        <v>137</v>
      </c>
      <c r="H90" t="s">
        <v>260</v>
      </c>
      <c r="I90" t="s">
        <v>259</v>
      </c>
      <c r="J90">
        <v>3583.2568978080899</v>
      </c>
      <c r="K90">
        <v>146</v>
      </c>
      <c r="L90" s="23">
        <v>43945</v>
      </c>
    </row>
    <row r="91" spans="1:13">
      <c r="A91" s="21">
        <v>44077</v>
      </c>
      <c r="B91" s="21">
        <v>36526</v>
      </c>
      <c r="C91" t="s">
        <v>67</v>
      </c>
      <c r="D91" t="s">
        <v>261</v>
      </c>
      <c r="E91">
        <v>1</v>
      </c>
      <c r="F91">
        <v>2</v>
      </c>
      <c r="G91" t="s">
        <v>137</v>
      </c>
      <c r="H91" t="s">
        <v>262</v>
      </c>
      <c r="I91" t="s">
        <v>261</v>
      </c>
      <c r="J91">
        <v>3583.2568978080899</v>
      </c>
      <c r="K91">
        <v>147</v>
      </c>
      <c r="L91" s="23">
        <v>44005</v>
      </c>
    </row>
    <row r="92" spans="1:13">
      <c r="A92" s="21">
        <v>44077</v>
      </c>
      <c r="B92" s="21">
        <v>36526</v>
      </c>
      <c r="C92" t="s">
        <v>67</v>
      </c>
      <c r="D92" t="s">
        <v>263</v>
      </c>
      <c r="E92">
        <v>1</v>
      </c>
      <c r="F92">
        <v>3</v>
      </c>
      <c r="G92" t="s">
        <v>137</v>
      </c>
      <c r="H92" t="s">
        <v>264</v>
      </c>
      <c r="I92" t="s">
        <v>263</v>
      </c>
      <c r="J92">
        <v>3583.2568978080899</v>
      </c>
      <c r="K92">
        <v>169</v>
      </c>
      <c r="L92" s="23">
        <v>44048</v>
      </c>
      <c r="M92" s="20" t="s">
        <v>270</v>
      </c>
    </row>
    <row r="93" spans="1:13">
      <c r="A93" s="21">
        <v>44077</v>
      </c>
      <c r="B93" s="21">
        <v>36526</v>
      </c>
      <c r="C93" t="s">
        <v>67</v>
      </c>
      <c r="D93" t="s">
        <v>265</v>
      </c>
      <c r="E93">
        <v>1</v>
      </c>
      <c r="F93">
        <v>4</v>
      </c>
      <c r="G93" t="s">
        <v>137</v>
      </c>
      <c r="H93" t="s">
        <v>266</v>
      </c>
      <c r="I93" t="s">
        <v>265</v>
      </c>
      <c r="J93">
        <v>3583.2568978080899</v>
      </c>
      <c r="K93">
        <v>167</v>
      </c>
      <c r="L93" s="23">
        <v>44073</v>
      </c>
    </row>
    <row r="96" spans="1:13">
      <c r="A96" s="20" t="s">
        <v>273</v>
      </c>
    </row>
    <row r="97" spans="1:11">
      <c r="A97" s="20" t="s">
        <v>274</v>
      </c>
    </row>
    <row r="98" spans="1:11">
      <c r="A98" s="20" t="s">
        <v>275</v>
      </c>
    </row>
    <row r="99" spans="1:11">
      <c r="A99" s="20"/>
    </row>
    <row r="100" spans="1:11">
      <c r="A100" s="20"/>
    </row>
    <row r="101" spans="1:11">
      <c r="A101" s="20" t="s">
        <v>168</v>
      </c>
      <c r="B101">
        <v>20200810</v>
      </c>
      <c r="F101" s="20" t="s">
        <v>283</v>
      </c>
      <c r="G101" s="23">
        <v>44042</v>
      </c>
    </row>
    <row r="102" spans="1:11">
      <c r="A102" t="s">
        <v>126</v>
      </c>
      <c r="B102" s="20" t="s">
        <v>282</v>
      </c>
      <c r="F102" s="20" t="s">
        <v>173</v>
      </c>
      <c r="G102" s="23">
        <v>44053</v>
      </c>
    </row>
    <row r="103" spans="1:11">
      <c r="A103" t="s">
        <v>127</v>
      </c>
      <c r="B103" t="s">
        <v>128</v>
      </c>
      <c r="C103" t="s">
        <v>129</v>
      </c>
      <c r="D103" t="s">
        <v>130</v>
      </c>
      <c r="E103" t="s">
        <v>131</v>
      </c>
      <c r="F103" t="s">
        <v>132</v>
      </c>
      <c r="G103" t="s">
        <v>133</v>
      </c>
      <c r="H103" t="s">
        <v>134</v>
      </c>
      <c r="I103" t="s">
        <v>135</v>
      </c>
      <c r="J103" t="s">
        <v>136</v>
      </c>
    </row>
    <row r="104" spans="1:11">
      <c r="A104" s="21">
        <v>44053</v>
      </c>
      <c r="B104" s="21">
        <v>36526</v>
      </c>
      <c r="C104" t="s">
        <v>67</v>
      </c>
      <c r="D104" t="s">
        <v>276</v>
      </c>
      <c r="E104">
        <v>1</v>
      </c>
      <c r="F104">
        <v>1</v>
      </c>
      <c r="G104" t="s">
        <v>137</v>
      </c>
      <c r="H104" t="s">
        <v>277</v>
      </c>
      <c r="I104" t="s">
        <v>276</v>
      </c>
      <c r="J104">
        <v>3441.55279782139</v>
      </c>
      <c r="K104">
        <v>224</v>
      </c>
    </row>
    <row r="105" spans="1:11">
      <c r="A105" s="21">
        <v>44053</v>
      </c>
      <c r="B105" s="21">
        <v>36526</v>
      </c>
      <c r="C105" t="s">
        <v>67</v>
      </c>
      <c r="D105" t="s">
        <v>278</v>
      </c>
      <c r="E105">
        <v>1</v>
      </c>
      <c r="F105">
        <v>2</v>
      </c>
      <c r="G105" t="s">
        <v>137</v>
      </c>
      <c r="H105" t="s">
        <v>279</v>
      </c>
      <c r="I105" t="s">
        <v>278</v>
      </c>
      <c r="J105">
        <v>3441.55279782139</v>
      </c>
      <c r="K105">
        <v>229</v>
      </c>
    </row>
    <row r="106" spans="1:11">
      <c r="A106" s="24">
        <v>44053</v>
      </c>
      <c r="B106" s="24">
        <v>36526</v>
      </c>
      <c r="C106" s="25" t="s">
        <v>67</v>
      </c>
      <c r="D106" s="25" t="s">
        <v>280</v>
      </c>
      <c r="E106" s="25">
        <v>1</v>
      </c>
      <c r="F106" s="25">
        <v>3</v>
      </c>
      <c r="G106" s="25" t="s">
        <v>137</v>
      </c>
      <c r="H106" s="25" t="s">
        <v>281</v>
      </c>
      <c r="I106" s="25" t="s">
        <v>280</v>
      </c>
      <c r="J106" s="25">
        <v>3441.55279782139</v>
      </c>
    </row>
    <row r="109" spans="1:11">
      <c r="A109" s="20" t="s">
        <v>168</v>
      </c>
      <c r="B109">
        <v>20200721</v>
      </c>
      <c r="F109" s="20" t="s">
        <v>283</v>
      </c>
      <c r="G109" s="23">
        <v>44003</v>
      </c>
    </row>
    <row r="110" spans="1:11">
      <c r="A110" t="s">
        <v>126</v>
      </c>
      <c r="B110" s="20" t="s">
        <v>288</v>
      </c>
      <c r="F110" s="20" t="s">
        <v>173</v>
      </c>
      <c r="G110" s="23">
        <v>44033</v>
      </c>
    </row>
    <row r="111" spans="1:11">
      <c r="A111" t="s">
        <v>127</v>
      </c>
      <c r="B111" t="s">
        <v>128</v>
      </c>
      <c r="C111" t="s">
        <v>129</v>
      </c>
      <c r="D111" t="s">
        <v>130</v>
      </c>
      <c r="E111" t="s">
        <v>131</v>
      </c>
      <c r="F111" t="s">
        <v>132</v>
      </c>
      <c r="G111" t="s">
        <v>133</v>
      </c>
      <c r="H111" t="s">
        <v>134</v>
      </c>
      <c r="I111" t="s">
        <v>135</v>
      </c>
      <c r="J111" t="s">
        <v>136</v>
      </c>
    </row>
    <row r="112" spans="1:11">
      <c r="A112" s="21">
        <v>44033</v>
      </c>
      <c r="B112" s="21">
        <v>36526</v>
      </c>
      <c r="C112" t="s">
        <v>67</v>
      </c>
      <c r="D112" t="s">
        <v>284</v>
      </c>
      <c r="E112">
        <v>1</v>
      </c>
      <c r="F112">
        <v>1</v>
      </c>
      <c r="G112" t="s">
        <v>137</v>
      </c>
      <c r="H112" t="s">
        <v>285</v>
      </c>
      <c r="I112" t="s">
        <v>284</v>
      </c>
      <c r="J112">
        <v>3363.97642384644</v>
      </c>
      <c r="K112">
        <v>140</v>
      </c>
    </row>
    <row r="113" spans="1:12">
      <c r="A113" s="21">
        <v>44033</v>
      </c>
      <c r="B113" s="21">
        <v>36526</v>
      </c>
      <c r="C113" t="s">
        <v>67</v>
      </c>
      <c r="D113" t="s">
        <v>286</v>
      </c>
      <c r="E113">
        <v>1</v>
      </c>
      <c r="F113">
        <v>2</v>
      </c>
      <c r="G113" t="s">
        <v>137</v>
      </c>
      <c r="H113" t="s">
        <v>287</v>
      </c>
      <c r="I113" t="s">
        <v>286</v>
      </c>
      <c r="J113">
        <v>3363.97642384644</v>
      </c>
      <c r="K113">
        <v>228</v>
      </c>
    </row>
    <row r="116" spans="1:12">
      <c r="A116" s="20" t="s">
        <v>168</v>
      </c>
      <c r="B116">
        <v>20200611</v>
      </c>
      <c r="F116" s="20" t="s">
        <v>283</v>
      </c>
      <c r="G116" s="20" t="s">
        <v>489</v>
      </c>
    </row>
    <row r="117" spans="1:12">
      <c r="A117" t="s">
        <v>126</v>
      </c>
      <c r="B117" s="20" t="s">
        <v>340</v>
      </c>
      <c r="F117" s="20" t="s">
        <v>173</v>
      </c>
      <c r="G117" s="23">
        <v>43993</v>
      </c>
    </row>
    <row r="118" spans="1:12">
      <c r="A118" t="s">
        <v>127</v>
      </c>
      <c r="B118" t="s">
        <v>128</v>
      </c>
      <c r="C118" t="s">
        <v>129</v>
      </c>
      <c r="D118" t="s">
        <v>130</v>
      </c>
      <c r="E118" t="s">
        <v>131</v>
      </c>
      <c r="F118" t="s">
        <v>132</v>
      </c>
      <c r="G118" t="s">
        <v>133</v>
      </c>
      <c r="H118" t="s">
        <v>134</v>
      </c>
      <c r="I118" t="s">
        <v>135</v>
      </c>
      <c r="J118" t="s">
        <v>136</v>
      </c>
      <c r="L118" s="20" t="s">
        <v>480</v>
      </c>
    </row>
    <row r="119" spans="1:12">
      <c r="A119" s="21">
        <v>43993</v>
      </c>
      <c r="B119" s="21">
        <v>36526</v>
      </c>
      <c r="C119" t="s">
        <v>67</v>
      </c>
      <c r="D119" t="s">
        <v>71</v>
      </c>
      <c r="E119">
        <v>1</v>
      </c>
      <c r="F119">
        <v>1</v>
      </c>
      <c r="G119" t="s">
        <v>137</v>
      </c>
      <c r="H119" t="s">
        <v>289</v>
      </c>
      <c r="I119" t="s">
        <v>71</v>
      </c>
      <c r="J119">
        <v>3628.01872816168</v>
      </c>
      <c r="K119">
        <v>170</v>
      </c>
    </row>
    <row r="120" spans="1:12">
      <c r="A120" s="21">
        <v>43993</v>
      </c>
      <c r="B120" s="21">
        <v>36526</v>
      </c>
      <c r="C120" t="s">
        <v>67</v>
      </c>
      <c r="D120" t="s">
        <v>49</v>
      </c>
      <c r="E120">
        <v>1</v>
      </c>
      <c r="F120">
        <v>2</v>
      </c>
      <c r="G120" t="s">
        <v>137</v>
      </c>
      <c r="H120" t="s">
        <v>290</v>
      </c>
      <c r="I120" t="s">
        <v>49</v>
      </c>
      <c r="J120">
        <v>3628.01872816168</v>
      </c>
      <c r="K120">
        <v>181</v>
      </c>
    </row>
    <row r="121" spans="1:12">
      <c r="A121" s="21">
        <v>43993</v>
      </c>
      <c r="B121" s="21">
        <v>36526</v>
      </c>
      <c r="C121" t="s">
        <v>67</v>
      </c>
      <c r="D121" t="s">
        <v>73</v>
      </c>
      <c r="E121">
        <v>1</v>
      </c>
      <c r="F121">
        <v>3</v>
      </c>
      <c r="G121" t="s">
        <v>137</v>
      </c>
      <c r="H121" t="s">
        <v>291</v>
      </c>
      <c r="I121" t="s">
        <v>73</v>
      </c>
      <c r="J121">
        <v>3628.01872816168</v>
      </c>
      <c r="K121">
        <v>171</v>
      </c>
    </row>
    <row r="122" spans="1:12">
      <c r="A122" s="21">
        <v>43993</v>
      </c>
      <c r="B122" s="21">
        <v>36526</v>
      </c>
      <c r="C122" t="s">
        <v>67</v>
      </c>
      <c r="D122" t="s">
        <v>51</v>
      </c>
      <c r="E122">
        <v>1</v>
      </c>
      <c r="F122">
        <v>4</v>
      </c>
      <c r="G122" t="s">
        <v>137</v>
      </c>
      <c r="H122" t="s">
        <v>292</v>
      </c>
      <c r="I122" t="s">
        <v>51</v>
      </c>
      <c r="J122">
        <v>3628.01872816168</v>
      </c>
      <c r="K122">
        <v>182</v>
      </c>
    </row>
    <row r="123" spans="1:12">
      <c r="A123" s="21">
        <v>43993</v>
      </c>
      <c r="B123" s="21">
        <v>36526</v>
      </c>
      <c r="C123" t="s">
        <v>67</v>
      </c>
      <c r="D123" t="s">
        <v>52</v>
      </c>
      <c r="E123">
        <v>1</v>
      </c>
      <c r="F123">
        <v>5</v>
      </c>
      <c r="G123" t="s">
        <v>137</v>
      </c>
      <c r="H123" t="s">
        <v>293</v>
      </c>
      <c r="I123" t="s">
        <v>52</v>
      </c>
      <c r="J123">
        <v>3628.01872816168</v>
      </c>
      <c r="K123">
        <v>183</v>
      </c>
    </row>
    <row r="124" spans="1:12">
      <c r="A124" s="21">
        <v>43993</v>
      </c>
      <c r="B124" s="21">
        <v>36526</v>
      </c>
      <c r="C124" t="s">
        <v>67</v>
      </c>
      <c r="D124" t="s">
        <v>53</v>
      </c>
      <c r="E124">
        <v>1</v>
      </c>
      <c r="F124">
        <v>6</v>
      </c>
      <c r="G124" t="s">
        <v>137</v>
      </c>
      <c r="H124" t="s">
        <v>294</v>
      </c>
      <c r="I124" t="s">
        <v>53</v>
      </c>
      <c r="J124">
        <v>3628.01872816168</v>
      </c>
      <c r="K124">
        <v>184</v>
      </c>
    </row>
    <row r="125" spans="1:12">
      <c r="A125" s="21">
        <v>43993</v>
      </c>
      <c r="B125" s="21">
        <v>36526</v>
      </c>
      <c r="C125" t="s">
        <v>67</v>
      </c>
      <c r="D125" t="s">
        <v>54</v>
      </c>
      <c r="E125">
        <v>1</v>
      </c>
      <c r="F125">
        <v>7</v>
      </c>
      <c r="G125" t="s">
        <v>137</v>
      </c>
      <c r="H125" t="s">
        <v>295</v>
      </c>
      <c r="I125" t="s">
        <v>54</v>
      </c>
      <c r="J125">
        <v>3628.01872816168</v>
      </c>
      <c r="K125">
        <v>185</v>
      </c>
    </row>
    <row r="126" spans="1:12">
      <c r="A126" s="21">
        <v>43993</v>
      </c>
      <c r="B126" s="21">
        <v>36526</v>
      </c>
      <c r="C126" t="s">
        <v>67</v>
      </c>
      <c r="D126" t="s">
        <v>296</v>
      </c>
      <c r="E126">
        <v>1</v>
      </c>
      <c r="F126">
        <v>8</v>
      </c>
      <c r="G126" t="s">
        <v>137</v>
      </c>
      <c r="H126" t="s">
        <v>297</v>
      </c>
      <c r="I126" t="s">
        <v>296</v>
      </c>
      <c r="J126">
        <v>3628.01872816168</v>
      </c>
      <c r="K126">
        <v>139</v>
      </c>
      <c r="L126" s="20" t="s">
        <v>342</v>
      </c>
    </row>
    <row r="127" spans="1:12">
      <c r="A127" s="21">
        <v>43993</v>
      </c>
      <c r="B127" s="21">
        <v>36526</v>
      </c>
      <c r="C127" t="s">
        <v>67</v>
      </c>
      <c r="D127" t="s">
        <v>298</v>
      </c>
      <c r="E127">
        <v>1</v>
      </c>
      <c r="F127">
        <v>9</v>
      </c>
      <c r="G127" t="s">
        <v>137</v>
      </c>
      <c r="H127" t="s">
        <v>299</v>
      </c>
      <c r="I127" t="s">
        <v>298</v>
      </c>
      <c r="J127">
        <v>3628.01872816168</v>
      </c>
      <c r="K127">
        <v>186</v>
      </c>
      <c r="L127" s="20" t="s">
        <v>341</v>
      </c>
    </row>
    <row r="128" spans="1:12">
      <c r="A128" s="21">
        <v>43993</v>
      </c>
      <c r="B128" s="21">
        <v>36526</v>
      </c>
      <c r="C128" t="s">
        <v>67</v>
      </c>
      <c r="D128" t="s">
        <v>56</v>
      </c>
      <c r="E128">
        <v>1</v>
      </c>
      <c r="F128">
        <v>10</v>
      </c>
      <c r="G128" t="s">
        <v>137</v>
      </c>
      <c r="H128" t="s">
        <v>300</v>
      </c>
      <c r="I128" t="s">
        <v>56</v>
      </c>
      <c r="J128">
        <v>3628.01872816168</v>
      </c>
      <c r="K128">
        <v>187</v>
      </c>
    </row>
    <row r="129" spans="1:16">
      <c r="A129" s="21">
        <v>43993</v>
      </c>
      <c r="B129" s="21">
        <v>36526</v>
      </c>
      <c r="C129" t="s">
        <v>67</v>
      </c>
      <c r="D129" t="s">
        <v>74</v>
      </c>
      <c r="E129">
        <v>2</v>
      </c>
      <c r="F129">
        <v>1</v>
      </c>
      <c r="G129" t="s">
        <v>137</v>
      </c>
      <c r="H129" t="s">
        <v>301</v>
      </c>
      <c r="I129" t="s">
        <v>74</v>
      </c>
      <c r="J129">
        <v>3628.01872816168</v>
      </c>
      <c r="K129">
        <v>172</v>
      </c>
    </row>
    <row r="130" spans="1:16">
      <c r="A130" s="21">
        <v>43993</v>
      </c>
      <c r="B130" s="21">
        <v>36526</v>
      </c>
      <c r="C130" t="s">
        <v>67</v>
      </c>
      <c r="D130" t="s">
        <v>75</v>
      </c>
      <c r="E130">
        <v>2</v>
      </c>
      <c r="F130">
        <v>2</v>
      </c>
      <c r="G130" t="s">
        <v>137</v>
      </c>
      <c r="H130" t="s">
        <v>302</v>
      </c>
      <c r="I130" t="s">
        <v>75</v>
      </c>
      <c r="J130">
        <v>3628.01872816168</v>
      </c>
      <c r="K130">
        <v>173</v>
      </c>
    </row>
    <row r="131" spans="1:16">
      <c r="A131" s="21">
        <v>43993</v>
      </c>
      <c r="B131" s="21">
        <v>36526</v>
      </c>
      <c r="C131" t="s">
        <v>67</v>
      </c>
      <c r="D131" t="s">
        <v>76</v>
      </c>
      <c r="E131">
        <v>2</v>
      </c>
      <c r="F131">
        <v>3</v>
      </c>
      <c r="G131" t="s">
        <v>137</v>
      </c>
      <c r="H131" t="s">
        <v>303</v>
      </c>
      <c r="I131" t="s">
        <v>76</v>
      </c>
      <c r="J131">
        <v>3628.01872816168</v>
      </c>
      <c r="K131">
        <v>188</v>
      </c>
      <c r="O131" s="20" t="s">
        <v>482</v>
      </c>
      <c r="P131" s="20" t="s">
        <v>483</v>
      </c>
    </row>
    <row r="132" spans="1:16">
      <c r="A132" s="21">
        <v>43993</v>
      </c>
      <c r="B132" s="21">
        <v>36526</v>
      </c>
      <c r="C132" t="s">
        <v>67</v>
      </c>
      <c r="D132" t="s">
        <v>77</v>
      </c>
      <c r="E132">
        <v>2</v>
      </c>
      <c r="F132">
        <v>4</v>
      </c>
      <c r="G132" t="s">
        <v>137</v>
      </c>
      <c r="H132" t="s">
        <v>304</v>
      </c>
      <c r="I132" t="s">
        <v>77</v>
      </c>
      <c r="J132">
        <v>3628.01872816168</v>
      </c>
      <c r="K132">
        <v>174</v>
      </c>
      <c r="M132" s="20" t="s">
        <v>481</v>
      </c>
      <c r="N132" s="20" t="s">
        <v>81</v>
      </c>
      <c r="O132" s="26">
        <v>44674</v>
      </c>
      <c r="P132" s="26">
        <v>44583</v>
      </c>
    </row>
    <row r="133" spans="1:16">
      <c r="A133" s="21">
        <v>43993</v>
      </c>
      <c r="B133" s="21">
        <v>36526</v>
      </c>
      <c r="C133" t="s">
        <v>67</v>
      </c>
      <c r="D133" t="s">
        <v>305</v>
      </c>
      <c r="E133">
        <v>2</v>
      </c>
      <c r="F133">
        <v>5</v>
      </c>
      <c r="G133" t="s">
        <v>137</v>
      </c>
      <c r="H133" t="s">
        <v>306</v>
      </c>
      <c r="I133" s="18" t="s">
        <v>305</v>
      </c>
      <c r="J133">
        <v>3628.01872816168</v>
      </c>
      <c r="K133">
        <v>175</v>
      </c>
      <c r="N133" s="20" t="s">
        <v>83</v>
      </c>
      <c r="O133" s="26">
        <v>44674</v>
      </c>
      <c r="P133" s="26">
        <v>44583</v>
      </c>
    </row>
    <row r="134" spans="1:16">
      <c r="A134" s="21">
        <v>43993</v>
      </c>
      <c r="B134" s="21">
        <v>36526</v>
      </c>
      <c r="C134" t="s">
        <v>67</v>
      </c>
      <c r="D134" t="s">
        <v>307</v>
      </c>
      <c r="E134">
        <v>2</v>
      </c>
      <c r="F134">
        <v>6</v>
      </c>
      <c r="G134" t="s">
        <v>137</v>
      </c>
      <c r="H134" t="s">
        <v>308</v>
      </c>
      <c r="I134" s="18" t="s">
        <v>307</v>
      </c>
      <c r="J134">
        <v>3628.01872816168</v>
      </c>
      <c r="K134">
        <v>175</v>
      </c>
      <c r="N134" s="20" t="s">
        <v>78</v>
      </c>
      <c r="O134" s="26">
        <v>44674</v>
      </c>
      <c r="P134" s="26">
        <v>44584</v>
      </c>
    </row>
    <row r="135" spans="1:16">
      <c r="A135" s="21">
        <v>43993</v>
      </c>
      <c r="B135" s="21">
        <v>36526</v>
      </c>
      <c r="C135" t="s">
        <v>67</v>
      </c>
      <c r="D135" t="s">
        <v>79</v>
      </c>
      <c r="E135">
        <v>2</v>
      </c>
      <c r="F135">
        <v>7</v>
      </c>
      <c r="G135" t="s">
        <v>137</v>
      </c>
      <c r="H135" t="s">
        <v>309</v>
      </c>
      <c r="I135" t="s">
        <v>79</v>
      </c>
      <c r="J135">
        <v>3628.01872816168</v>
      </c>
      <c r="K135">
        <v>190</v>
      </c>
    </row>
    <row r="136" spans="1:16">
      <c r="A136" s="21">
        <v>43993</v>
      </c>
      <c r="B136" s="21">
        <v>36526</v>
      </c>
      <c r="C136" t="s">
        <v>67</v>
      </c>
      <c r="D136" t="s">
        <v>57</v>
      </c>
      <c r="E136">
        <v>2</v>
      </c>
      <c r="F136">
        <v>8</v>
      </c>
      <c r="G136" t="s">
        <v>137</v>
      </c>
      <c r="H136" t="s">
        <v>310</v>
      </c>
      <c r="I136" t="s">
        <v>57</v>
      </c>
      <c r="J136">
        <v>3628.01872816168</v>
      </c>
      <c r="K136">
        <v>189</v>
      </c>
    </row>
    <row r="137" spans="1:16">
      <c r="A137" s="21">
        <v>43993</v>
      </c>
      <c r="B137" s="21">
        <v>36526</v>
      </c>
      <c r="C137" t="s">
        <v>67</v>
      </c>
      <c r="D137" t="s">
        <v>80</v>
      </c>
      <c r="E137">
        <v>2</v>
      </c>
      <c r="F137">
        <v>9</v>
      </c>
      <c r="G137" t="s">
        <v>137</v>
      </c>
      <c r="H137" t="s">
        <v>311</v>
      </c>
      <c r="I137" t="s">
        <v>80</v>
      </c>
      <c r="J137">
        <v>3628.01872816168</v>
      </c>
      <c r="K137">
        <v>176</v>
      </c>
    </row>
    <row r="138" spans="1:16">
      <c r="A138" s="21">
        <v>43993</v>
      </c>
      <c r="B138" s="21">
        <v>36526</v>
      </c>
      <c r="C138" t="s">
        <v>67</v>
      </c>
      <c r="D138" t="s">
        <v>312</v>
      </c>
      <c r="E138">
        <v>2</v>
      </c>
      <c r="F138">
        <v>10</v>
      </c>
      <c r="G138" t="s">
        <v>137</v>
      </c>
      <c r="H138" t="s">
        <v>313</v>
      </c>
      <c r="I138" s="18" t="s">
        <v>312</v>
      </c>
      <c r="J138">
        <v>3628.01872816168</v>
      </c>
      <c r="L138" s="20" t="s">
        <v>486</v>
      </c>
    </row>
    <row r="139" spans="1:16">
      <c r="A139" s="21">
        <v>43993</v>
      </c>
      <c r="B139" s="21">
        <v>36526</v>
      </c>
      <c r="C139" t="s">
        <v>67</v>
      </c>
      <c r="D139" t="s">
        <v>314</v>
      </c>
      <c r="E139">
        <v>3</v>
      </c>
      <c r="F139">
        <v>1</v>
      </c>
      <c r="G139" t="s">
        <v>137</v>
      </c>
      <c r="H139" t="s">
        <v>315</v>
      </c>
      <c r="I139" s="18" t="s">
        <v>314</v>
      </c>
      <c r="J139">
        <v>3628.01872816168</v>
      </c>
      <c r="L139" s="20" t="s">
        <v>486</v>
      </c>
    </row>
    <row r="140" spans="1:16">
      <c r="A140" s="21">
        <v>43993</v>
      </c>
      <c r="B140" s="21">
        <v>36526</v>
      </c>
      <c r="C140" t="s">
        <v>67</v>
      </c>
      <c r="D140" t="s">
        <v>82</v>
      </c>
      <c r="E140">
        <v>3</v>
      </c>
      <c r="F140">
        <v>2</v>
      </c>
      <c r="G140" t="s">
        <v>137</v>
      </c>
      <c r="H140" t="s">
        <v>316</v>
      </c>
      <c r="I140" t="s">
        <v>82</v>
      </c>
      <c r="J140">
        <v>3628.01872816168</v>
      </c>
      <c r="K140">
        <v>178</v>
      </c>
    </row>
    <row r="141" spans="1:16">
      <c r="A141" s="21">
        <v>43993</v>
      </c>
      <c r="B141" s="21">
        <v>36526</v>
      </c>
      <c r="C141" t="s">
        <v>67</v>
      </c>
      <c r="D141" t="s">
        <v>317</v>
      </c>
      <c r="E141">
        <v>3</v>
      </c>
      <c r="F141">
        <v>3</v>
      </c>
      <c r="G141" t="s">
        <v>137</v>
      </c>
      <c r="H141" t="s">
        <v>318</v>
      </c>
      <c r="I141" s="18" t="s">
        <v>317</v>
      </c>
      <c r="J141">
        <v>3628.01872816168</v>
      </c>
      <c r="L141" s="20" t="s">
        <v>485</v>
      </c>
    </row>
    <row r="142" spans="1:16">
      <c r="A142" s="21">
        <v>43993</v>
      </c>
      <c r="B142" s="21">
        <v>36526</v>
      </c>
      <c r="C142" t="s">
        <v>67</v>
      </c>
      <c r="D142" t="s">
        <v>319</v>
      </c>
      <c r="E142">
        <v>3</v>
      </c>
      <c r="F142">
        <v>4</v>
      </c>
      <c r="G142" t="s">
        <v>137</v>
      </c>
      <c r="H142" t="s">
        <v>320</v>
      </c>
      <c r="I142" s="18" t="s">
        <v>319</v>
      </c>
      <c r="J142">
        <v>3628.01872816168</v>
      </c>
      <c r="L142" s="20" t="s">
        <v>485</v>
      </c>
    </row>
    <row r="143" spans="1:16">
      <c r="A143" s="21">
        <v>43993</v>
      </c>
      <c r="B143" s="21">
        <v>36526</v>
      </c>
      <c r="C143" t="s">
        <v>67</v>
      </c>
      <c r="D143" t="s">
        <v>321</v>
      </c>
      <c r="E143">
        <v>3</v>
      </c>
      <c r="F143">
        <v>5</v>
      </c>
      <c r="G143" t="s">
        <v>137</v>
      </c>
      <c r="H143" t="s">
        <v>322</v>
      </c>
      <c r="I143" s="18" t="s">
        <v>321</v>
      </c>
      <c r="J143">
        <v>3628.01872816168</v>
      </c>
      <c r="L143" s="20" t="s">
        <v>484</v>
      </c>
    </row>
    <row r="144" spans="1:16">
      <c r="A144" s="21">
        <v>43993</v>
      </c>
      <c r="B144" s="21">
        <v>36526</v>
      </c>
      <c r="C144" t="s">
        <v>67</v>
      </c>
      <c r="D144" t="s">
        <v>323</v>
      </c>
      <c r="E144">
        <v>3</v>
      </c>
      <c r="F144">
        <v>6</v>
      </c>
      <c r="G144" t="s">
        <v>137</v>
      </c>
      <c r="H144" t="s">
        <v>324</v>
      </c>
      <c r="I144" s="18" t="s">
        <v>323</v>
      </c>
      <c r="J144">
        <v>3628.01872816168</v>
      </c>
      <c r="L144" s="20" t="s">
        <v>484</v>
      </c>
    </row>
    <row r="145" spans="1:11">
      <c r="A145" s="21">
        <v>43993</v>
      </c>
      <c r="B145" s="21">
        <v>36526</v>
      </c>
      <c r="C145" t="s">
        <v>67</v>
      </c>
      <c r="D145" t="s">
        <v>35</v>
      </c>
      <c r="E145">
        <v>3</v>
      </c>
      <c r="F145">
        <v>7</v>
      </c>
      <c r="G145" t="s">
        <v>137</v>
      </c>
      <c r="H145" t="s">
        <v>325</v>
      </c>
      <c r="I145" t="s">
        <v>35</v>
      </c>
      <c r="J145">
        <v>3628.01872816168</v>
      </c>
      <c r="K145">
        <v>160</v>
      </c>
    </row>
    <row r="146" spans="1:11">
      <c r="A146" s="21">
        <v>43993</v>
      </c>
      <c r="B146" s="21">
        <v>36526</v>
      </c>
      <c r="C146" t="s">
        <v>67</v>
      </c>
      <c r="D146" t="s">
        <v>38</v>
      </c>
      <c r="E146">
        <v>3</v>
      </c>
      <c r="F146">
        <v>8</v>
      </c>
      <c r="G146" t="s">
        <v>137</v>
      </c>
      <c r="H146" t="s">
        <v>326</v>
      </c>
      <c r="I146" t="s">
        <v>38</v>
      </c>
      <c r="J146">
        <v>3628.01872816168</v>
      </c>
      <c r="K146">
        <v>161</v>
      </c>
    </row>
    <row r="147" spans="1:11">
      <c r="A147" s="21">
        <v>43993</v>
      </c>
      <c r="B147" s="21">
        <v>36526</v>
      </c>
      <c r="C147" t="s">
        <v>67</v>
      </c>
      <c r="D147" t="s">
        <v>40</v>
      </c>
      <c r="E147">
        <v>3</v>
      </c>
      <c r="F147">
        <v>9</v>
      </c>
      <c r="G147" t="s">
        <v>137</v>
      </c>
      <c r="H147" t="s">
        <v>327</v>
      </c>
      <c r="I147" t="s">
        <v>40</v>
      </c>
      <c r="J147">
        <v>3628.01872816168</v>
      </c>
      <c r="K147">
        <v>162</v>
      </c>
    </row>
    <row r="148" spans="1:11">
      <c r="A148" s="21">
        <v>43993</v>
      </c>
      <c r="B148" s="21">
        <v>36526</v>
      </c>
      <c r="C148" t="s">
        <v>67</v>
      </c>
      <c r="D148" t="s">
        <v>42</v>
      </c>
      <c r="E148">
        <v>3</v>
      </c>
      <c r="F148">
        <v>10</v>
      </c>
      <c r="G148" t="s">
        <v>137</v>
      </c>
      <c r="H148" t="s">
        <v>328</v>
      </c>
      <c r="I148" t="s">
        <v>42</v>
      </c>
      <c r="J148">
        <v>3628.01872816168</v>
      </c>
      <c r="K148">
        <v>163</v>
      </c>
    </row>
    <row r="149" spans="1:11">
      <c r="A149" s="21">
        <v>43993</v>
      </c>
      <c r="B149" s="21">
        <v>36526</v>
      </c>
      <c r="C149" t="s">
        <v>67</v>
      </c>
      <c r="D149" t="s">
        <v>45</v>
      </c>
      <c r="E149">
        <v>4</v>
      </c>
      <c r="F149">
        <v>1</v>
      </c>
      <c r="G149" t="s">
        <v>137</v>
      </c>
      <c r="H149" t="s">
        <v>329</v>
      </c>
      <c r="I149" t="s">
        <v>45</v>
      </c>
      <c r="J149">
        <v>3628.01872816168</v>
      </c>
      <c r="K149">
        <v>164</v>
      </c>
    </row>
    <row r="150" spans="1:11">
      <c r="A150" s="21">
        <v>43993</v>
      </c>
      <c r="B150" s="21">
        <v>36526</v>
      </c>
      <c r="C150" t="s">
        <v>67</v>
      </c>
      <c r="D150" t="s">
        <v>46</v>
      </c>
      <c r="E150">
        <v>4</v>
      </c>
      <c r="F150">
        <v>2</v>
      </c>
      <c r="G150" t="s">
        <v>137</v>
      </c>
      <c r="H150" t="s">
        <v>330</v>
      </c>
      <c r="I150" t="s">
        <v>46</v>
      </c>
      <c r="J150">
        <v>3628.01872816168</v>
      </c>
      <c r="K150">
        <v>165</v>
      </c>
    </row>
    <row r="151" spans="1:11">
      <c r="A151" s="21">
        <v>43993</v>
      </c>
      <c r="B151" s="21">
        <v>36526</v>
      </c>
      <c r="C151" t="s">
        <v>67</v>
      </c>
      <c r="D151" t="s">
        <v>47</v>
      </c>
      <c r="E151">
        <v>4</v>
      </c>
      <c r="F151">
        <v>3</v>
      </c>
      <c r="G151" t="s">
        <v>137</v>
      </c>
      <c r="H151" t="s">
        <v>331</v>
      </c>
      <c r="I151" t="s">
        <v>47</v>
      </c>
      <c r="J151">
        <v>3628.01872816168</v>
      </c>
      <c r="K151">
        <v>166</v>
      </c>
    </row>
    <row r="152" spans="1:11">
      <c r="A152" s="21">
        <v>43993</v>
      </c>
      <c r="B152" s="21">
        <v>36526</v>
      </c>
      <c r="C152" t="s">
        <v>67</v>
      </c>
      <c r="D152" t="s">
        <v>37</v>
      </c>
      <c r="E152">
        <v>4</v>
      </c>
      <c r="F152">
        <v>4</v>
      </c>
      <c r="G152" t="s">
        <v>137</v>
      </c>
      <c r="H152" t="s">
        <v>332</v>
      </c>
      <c r="I152" t="s">
        <v>37</v>
      </c>
      <c r="J152">
        <v>3628.01872816168</v>
      </c>
      <c r="K152">
        <v>154</v>
      </c>
    </row>
    <row r="153" spans="1:11">
      <c r="A153" s="21">
        <v>43993</v>
      </c>
      <c r="B153" s="21">
        <v>36526</v>
      </c>
      <c r="C153" t="s">
        <v>67</v>
      </c>
      <c r="D153" t="s">
        <v>41</v>
      </c>
      <c r="E153">
        <v>4</v>
      </c>
      <c r="F153">
        <v>5</v>
      </c>
      <c r="G153" t="s">
        <v>137</v>
      </c>
      <c r="H153" t="s">
        <v>333</v>
      </c>
      <c r="I153" t="s">
        <v>41</v>
      </c>
      <c r="J153">
        <v>3628.01872816168</v>
      </c>
      <c r="K153">
        <v>156</v>
      </c>
    </row>
    <row r="154" spans="1:11">
      <c r="A154" s="21">
        <v>43993</v>
      </c>
      <c r="B154" s="21">
        <v>36526</v>
      </c>
      <c r="C154" t="s">
        <v>67</v>
      </c>
      <c r="D154" t="s">
        <v>39</v>
      </c>
      <c r="E154">
        <v>4</v>
      </c>
      <c r="F154">
        <v>6</v>
      </c>
      <c r="G154" t="s">
        <v>137</v>
      </c>
      <c r="H154" t="s">
        <v>334</v>
      </c>
      <c r="I154" t="s">
        <v>39</v>
      </c>
      <c r="J154">
        <v>3628.01872816168</v>
      </c>
      <c r="K154">
        <v>155</v>
      </c>
    </row>
    <row r="155" spans="1:11">
      <c r="A155" s="21">
        <v>43993</v>
      </c>
      <c r="B155" s="21">
        <v>36526</v>
      </c>
      <c r="C155" t="s">
        <v>67</v>
      </c>
      <c r="D155" t="s">
        <v>44</v>
      </c>
      <c r="E155">
        <v>4</v>
      </c>
      <c r="F155">
        <v>7</v>
      </c>
      <c r="G155" t="s">
        <v>137</v>
      </c>
      <c r="H155" t="s">
        <v>335</v>
      </c>
      <c r="I155" t="s">
        <v>44</v>
      </c>
      <c r="J155">
        <v>3628.01872816168</v>
      </c>
      <c r="K155">
        <v>158</v>
      </c>
    </row>
    <row r="156" spans="1:11">
      <c r="A156" s="21">
        <v>43993</v>
      </c>
      <c r="B156" s="21">
        <v>36526</v>
      </c>
      <c r="C156" t="s">
        <v>67</v>
      </c>
      <c r="D156" t="s">
        <v>43</v>
      </c>
      <c r="E156">
        <v>4</v>
      </c>
      <c r="F156">
        <v>8</v>
      </c>
      <c r="G156" t="s">
        <v>137</v>
      </c>
      <c r="H156" t="s">
        <v>336</v>
      </c>
      <c r="I156" t="s">
        <v>43</v>
      </c>
      <c r="J156">
        <v>3628.01872816168</v>
      </c>
      <c r="K156">
        <v>157</v>
      </c>
    </row>
    <row r="157" spans="1:11">
      <c r="A157" s="21">
        <v>43993</v>
      </c>
      <c r="B157" s="21">
        <v>36526</v>
      </c>
      <c r="C157" t="s">
        <v>67</v>
      </c>
      <c r="D157" t="s">
        <v>48</v>
      </c>
      <c r="E157">
        <v>4</v>
      </c>
      <c r="F157">
        <v>9</v>
      </c>
      <c r="G157" t="s">
        <v>137</v>
      </c>
      <c r="H157" t="s">
        <v>337</v>
      </c>
      <c r="I157" t="s">
        <v>48</v>
      </c>
      <c r="J157">
        <v>3628.01872816168</v>
      </c>
      <c r="K157">
        <v>159</v>
      </c>
    </row>
    <row r="158" spans="1:11">
      <c r="A158" s="21">
        <v>43993</v>
      </c>
      <c r="B158" s="21">
        <v>36526</v>
      </c>
      <c r="C158" t="s">
        <v>67</v>
      </c>
      <c r="D158" t="s">
        <v>338</v>
      </c>
      <c r="E158">
        <v>5</v>
      </c>
      <c r="F158">
        <v>1</v>
      </c>
      <c r="G158" t="s">
        <v>137</v>
      </c>
      <c r="H158" t="s">
        <v>339</v>
      </c>
      <c r="I158" t="s">
        <v>338</v>
      </c>
      <c r="J158">
        <v>3628.01872816168</v>
      </c>
      <c r="K158">
        <v>159</v>
      </c>
    </row>
    <row r="161" spans="1:13">
      <c r="A161" s="20" t="s">
        <v>168</v>
      </c>
      <c r="B161" s="19">
        <v>20200326</v>
      </c>
      <c r="F161" s="20" t="s">
        <v>283</v>
      </c>
      <c r="G161" s="20" t="s">
        <v>488</v>
      </c>
    </row>
    <row r="162" spans="1:13">
      <c r="A162" t="s">
        <v>126</v>
      </c>
      <c r="B162" s="20" t="s">
        <v>472</v>
      </c>
      <c r="F162" s="20" t="s">
        <v>173</v>
      </c>
      <c r="G162" s="23">
        <v>43916</v>
      </c>
    </row>
    <row r="163" spans="1:13">
      <c r="A163" t="s">
        <v>127</v>
      </c>
      <c r="B163" t="s">
        <v>128</v>
      </c>
      <c r="C163" t="s">
        <v>129</v>
      </c>
      <c r="D163" t="s">
        <v>130</v>
      </c>
      <c r="E163" t="s">
        <v>131</v>
      </c>
      <c r="F163" t="s">
        <v>132</v>
      </c>
      <c r="G163" t="s">
        <v>133</v>
      </c>
      <c r="H163" t="s">
        <v>134</v>
      </c>
      <c r="I163" t="s">
        <v>135</v>
      </c>
      <c r="J163" t="s">
        <v>136</v>
      </c>
    </row>
    <row r="164" spans="1:13">
      <c r="A164" s="21">
        <v>43916</v>
      </c>
      <c r="B164" s="21">
        <v>43888</v>
      </c>
      <c r="C164" t="s">
        <v>67</v>
      </c>
      <c r="D164" t="s">
        <v>35</v>
      </c>
      <c r="E164">
        <v>1</v>
      </c>
      <c r="F164">
        <v>1</v>
      </c>
      <c r="G164" t="s">
        <v>137</v>
      </c>
      <c r="H164" t="s">
        <v>459</v>
      </c>
      <c r="I164" t="s">
        <v>35</v>
      </c>
      <c r="J164">
        <v>3642.6294863957601</v>
      </c>
      <c r="K164">
        <v>91</v>
      </c>
      <c r="M164" s="20" t="s">
        <v>477</v>
      </c>
    </row>
    <row r="165" spans="1:13">
      <c r="A165" s="21">
        <v>43916</v>
      </c>
      <c r="B165" s="21">
        <v>43888</v>
      </c>
      <c r="C165" t="s">
        <v>67</v>
      </c>
      <c r="D165" t="s">
        <v>38</v>
      </c>
      <c r="E165">
        <v>1</v>
      </c>
      <c r="F165">
        <v>2</v>
      </c>
      <c r="G165" t="s">
        <v>137</v>
      </c>
      <c r="H165" t="s">
        <v>460</v>
      </c>
      <c r="I165" t="s">
        <v>38</v>
      </c>
      <c r="J165">
        <v>3642.6294863957601</v>
      </c>
      <c r="K165">
        <v>93</v>
      </c>
      <c r="M165" s="20" t="s">
        <v>477</v>
      </c>
    </row>
    <row r="166" spans="1:13">
      <c r="A166" s="21">
        <v>43916</v>
      </c>
      <c r="B166" s="21">
        <v>43888</v>
      </c>
      <c r="C166" t="s">
        <v>67</v>
      </c>
      <c r="D166" t="s">
        <v>40</v>
      </c>
      <c r="E166">
        <v>1</v>
      </c>
      <c r="F166">
        <v>3</v>
      </c>
      <c r="G166" t="s">
        <v>137</v>
      </c>
      <c r="H166" t="s">
        <v>461</v>
      </c>
      <c r="I166" t="s">
        <v>40</v>
      </c>
      <c r="J166">
        <v>3642.6294863957601</v>
      </c>
      <c r="K166">
        <v>95</v>
      </c>
      <c r="M166" s="20" t="s">
        <v>477</v>
      </c>
    </row>
    <row r="167" spans="1:13">
      <c r="A167" s="21">
        <v>43916</v>
      </c>
      <c r="B167" s="21">
        <v>43888</v>
      </c>
      <c r="C167" t="s">
        <v>67</v>
      </c>
      <c r="D167" t="s">
        <v>45</v>
      </c>
      <c r="E167">
        <v>1</v>
      </c>
      <c r="F167">
        <v>4</v>
      </c>
      <c r="G167" t="s">
        <v>137</v>
      </c>
      <c r="H167" t="s">
        <v>462</v>
      </c>
      <c r="I167" t="s">
        <v>45</v>
      </c>
      <c r="J167">
        <v>3642.6294863957601</v>
      </c>
      <c r="K167">
        <v>100</v>
      </c>
      <c r="M167" s="20" t="s">
        <v>477</v>
      </c>
    </row>
    <row r="168" spans="1:13">
      <c r="A168" s="21">
        <v>43916</v>
      </c>
      <c r="B168" s="21">
        <v>43888</v>
      </c>
      <c r="C168" t="s">
        <v>67</v>
      </c>
      <c r="D168" t="s">
        <v>42</v>
      </c>
      <c r="E168">
        <v>1</v>
      </c>
      <c r="F168">
        <v>5</v>
      </c>
      <c r="G168" t="s">
        <v>137</v>
      </c>
      <c r="H168" t="s">
        <v>463</v>
      </c>
      <c r="I168" t="s">
        <v>42</v>
      </c>
      <c r="J168">
        <v>3642.6294863957601</v>
      </c>
      <c r="K168">
        <v>97</v>
      </c>
      <c r="M168" s="20" t="s">
        <v>477</v>
      </c>
    </row>
    <row r="169" spans="1:13">
      <c r="A169" s="21">
        <v>43916</v>
      </c>
      <c r="B169" s="21">
        <v>43888</v>
      </c>
      <c r="C169" t="s">
        <v>67</v>
      </c>
      <c r="D169" t="s">
        <v>47</v>
      </c>
      <c r="E169">
        <v>1</v>
      </c>
      <c r="F169">
        <v>6</v>
      </c>
      <c r="G169" t="s">
        <v>137</v>
      </c>
      <c r="H169" t="s">
        <v>464</v>
      </c>
      <c r="I169" t="s">
        <v>47</v>
      </c>
      <c r="J169">
        <v>3642.6294863957601</v>
      </c>
      <c r="K169">
        <v>102</v>
      </c>
      <c r="M169" s="20" t="s">
        <v>477</v>
      </c>
    </row>
    <row r="170" spans="1:13">
      <c r="A170" s="21">
        <v>43916</v>
      </c>
      <c r="B170" s="21">
        <v>43887</v>
      </c>
      <c r="C170" t="s">
        <v>67</v>
      </c>
      <c r="D170" t="s">
        <v>61</v>
      </c>
      <c r="E170">
        <v>2</v>
      </c>
      <c r="F170">
        <v>1</v>
      </c>
      <c r="G170" t="s">
        <v>137</v>
      </c>
      <c r="H170" t="s">
        <v>465</v>
      </c>
      <c r="I170" t="s">
        <v>61</v>
      </c>
      <c r="J170">
        <v>3642.6294863957601</v>
      </c>
      <c r="K170">
        <v>114</v>
      </c>
      <c r="L170" s="20"/>
      <c r="M170" s="20" t="s">
        <v>473</v>
      </c>
    </row>
    <row r="171" spans="1:13">
      <c r="A171" s="21">
        <v>43916</v>
      </c>
      <c r="B171" s="21">
        <v>43887</v>
      </c>
      <c r="C171" t="s">
        <v>67</v>
      </c>
      <c r="D171" t="s">
        <v>63</v>
      </c>
      <c r="E171">
        <v>2</v>
      </c>
      <c r="F171">
        <v>2</v>
      </c>
      <c r="G171" t="s">
        <v>137</v>
      </c>
      <c r="H171" t="s">
        <v>466</v>
      </c>
      <c r="I171" t="s">
        <v>63</v>
      </c>
      <c r="J171">
        <v>3642.6294863957601</v>
      </c>
      <c r="K171">
        <v>116</v>
      </c>
      <c r="L171" s="20"/>
      <c r="M171" s="20" t="s">
        <v>473</v>
      </c>
    </row>
    <row r="172" spans="1:13">
      <c r="A172" s="21">
        <v>43916</v>
      </c>
      <c r="B172" s="21">
        <v>43886</v>
      </c>
      <c r="C172" t="s">
        <v>67</v>
      </c>
      <c r="D172" t="s">
        <v>51</v>
      </c>
      <c r="E172">
        <v>2</v>
      </c>
      <c r="F172">
        <v>3</v>
      </c>
      <c r="G172" t="s">
        <v>137</v>
      </c>
      <c r="H172" t="s">
        <v>467</v>
      </c>
      <c r="I172" t="s">
        <v>51</v>
      </c>
      <c r="J172">
        <v>3642.6294863957601</v>
      </c>
      <c r="K172">
        <v>105</v>
      </c>
      <c r="M172" s="20" t="s">
        <v>478</v>
      </c>
    </row>
    <row r="173" spans="1:13">
      <c r="A173" s="21">
        <v>43916</v>
      </c>
      <c r="B173" s="21">
        <v>43886</v>
      </c>
      <c r="C173" t="s">
        <v>67</v>
      </c>
      <c r="D173" t="s">
        <v>53</v>
      </c>
      <c r="E173">
        <v>2</v>
      </c>
      <c r="F173">
        <v>4</v>
      </c>
      <c r="G173" t="s">
        <v>137</v>
      </c>
      <c r="H173" t="s">
        <v>468</v>
      </c>
      <c r="I173" t="s">
        <v>53</v>
      </c>
      <c r="J173">
        <v>3642.6294863957601</v>
      </c>
      <c r="K173">
        <v>107</v>
      </c>
      <c r="M173" s="20" t="s">
        <v>478</v>
      </c>
    </row>
    <row r="174" spans="1:13">
      <c r="A174" s="21">
        <v>43916</v>
      </c>
      <c r="B174" s="21">
        <v>43902</v>
      </c>
      <c r="C174" t="s">
        <v>67</v>
      </c>
      <c r="D174" t="s">
        <v>56</v>
      </c>
      <c r="E174">
        <v>2</v>
      </c>
      <c r="F174">
        <v>5</v>
      </c>
      <c r="G174" t="s">
        <v>137</v>
      </c>
      <c r="H174" t="s">
        <v>469</v>
      </c>
      <c r="I174" t="s">
        <v>56</v>
      </c>
      <c r="J174">
        <v>3642.6294863957601</v>
      </c>
      <c r="K174">
        <v>110</v>
      </c>
      <c r="M174" s="20" t="s">
        <v>478</v>
      </c>
    </row>
    <row r="175" spans="1:13">
      <c r="A175" s="21">
        <v>43916</v>
      </c>
      <c r="B175" s="21">
        <v>43902</v>
      </c>
      <c r="C175" t="s">
        <v>67</v>
      </c>
      <c r="D175" t="s">
        <v>79</v>
      </c>
      <c r="E175">
        <v>2</v>
      </c>
      <c r="F175">
        <v>6</v>
      </c>
      <c r="G175" t="s">
        <v>137</v>
      </c>
      <c r="H175" t="s">
        <v>470</v>
      </c>
      <c r="I175" t="s">
        <v>79</v>
      </c>
      <c r="J175">
        <v>3642.6294863957601</v>
      </c>
      <c r="K175">
        <v>126</v>
      </c>
      <c r="M175" s="20" t="s">
        <v>478</v>
      </c>
    </row>
    <row r="176" spans="1:13">
      <c r="A176" s="21">
        <v>43916</v>
      </c>
      <c r="B176" s="21">
        <v>43902</v>
      </c>
      <c r="C176" t="s">
        <v>67</v>
      </c>
      <c r="D176" t="s">
        <v>46</v>
      </c>
      <c r="E176">
        <v>3</v>
      </c>
      <c r="F176">
        <v>1</v>
      </c>
      <c r="G176" t="s">
        <v>137</v>
      </c>
      <c r="H176" t="s">
        <v>471</v>
      </c>
      <c r="I176" t="s">
        <v>46</v>
      </c>
      <c r="J176">
        <v>3642.6294863957601</v>
      </c>
      <c r="K176">
        <v>101</v>
      </c>
      <c r="M176" s="20" t="s">
        <v>477</v>
      </c>
    </row>
    <row r="179" spans="1:10">
      <c r="A179" s="20" t="s">
        <v>168</v>
      </c>
      <c r="B179" s="19">
        <v>20200317</v>
      </c>
      <c r="F179" s="20" t="s">
        <v>283</v>
      </c>
      <c r="G179" s="20" t="s">
        <v>487</v>
      </c>
    </row>
    <row r="180" spans="1:10">
      <c r="A180" t="s">
        <v>126</v>
      </c>
      <c r="B180" s="20" t="s">
        <v>458</v>
      </c>
      <c r="F180" s="20" t="s">
        <v>173</v>
      </c>
      <c r="G180" s="23">
        <v>43907</v>
      </c>
    </row>
    <row r="181" spans="1:10">
      <c r="A181" t="s">
        <v>127</v>
      </c>
      <c r="B181" t="s">
        <v>128</v>
      </c>
      <c r="C181" t="s">
        <v>129</v>
      </c>
      <c r="D181" t="s">
        <v>130</v>
      </c>
      <c r="E181" t="s">
        <v>131</v>
      </c>
      <c r="F181" t="s">
        <v>132</v>
      </c>
      <c r="G181" t="s">
        <v>133</v>
      </c>
      <c r="H181" t="s">
        <v>134</v>
      </c>
      <c r="I181" t="s">
        <v>135</v>
      </c>
      <c r="J181" t="s">
        <v>136</v>
      </c>
    </row>
    <row r="182" spans="1:10">
      <c r="A182" s="24">
        <v>43907</v>
      </c>
      <c r="B182" s="24">
        <v>43888</v>
      </c>
      <c r="C182" s="25" t="s">
        <v>67</v>
      </c>
      <c r="D182" s="25" t="s">
        <v>343</v>
      </c>
      <c r="E182" s="25">
        <v>1</v>
      </c>
      <c r="F182" s="25">
        <v>1</v>
      </c>
      <c r="G182" s="25" t="s">
        <v>344</v>
      </c>
      <c r="H182" s="25" t="s">
        <v>345</v>
      </c>
      <c r="I182" s="25" t="s">
        <v>343</v>
      </c>
      <c r="J182" s="25">
        <v>3668.6377309999998</v>
      </c>
    </row>
    <row r="183" spans="1:10">
      <c r="A183" s="24">
        <v>43907</v>
      </c>
      <c r="B183" s="24">
        <v>43888</v>
      </c>
      <c r="C183" s="25" t="s">
        <v>67</v>
      </c>
      <c r="D183" s="25" t="s">
        <v>346</v>
      </c>
      <c r="E183" s="25">
        <v>1</v>
      </c>
      <c r="F183" s="25">
        <v>2</v>
      </c>
      <c r="G183" s="25" t="s">
        <v>344</v>
      </c>
      <c r="H183" s="25" t="s">
        <v>347</v>
      </c>
      <c r="I183" s="25" t="s">
        <v>346</v>
      </c>
      <c r="J183" s="25">
        <v>3668.6377309999998</v>
      </c>
    </row>
    <row r="184" spans="1:10">
      <c r="A184" s="24">
        <v>43907</v>
      </c>
      <c r="B184" s="24">
        <v>43888</v>
      </c>
      <c r="C184" s="25" t="s">
        <v>67</v>
      </c>
      <c r="D184" s="25" t="s">
        <v>348</v>
      </c>
      <c r="E184" s="25">
        <v>1</v>
      </c>
      <c r="F184" s="25">
        <v>3</v>
      </c>
      <c r="G184" s="25" t="s">
        <v>344</v>
      </c>
      <c r="H184" s="25" t="s">
        <v>349</v>
      </c>
      <c r="I184" s="25" t="s">
        <v>348</v>
      </c>
      <c r="J184" s="25">
        <v>3668.6377309999998</v>
      </c>
    </row>
    <row r="185" spans="1:10">
      <c r="A185" s="24">
        <v>43907</v>
      </c>
      <c r="B185" s="24">
        <v>43888</v>
      </c>
      <c r="C185" s="25" t="s">
        <v>67</v>
      </c>
      <c r="D185" s="25" t="s">
        <v>350</v>
      </c>
      <c r="E185" s="25">
        <v>1</v>
      </c>
      <c r="F185" s="25">
        <v>4</v>
      </c>
      <c r="G185" s="25" t="s">
        <v>344</v>
      </c>
      <c r="H185" s="25" t="s">
        <v>351</v>
      </c>
      <c r="I185" s="25" t="s">
        <v>350</v>
      </c>
      <c r="J185" s="25">
        <v>3668.6377309999998</v>
      </c>
    </row>
    <row r="186" spans="1:10">
      <c r="A186" s="24">
        <v>43907</v>
      </c>
      <c r="B186" s="24">
        <v>43888</v>
      </c>
      <c r="C186" s="25" t="s">
        <v>67</v>
      </c>
      <c r="D186" s="25" t="s">
        <v>352</v>
      </c>
      <c r="E186" s="25">
        <v>1</v>
      </c>
      <c r="F186" s="25">
        <v>5</v>
      </c>
      <c r="G186" s="25" t="s">
        <v>344</v>
      </c>
      <c r="H186" s="25" t="s">
        <v>353</v>
      </c>
      <c r="I186" s="25" t="s">
        <v>352</v>
      </c>
      <c r="J186" s="25">
        <v>3668.6377309999998</v>
      </c>
    </row>
    <row r="187" spans="1:10">
      <c r="A187" s="24">
        <v>43907</v>
      </c>
      <c r="B187" s="24">
        <v>43888</v>
      </c>
      <c r="C187" s="25" t="s">
        <v>67</v>
      </c>
      <c r="D187" s="25" t="s">
        <v>354</v>
      </c>
      <c r="E187" s="25">
        <v>1</v>
      </c>
      <c r="F187" s="25">
        <v>6</v>
      </c>
      <c r="G187" s="25" t="s">
        <v>344</v>
      </c>
      <c r="H187" s="25" t="s">
        <v>355</v>
      </c>
      <c r="I187" s="25" t="s">
        <v>354</v>
      </c>
      <c r="J187" s="25">
        <v>3668.6377309999998</v>
      </c>
    </row>
    <row r="188" spans="1:10">
      <c r="A188" s="24">
        <v>43907</v>
      </c>
      <c r="B188" s="24">
        <v>43887</v>
      </c>
      <c r="C188" s="25" t="s">
        <v>67</v>
      </c>
      <c r="D188" s="25" t="s">
        <v>356</v>
      </c>
      <c r="E188" s="25">
        <v>1</v>
      </c>
      <c r="F188" s="25">
        <v>7</v>
      </c>
      <c r="G188" s="25" t="s">
        <v>344</v>
      </c>
      <c r="H188" s="25" t="s">
        <v>357</v>
      </c>
      <c r="I188" s="25" t="s">
        <v>356</v>
      </c>
      <c r="J188" s="25">
        <v>3668.6377309999998</v>
      </c>
    </row>
    <row r="189" spans="1:10">
      <c r="A189" s="24">
        <v>43907</v>
      </c>
      <c r="B189" s="24">
        <v>43887</v>
      </c>
      <c r="C189" s="25" t="s">
        <v>67</v>
      </c>
      <c r="D189" s="25" t="s">
        <v>358</v>
      </c>
      <c r="E189" s="25">
        <v>1</v>
      </c>
      <c r="F189" s="25">
        <v>8</v>
      </c>
      <c r="G189" s="25" t="s">
        <v>344</v>
      </c>
      <c r="H189" s="25" t="s">
        <v>359</v>
      </c>
      <c r="I189" s="25" t="s">
        <v>358</v>
      </c>
      <c r="J189" s="25">
        <v>3668.6377309999998</v>
      </c>
    </row>
    <row r="190" spans="1:10">
      <c r="A190" s="24">
        <v>43907</v>
      </c>
      <c r="B190" s="24">
        <v>43886</v>
      </c>
      <c r="C190" s="25" t="s">
        <v>67</v>
      </c>
      <c r="D190" s="25" t="s">
        <v>360</v>
      </c>
      <c r="E190" s="25">
        <v>1</v>
      </c>
      <c r="F190" s="25">
        <v>9</v>
      </c>
      <c r="G190" s="25" t="s">
        <v>344</v>
      </c>
      <c r="H190" s="25" t="s">
        <v>361</v>
      </c>
      <c r="I190" s="25" t="s">
        <v>360</v>
      </c>
      <c r="J190" s="25">
        <v>3668.6377309999998</v>
      </c>
    </row>
    <row r="191" spans="1:10">
      <c r="A191" s="24">
        <v>43907</v>
      </c>
      <c r="B191" s="24">
        <v>43886</v>
      </c>
      <c r="C191" s="25" t="s">
        <v>67</v>
      </c>
      <c r="D191" s="25" t="s">
        <v>362</v>
      </c>
      <c r="E191" s="25">
        <v>1</v>
      </c>
      <c r="F191" s="25">
        <v>10</v>
      </c>
      <c r="G191" s="25" t="s">
        <v>344</v>
      </c>
      <c r="H191" s="25" t="s">
        <v>363</v>
      </c>
      <c r="I191" s="25" t="s">
        <v>362</v>
      </c>
      <c r="J191" s="25">
        <v>3668.6377309999998</v>
      </c>
    </row>
    <row r="192" spans="1:10">
      <c r="A192" s="24">
        <v>43907</v>
      </c>
      <c r="B192" s="24">
        <v>43902</v>
      </c>
      <c r="C192" s="25" t="s">
        <v>67</v>
      </c>
      <c r="D192" s="25" t="s">
        <v>364</v>
      </c>
      <c r="E192" s="25">
        <v>2</v>
      </c>
      <c r="F192" s="25">
        <v>1</v>
      </c>
      <c r="G192" s="25" t="s">
        <v>344</v>
      </c>
      <c r="H192" s="25" t="s">
        <v>365</v>
      </c>
      <c r="I192" s="25" t="s">
        <v>364</v>
      </c>
      <c r="J192" s="25">
        <v>3668.6377309999998</v>
      </c>
    </row>
    <row r="193" spans="1:13">
      <c r="A193" s="24">
        <v>43907</v>
      </c>
      <c r="B193" s="24">
        <v>43902</v>
      </c>
      <c r="C193" s="25" t="s">
        <v>67</v>
      </c>
      <c r="D193" s="25" t="s">
        <v>366</v>
      </c>
      <c r="E193" s="25">
        <v>2</v>
      </c>
      <c r="F193" s="25">
        <v>2</v>
      </c>
      <c r="G193" s="25" t="s">
        <v>344</v>
      </c>
      <c r="H193" s="25" t="s">
        <v>367</v>
      </c>
      <c r="I193" s="25" t="s">
        <v>366</v>
      </c>
      <c r="J193" s="25">
        <v>3668.6377309999998</v>
      </c>
    </row>
    <row r="194" spans="1:13">
      <c r="A194" s="24">
        <v>43907</v>
      </c>
      <c r="B194" s="24">
        <v>43902</v>
      </c>
      <c r="C194" s="25" t="s">
        <v>67</v>
      </c>
      <c r="D194" s="25" t="s">
        <v>368</v>
      </c>
      <c r="E194" s="25">
        <v>2</v>
      </c>
      <c r="F194" s="25">
        <v>3</v>
      </c>
      <c r="G194" s="25" t="s">
        <v>344</v>
      </c>
      <c r="H194" s="25" t="s">
        <v>369</v>
      </c>
      <c r="I194" s="25" t="s">
        <v>368</v>
      </c>
      <c r="J194" s="25">
        <v>3668.6377309999998</v>
      </c>
    </row>
    <row r="195" spans="1:13">
      <c r="A195" s="24">
        <v>43907</v>
      </c>
      <c r="B195" s="24">
        <v>43902</v>
      </c>
      <c r="C195" s="25" t="s">
        <v>67</v>
      </c>
      <c r="D195" s="25" t="s">
        <v>370</v>
      </c>
      <c r="E195" s="25">
        <v>2</v>
      </c>
      <c r="F195" s="25">
        <v>4</v>
      </c>
      <c r="G195" s="25" t="s">
        <v>344</v>
      </c>
      <c r="H195" s="25" t="s">
        <v>371</v>
      </c>
      <c r="I195" s="25" t="s">
        <v>370</v>
      </c>
      <c r="J195" s="25">
        <v>3668.6377309999998</v>
      </c>
    </row>
    <row r="196" spans="1:13">
      <c r="A196" s="24">
        <v>43907</v>
      </c>
      <c r="B196" s="24">
        <v>43902</v>
      </c>
      <c r="C196" s="25" t="s">
        <v>67</v>
      </c>
      <c r="D196" s="25" t="s">
        <v>372</v>
      </c>
      <c r="E196" s="25">
        <v>2</v>
      </c>
      <c r="F196" s="25">
        <v>5</v>
      </c>
      <c r="G196" s="25" t="s">
        <v>344</v>
      </c>
      <c r="H196" s="25" t="s">
        <v>373</v>
      </c>
      <c r="I196" s="25" t="s">
        <v>372</v>
      </c>
      <c r="J196" s="25">
        <v>3668.6377309999998</v>
      </c>
    </row>
    <row r="197" spans="1:13">
      <c r="A197" s="24">
        <v>43907</v>
      </c>
      <c r="B197" s="24">
        <v>43902</v>
      </c>
      <c r="C197" s="25" t="s">
        <v>67</v>
      </c>
      <c r="D197" s="25" t="s">
        <v>374</v>
      </c>
      <c r="E197" s="25">
        <v>2</v>
      </c>
      <c r="F197" s="25">
        <v>6</v>
      </c>
      <c r="G197" s="25" t="s">
        <v>344</v>
      </c>
      <c r="H197" s="25" t="s">
        <v>375</v>
      </c>
      <c r="I197" s="25" t="s">
        <v>374</v>
      </c>
      <c r="J197" s="25">
        <v>3668.6377309999998</v>
      </c>
    </row>
    <row r="198" spans="1:13">
      <c r="A198" s="24">
        <v>43907</v>
      </c>
      <c r="B198" s="24">
        <v>43901</v>
      </c>
      <c r="C198" s="25" t="s">
        <v>67</v>
      </c>
      <c r="D198" s="25" t="s">
        <v>376</v>
      </c>
      <c r="E198" s="25">
        <v>2</v>
      </c>
      <c r="F198" s="25">
        <v>7</v>
      </c>
      <c r="G198" s="25" t="s">
        <v>344</v>
      </c>
      <c r="H198" s="25" t="s">
        <v>377</v>
      </c>
      <c r="I198" s="25" t="s">
        <v>376</v>
      </c>
      <c r="J198" s="25">
        <v>3668.6377309999998</v>
      </c>
    </row>
    <row r="199" spans="1:13">
      <c r="A199" s="24">
        <v>43907</v>
      </c>
      <c r="B199" s="24">
        <v>43901</v>
      </c>
      <c r="C199" s="25" t="s">
        <v>67</v>
      </c>
      <c r="D199" s="25" t="s">
        <v>378</v>
      </c>
      <c r="E199" s="25">
        <v>2</v>
      </c>
      <c r="F199" s="25">
        <v>8</v>
      </c>
      <c r="G199" s="25" t="s">
        <v>344</v>
      </c>
      <c r="H199" s="25" t="s">
        <v>379</v>
      </c>
      <c r="I199" s="25" t="s">
        <v>378</v>
      </c>
      <c r="J199" s="25">
        <v>3668.6377309999998</v>
      </c>
    </row>
    <row r="200" spans="1:13">
      <c r="A200" s="24">
        <v>43907</v>
      </c>
      <c r="B200" s="24">
        <v>43900</v>
      </c>
      <c r="C200" s="25" t="s">
        <v>67</v>
      </c>
      <c r="D200" s="25" t="s">
        <v>380</v>
      </c>
      <c r="E200" s="25">
        <v>2</v>
      </c>
      <c r="F200" s="25">
        <v>9</v>
      </c>
      <c r="G200" s="25" t="s">
        <v>344</v>
      </c>
      <c r="H200" s="25" t="s">
        <v>381</v>
      </c>
      <c r="I200" s="25" t="s">
        <v>380</v>
      </c>
      <c r="J200" s="25">
        <v>3668.6377309999998</v>
      </c>
    </row>
    <row r="201" spans="1:13">
      <c r="A201" s="24">
        <v>43907</v>
      </c>
      <c r="B201" s="24">
        <v>43900</v>
      </c>
      <c r="C201" s="25" t="s">
        <v>67</v>
      </c>
      <c r="D201" s="25" t="s">
        <v>382</v>
      </c>
      <c r="E201" s="25">
        <v>2</v>
      </c>
      <c r="F201" s="25">
        <v>10</v>
      </c>
      <c r="G201" s="25" t="s">
        <v>344</v>
      </c>
      <c r="H201" s="25" t="s">
        <v>383</v>
      </c>
      <c r="I201" s="25" t="s">
        <v>382</v>
      </c>
      <c r="J201" s="25">
        <v>3668.6377309999998</v>
      </c>
      <c r="M201" s="20" t="s">
        <v>479</v>
      </c>
    </row>
    <row r="202" spans="1:13">
      <c r="A202" s="21">
        <v>43907</v>
      </c>
      <c r="B202" t="s">
        <v>67</v>
      </c>
      <c r="C202" t="s">
        <v>67</v>
      </c>
      <c r="D202" t="s">
        <v>384</v>
      </c>
      <c r="E202">
        <v>4</v>
      </c>
      <c r="F202">
        <v>1</v>
      </c>
      <c r="G202" t="s">
        <v>137</v>
      </c>
      <c r="H202" t="s">
        <v>385</v>
      </c>
      <c r="I202" t="s">
        <v>384</v>
      </c>
      <c r="J202">
        <v>3668.6377309999998</v>
      </c>
      <c r="K202">
        <v>113</v>
      </c>
    </row>
    <row r="203" spans="1:13">
      <c r="A203" s="21">
        <v>43907</v>
      </c>
      <c r="B203" t="s">
        <v>67</v>
      </c>
      <c r="C203" t="s">
        <v>67</v>
      </c>
      <c r="D203" t="s">
        <v>386</v>
      </c>
      <c r="E203">
        <v>4</v>
      </c>
      <c r="F203">
        <v>2</v>
      </c>
      <c r="G203" t="s">
        <v>137</v>
      </c>
      <c r="H203" t="s">
        <v>387</v>
      </c>
      <c r="I203" t="s">
        <v>386</v>
      </c>
      <c r="J203">
        <v>3668.6377309999998</v>
      </c>
      <c r="K203">
        <v>121</v>
      </c>
    </row>
    <row r="204" spans="1:13">
      <c r="A204" s="21">
        <v>43907</v>
      </c>
      <c r="B204" t="s">
        <v>67</v>
      </c>
      <c r="C204" t="s">
        <v>67</v>
      </c>
      <c r="D204" t="s">
        <v>388</v>
      </c>
      <c r="E204">
        <v>4</v>
      </c>
      <c r="F204">
        <v>3</v>
      </c>
      <c r="G204" t="s">
        <v>137</v>
      </c>
      <c r="H204" t="s">
        <v>389</v>
      </c>
      <c r="I204" t="s">
        <v>388</v>
      </c>
      <c r="J204">
        <v>3668.6377309999998</v>
      </c>
      <c r="K204">
        <v>107</v>
      </c>
    </row>
    <row r="205" spans="1:13">
      <c r="A205" s="21">
        <v>43907</v>
      </c>
      <c r="B205" t="s">
        <v>67</v>
      </c>
      <c r="C205" t="s">
        <v>67</v>
      </c>
      <c r="D205" t="s">
        <v>390</v>
      </c>
      <c r="E205">
        <v>4</v>
      </c>
      <c r="F205">
        <v>4</v>
      </c>
      <c r="G205" t="s">
        <v>137</v>
      </c>
      <c r="H205" t="s">
        <v>391</v>
      </c>
      <c r="I205" t="s">
        <v>390</v>
      </c>
      <c r="J205">
        <v>3668.6377309999998</v>
      </c>
      <c r="K205">
        <v>108</v>
      </c>
    </row>
    <row r="206" spans="1:13">
      <c r="A206" s="21">
        <v>43907</v>
      </c>
      <c r="B206" t="s">
        <v>67</v>
      </c>
      <c r="C206" t="s">
        <v>67</v>
      </c>
      <c r="D206" t="s">
        <v>392</v>
      </c>
      <c r="E206">
        <v>4</v>
      </c>
      <c r="F206">
        <v>5</v>
      </c>
      <c r="G206" t="s">
        <v>137</v>
      </c>
      <c r="H206" t="s">
        <v>393</v>
      </c>
      <c r="I206" t="s">
        <v>392</v>
      </c>
      <c r="J206">
        <v>3668.6377309999998</v>
      </c>
      <c r="K206">
        <v>109</v>
      </c>
    </row>
    <row r="207" spans="1:13">
      <c r="A207" s="21">
        <v>43907</v>
      </c>
      <c r="B207" t="s">
        <v>67</v>
      </c>
      <c r="C207" t="s">
        <v>67</v>
      </c>
      <c r="D207" t="s">
        <v>394</v>
      </c>
      <c r="E207">
        <v>4</v>
      </c>
      <c r="F207">
        <v>6</v>
      </c>
      <c r="G207" t="s">
        <v>137</v>
      </c>
      <c r="H207" t="s">
        <v>395</v>
      </c>
      <c r="I207" t="s">
        <v>394</v>
      </c>
      <c r="J207">
        <v>3668.6377309999998</v>
      </c>
      <c r="K207">
        <v>110</v>
      </c>
    </row>
    <row r="208" spans="1:13">
      <c r="A208" s="21">
        <v>43907</v>
      </c>
      <c r="B208" t="s">
        <v>67</v>
      </c>
      <c r="C208" t="s">
        <v>67</v>
      </c>
      <c r="D208" t="s">
        <v>396</v>
      </c>
      <c r="E208">
        <v>4</v>
      </c>
      <c r="F208">
        <v>7</v>
      </c>
      <c r="G208" t="s">
        <v>137</v>
      </c>
      <c r="H208" t="s">
        <v>397</v>
      </c>
      <c r="I208" t="s">
        <v>396</v>
      </c>
      <c r="J208">
        <v>3668.6377309999998</v>
      </c>
      <c r="K208">
        <v>144</v>
      </c>
    </row>
    <row r="209" spans="1:17">
      <c r="A209" s="21">
        <v>43907</v>
      </c>
      <c r="B209" t="s">
        <v>67</v>
      </c>
      <c r="C209" t="s">
        <v>67</v>
      </c>
      <c r="D209" t="s">
        <v>398</v>
      </c>
      <c r="E209">
        <v>4</v>
      </c>
      <c r="F209">
        <v>8</v>
      </c>
      <c r="G209" t="s">
        <v>137</v>
      </c>
      <c r="H209" t="s">
        <v>399</v>
      </c>
      <c r="I209" t="s">
        <v>398</v>
      </c>
      <c r="J209">
        <v>3668.6377309999998</v>
      </c>
      <c r="K209">
        <v>122</v>
      </c>
    </row>
    <row r="210" spans="1:17">
      <c r="A210" s="21">
        <v>43907</v>
      </c>
      <c r="B210" t="s">
        <v>67</v>
      </c>
      <c r="C210" t="s">
        <v>67</v>
      </c>
      <c r="D210" t="s">
        <v>400</v>
      </c>
      <c r="E210">
        <v>4</v>
      </c>
      <c r="F210">
        <v>9</v>
      </c>
      <c r="G210" t="s">
        <v>137</v>
      </c>
      <c r="H210" t="s">
        <v>401</v>
      </c>
      <c r="I210" t="s">
        <v>400</v>
      </c>
      <c r="J210">
        <v>3668.6377309999998</v>
      </c>
      <c r="K210">
        <v>123</v>
      </c>
    </row>
    <row r="211" spans="1:17">
      <c r="A211" s="21">
        <v>43907</v>
      </c>
      <c r="B211" t="s">
        <v>67</v>
      </c>
      <c r="C211" t="s">
        <v>67</v>
      </c>
      <c r="D211" t="s">
        <v>402</v>
      </c>
      <c r="E211">
        <v>4</v>
      </c>
      <c r="F211">
        <v>10</v>
      </c>
      <c r="G211" t="s">
        <v>137</v>
      </c>
      <c r="H211" t="s">
        <v>403</v>
      </c>
      <c r="I211" t="s">
        <v>402</v>
      </c>
      <c r="J211">
        <v>3668.6377309999998</v>
      </c>
      <c r="K211">
        <v>111</v>
      </c>
    </row>
    <row r="212" spans="1:17">
      <c r="A212" s="21">
        <v>43907</v>
      </c>
      <c r="B212" t="s">
        <v>67</v>
      </c>
      <c r="C212" t="s">
        <v>67</v>
      </c>
      <c r="D212" t="s">
        <v>404</v>
      </c>
      <c r="E212">
        <v>5</v>
      </c>
      <c r="F212">
        <v>1</v>
      </c>
      <c r="G212" t="s">
        <v>137</v>
      </c>
      <c r="H212" t="s">
        <v>405</v>
      </c>
      <c r="I212" t="s">
        <v>404</v>
      </c>
      <c r="J212">
        <v>3668.6377309999998</v>
      </c>
      <c r="K212">
        <v>124</v>
      </c>
    </row>
    <row r="213" spans="1:17">
      <c r="A213" s="21">
        <v>43907</v>
      </c>
      <c r="B213" t="s">
        <v>67</v>
      </c>
      <c r="C213" t="s">
        <v>67</v>
      </c>
      <c r="D213" t="s">
        <v>406</v>
      </c>
      <c r="E213">
        <v>5</v>
      </c>
      <c r="F213">
        <v>2</v>
      </c>
      <c r="G213" t="s">
        <v>137</v>
      </c>
      <c r="H213" t="s">
        <v>407</v>
      </c>
      <c r="I213" t="s">
        <v>406</v>
      </c>
      <c r="J213">
        <v>3668.6377309999998</v>
      </c>
      <c r="K213">
        <v>125</v>
      </c>
    </row>
    <row r="214" spans="1:17">
      <c r="A214" s="21">
        <v>43907</v>
      </c>
      <c r="B214" t="s">
        <v>67</v>
      </c>
      <c r="C214" t="s">
        <v>67</v>
      </c>
      <c r="D214" t="s">
        <v>408</v>
      </c>
      <c r="E214">
        <v>5</v>
      </c>
      <c r="F214">
        <v>3</v>
      </c>
      <c r="G214" t="s">
        <v>137</v>
      </c>
      <c r="H214" t="s">
        <v>409</v>
      </c>
      <c r="I214" t="s">
        <v>408</v>
      </c>
      <c r="J214">
        <v>3668.6377309999998</v>
      </c>
      <c r="K214">
        <v>126</v>
      </c>
    </row>
    <row r="215" spans="1:17">
      <c r="A215" s="21">
        <v>43907</v>
      </c>
      <c r="B215" t="s">
        <v>67</v>
      </c>
      <c r="C215" t="s">
        <v>67</v>
      </c>
      <c r="D215" t="s">
        <v>410</v>
      </c>
      <c r="E215">
        <v>5</v>
      </c>
      <c r="F215">
        <v>4</v>
      </c>
      <c r="G215" t="s">
        <v>137</v>
      </c>
      <c r="H215" t="s">
        <v>411</v>
      </c>
      <c r="I215" t="s">
        <v>410</v>
      </c>
      <c r="J215">
        <v>3668.6377309999998</v>
      </c>
      <c r="K215">
        <v>112</v>
      </c>
      <c r="Q215" s="20" t="s">
        <v>3</v>
      </c>
    </row>
    <row r="216" spans="1:17">
      <c r="A216" s="21">
        <v>43907</v>
      </c>
      <c r="B216" t="s">
        <v>67</v>
      </c>
      <c r="C216" t="s">
        <v>67</v>
      </c>
      <c r="D216" t="s">
        <v>412</v>
      </c>
      <c r="E216">
        <v>5</v>
      </c>
      <c r="F216">
        <v>5</v>
      </c>
      <c r="G216" t="s">
        <v>137</v>
      </c>
      <c r="H216" t="s">
        <v>413</v>
      </c>
      <c r="I216" t="s">
        <v>412</v>
      </c>
      <c r="J216">
        <v>3668.6377309999998</v>
      </c>
      <c r="K216">
        <v>127</v>
      </c>
      <c r="M216" s="20" t="s">
        <v>475</v>
      </c>
      <c r="N216" s="20" t="s">
        <v>81</v>
      </c>
      <c r="O216">
        <v>128</v>
      </c>
      <c r="P216" s="20" t="s">
        <v>476</v>
      </c>
      <c r="Q216" s="26">
        <v>44583</v>
      </c>
    </row>
    <row r="217" spans="1:17">
      <c r="A217" s="21">
        <v>43907</v>
      </c>
      <c r="B217" t="s">
        <v>67</v>
      </c>
      <c r="C217" t="s">
        <v>67</v>
      </c>
      <c r="D217" t="s">
        <v>414</v>
      </c>
      <c r="E217">
        <v>5</v>
      </c>
      <c r="F217">
        <v>6</v>
      </c>
      <c r="G217" t="s">
        <v>137</v>
      </c>
      <c r="H217" t="s">
        <v>415</v>
      </c>
      <c r="I217" t="s">
        <v>414</v>
      </c>
      <c r="J217">
        <v>3668.6377309999998</v>
      </c>
      <c r="K217">
        <v>129</v>
      </c>
      <c r="N217" s="20" t="s">
        <v>83</v>
      </c>
      <c r="O217">
        <v>130</v>
      </c>
      <c r="P217" s="20" t="s">
        <v>476</v>
      </c>
      <c r="Q217" s="26">
        <v>44583</v>
      </c>
    </row>
    <row r="218" spans="1:17">
      <c r="A218" s="21">
        <v>43907</v>
      </c>
      <c r="B218" t="s">
        <v>67</v>
      </c>
      <c r="C218" t="s">
        <v>67</v>
      </c>
      <c r="D218" t="s">
        <v>416</v>
      </c>
      <c r="E218">
        <v>5</v>
      </c>
      <c r="F218">
        <v>7</v>
      </c>
      <c r="G218" t="s">
        <v>137</v>
      </c>
      <c r="H218" t="s">
        <v>417</v>
      </c>
      <c r="I218" t="s">
        <v>416</v>
      </c>
      <c r="J218">
        <v>3668.6377309999998</v>
      </c>
      <c r="K218">
        <v>131</v>
      </c>
    </row>
    <row r="219" spans="1:17">
      <c r="A219" s="21">
        <v>43907</v>
      </c>
      <c r="B219" t="s">
        <v>67</v>
      </c>
      <c r="C219" t="s">
        <v>67</v>
      </c>
      <c r="D219" t="s">
        <v>418</v>
      </c>
      <c r="E219">
        <v>5</v>
      </c>
      <c r="F219">
        <v>8</v>
      </c>
      <c r="G219" t="s">
        <v>137</v>
      </c>
      <c r="H219" t="s">
        <v>419</v>
      </c>
      <c r="I219" t="s">
        <v>418</v>
      </c>
      <c r="J219">
        <v>3668.6377309999998</v>
      </c>
      <c r="K219">
        <v>138</v>
      </c>
    </row>
    <row r="220" spans="1:17">
      <c r="A220" s="21">
        <v>43907</v>
      </c>
      <c r="B220" t="s">
        <v>67</v>
      </c>
      <c r="C220" t="s">
        <v>67</v>
      </c>
      <c r="D220" t="s">
        <v>420</v>
      </c>
      <c r="E220">
        <v>5</v>
      </c>
      <c r="F220">
        <v>9</v>
      </c>
      <c r="G220" t="s">
        <v>137</v>
      </c>
      <c r="H220" t="s">
        <v>421</v>
      </c>
      <c r="I220" t="s">
        <v>420</v>
      </c>
      <c r="J220">
        <v>3668.6377309999998</v>
      </c>
      <c r="K220">
        <v>133</v>
      </c>
    </row>
    <row r="221" spans="1:17">
      <c r="A221" s="21">
        <v>43907</v>
      </c>
      <c r="B221" t="s">
        <v>67</v>
      </c>
      <c r="C221" t="s">
        <v>67</v>
      </c>
      <c r="D221" t="s">
        <v>422</v>
      </c>
      <c r="E221">
        <v>5</v>
      </c>
      <c r="F221">
        <v>10</v>
      </c>
      <c r="G221" t="s">
        <v>137</v>
      </c>
      <c r="H221" t="s">
        <v>423</v>
      </c>
      <c r="I221" t="s">
        <v>422</v>
      </c>
      <c r="J221">
        <v>3668.6377309999998</v>
      </c>
      <c r="K221">
        <v>134</v>
      </c>
    </row>
    <row r="222" spans="1:17">
      <c r="A222" s="21">
        <v>43907</v>
      </c>
      <c r="B222" t="s">
        <v>67</v>
      </c>
      <c r="C222" t="s">
        <v>67</v>
      </c>
      <c r="D222" t="s">
        <v>424</v>
      </c>
      <c r="E222">
        <v>6</v>
      </c>
      <c r="F222">
        <v>1</v>
      </c>
      <c r="G222" t="s">
        <v>137</v>
      </c>
      <c r="H222" t="s">
        <v>425</v>
      </c>
      <c r="I222" t="s">
        <v>424</v>
      </c>
      <c r="J222">
        <v>3668.6377309999998</v>
      </c>
      <c r="K222">
        <v>151</v>
      </c>
    </row>
    <row r="223" spans="1:17">
      <c r="A223" s="21">
        <v>43907</v>
      </c>
      <c r="B223" t="s">
        <v>67</v>
      </c>
      <c r="C223" t="s">
        <v>67</v>
      </c>
      <c r="D223" t="s">
        <v>426</v>
      </c>
      <c r="E223">
        <v>6</v>
      </c>
      <c r="F223">
        <v>2</v>
      </c>
      <c r="G223" t="s">
        <v>137</v>
      </c>
      <c r="H223" t="s">
        <v>427</v>
      </c>
      <c r="I223" t="s">
        <v>426</v>
      </c>
      <c r="J223">
        <v>3668.6377309999998</v>
      </c>
      <c r="K223">
        <v>145</v>
      </c>
    </row>
    <row r="224" spans="1:17">
      <c r="A224" s="21">
        <v>43907</v>
      </c>
      <c r="B224" t="s">
        <v>67</v>
      </c>
      <c r="C224" t="s">
        <v>67</v>
      </c>
      <c r="D224" t="s">
        <v>428</v>
      </c>
      <c r="E224">
        <v>6</v>
      </c>
      <c r="F224">
        <v>3</v>
      </c>
      <c r="G224" t="s">
        <v>137</v>
      </c>
      <c r="H224" t="s">
        <v>429</v>
      </c>
      <c r="I224" t="s">
        <v>428</v>
      </c>
      <c r="J224">
        <v>3668.6377309999998</v>
      </c>
      <c r="K224">
        <v>92</v>
      </c>
    </row>
    <row r="225" spans="1:12">
      <c r="A225" s="21">
        <v>43907</v>
      </c>
      <c r="B225" t="s">
        <v>67</v>
      </c>
      <c r="C225" t="s">
        <v>67</v>
      </c>
      <c r="D225" t="s">
        <v>430</v>
      </c>
      <c r="E225">
        <v>6</v>
      </c>
      <c r="F225">
        <v>4</v>
      </c>
      <c r="G225" t="s">
        <v>137</v>
      </c>
      <c r="H225" t="s">
        <v>431</v>
      </c>
      <c r="I225" t="s">
        <v>430</v>
      </c>
      <c r="J225">
        <v>3668.6377309999998</v>
      </c>
      <c r="K225">
        <v>94</v>
      </c>
    </row>
    <row r="226" spans="1:12">
      <c r="A226" s="21">
        <v>43907</v>
      </c>
      <c r="B226" t="s">
        <v>67</v>
      </c>
      <c r="C226" t="s">
        <v>67</v>
      </c>
      <c r="D226" t="s">
        <v>432</v>
      </c>
      <c r="E226">
        <v>6</v>
      </c>
      <c r="F226">
        <v>5</v>
      </c>
      <c r="G226" t="s">
        <v>137</v>
      </c>
      <c r="H226" t="s">
        <v>433</v>
      </c>
      <c r="I226" t="s">
        <v>432</v>
      </c>
      <c r="J226">
        <v>3668.6377309999998</v>
      </c>
      <c r="K226">
        <v>96</v>
      </c>
    </row>
    <row r="227" spans="1:12">
      <c r="A227" s="21">
        <v>43907</v>
      </c>
      <c r="B227" t="s">
        <v>67</v>
      </c>
      <c r="C227" t="s">
        <v>67</v>
      </c>
      <c r="D227" t="s">
        <v>434</v>
      </c>
      <c r="E227">
        <v>6</v>
      </c>
      <c r="F227">
        <v>6</v>
      </c>
      <c r="G227" t="s">
        <v>137</v>
      </c>
      <c r="H227" t="s">
        <v>435</v>
      </c>
      <c r="I227" t="s">
        <v>434</v>
      </c>
      <c r="J227">
        <v>3668.6377309999998</v>
      </c>
      <c r="K227">
        <v>98</v>
      </c>
    </row>
    <row r="228" spans="1:12">
      <c r="A228" s="21">
        <v>43907</v>
      </c>
      <c r="B228" t="s">
        <v>67</v>
      </c>
      <c r="C228" t="s">
        <v>67</v>
      </c>
      <c r="D228" t="s">
        <v>436</v>
      </c>
      <c r="E228">
        <v>6</v>
      </c>
      <c r="F228">
        <v>7</v>
      </c>
      <c r="G228" t="s">
        <v>137</v>
      </c>
      <c r="H228" t="s">
        <v>437</v>
      </c>
      <c r="I228" t="s">
        <v>436</v>
      </c>
      <c r="J228">
        <v>3668.6377309999998</v>
      </c>
      <c r="K228">
        <v>99</v>
      </c>
    </row>
    <row r="229" spans="1:12">
      <c r="A229" s="21">
        <v>43907</v>
      </c>
      <c r="B229" t="s">
        <v>67</v>
      </c>
      <c r="C229" t="s">
        <v>67</v>
      </c>
      <c r="D229" t="s">
        <v>438</v>
      </c>
      <c r="E229">
        <v>6</v>
      </c>
      <c r="F229">
        <v>8</v>
      </c>
      <c r="G229" t="s">
        <v>137</v>
      </c>
      <c r="H229" t="s">
        <v>439</v>
      </c>
      <c r="I229" t="s">
        <v>438</v>
      </c>
      <c r="J229">
        <v>3668.6377309999998</v>
      </c>
      <c r="K229">
        <v>103</v>
      </c>
    </row>
    <row r="230" spans="1:12">
      <c r="A230" s="21">
        <v>43907</v>
      </c>
      <c r="B230" t="s">
        <v>67</v>
      </c>
      <c r="C230" t="s">
        <v>67</v>
      </c>
      <c r="D230" t="s">
        <v>440</v>
      </c>
      <c r="E230">
        <v>6</v>
      </c>
      <c r="F230">
        <v>9</v>
      </c>
      <c r="G230" t="s">
        <v>137</v>
      </c>
      <c r="H230" t="s">
        <v>441</v>
      </c>
      <c r="I230" t="s">
        <v>440</v>
      </c>
      <c r="J230">
        <v>3668.6377309999998</v>
      </c>
      <c r="K230">
        <v>114</v>
      </c>
    </row>
    <row r="231" spans="1:12">
      <c r="A231" s="21">
        <v>43907</v>
      </c>
      <c r="B231" t="s">
        <v>67</v>
      </c>
      <c r="C231" t="s">
        <v>67</v>
      </c>
      <c r="D231" t="s">
        <v>442</v>
      </c>
      <c r="E231">
        <v>6</v>
      </c>
      <c r="F231">
        <v>10</v>
      </c>
      <c r="G231" t="s">
        <v>137</v>
      </c>
      <c r="H231" t="s">
        <v>443</v>
      </c>
      <c r="I231" t="s">
        <v>442</v>
      </c>
      <c r="J231">
        <v>3668.6377309999998</v>
      </c>
      <c r="K231">
        <v>115</v>
      </c>
      <c r="L231" s="20"/>
    </row>
    <row r="232" spans="1:12">
      <c r="A232" s="21">
        <v>43907</v>
      </c>
      <c r="B232" t="s">
        <v>67</v>
      </c>
      <c r="C232" t="s">
        <v>67</v>
      </c>
      <c r="D232" t="s">
        <v>444</v>
      </c>
      <c r="E232">
        <v>7</v>
      </c>
      <c r="F232">
        <v>1</v>
      </c>
      <c r="G232" t="s">
        <v>137</v>
      </c>
      <c r="H232" t="s">
        <v>445</v>
      </c>
      <c r="I232" t="s">
        <v>444</v>
      </c>
      <c r="J232">
        <v>3668.6377309999998</v>
      </c>
      <c r="K232">
        <v>117</v>
      </c>
    </row>
    <row r="233" spans="1:12">
      <c r="A233" s="21">
        <v>43907</v>
      </c>
      <c r="B233" t="s">
        <v>67</v>
      </c>
      <c r="C233" t="s">
        <v>67</v>
      </c>
      <c r="D233" t="s">
        <v>446</v>
      </c>
      <c r="E233">
        <v>7</v>
      </c>
      <c r="F233">
        <v>2</v>
      </c>
      <c r="G233" t="s">
        <v>137</v>
      </c>
      <c r="H233" t="s">
        <v>447</v>
      </c>
      <c r="I233" t="s">
        <v>446</v>
      </c>
      <c r="J233">
        <v>3668.6377309999998</v>
      </c>
      <c r="K233">
        <v>118</v>
      </c>
    </row>
    <row r="234" spans="1:12">
      <c r="A234" s="21">
        <v>43907</v>
      </c>
      <c r="B234" t="s">
        <v>67</v>
      </c>
      <c r="C234" t="s">
        <v>67</v>
      </c>
      <c r="D234" t="s">
        <v>448</v>
      </c>
      <c r="E234">
        <v>7</v>
      </c>
      <c r="F234">
        <v>3</v>
      </c>
      <c r="G234" t="s">
        <v>137</v>
      </c>
      <c r="H234" t="s">
        <v>449</v>
      </c>
      <c r="I234" t="s">
        <v>448</v>
      </c>
      <c r="J234">
        <v>3668.6377309999998</v>
      </c>
      <c r="K234">
        <v>119</v>
      </c>
      <c r="L234" s="20" t="s">
        <v>474</v>
      </c>
    </row>
    <row r="235" spans="1:12">
      <c r="A235" s="21">
        <v>43907</v>
      </c>
      <c r="B235" t="s">
        <v>67</v>
      </c>
      <c r="C235" t="s">
        <v>67</v>
      </c>
      <c r="D235" t="s">
        <v>450</v>
      </c>
      <c r="E235">
        <v>7</v>
      </c>
      <c r="F235">
        <v>4</v>
      </c>
      <c r="G235" t="s">
        <v>137</v>
      </c>
      <c r="H235" t="s">
        <v>451</v>
      </c>
      <c r="I235" t="s">
        <v>450</v>
      </c>
      <c r="J235">
        <v>3668.6377309999998</v>
      </c>
      <c r="K235">
        <v>120</v>
      </c>
    </row>
    <row r="236" spans="1:12">
      <c r="A236" s="21">
        <v>43907</v>
      </c>
      <c r="B236" t="s">
        <v>67</v>
      </c>
      <c r="C236" t="s">
        <v>67</v>
      </c>
      <c r="D236" t="s">
        <v>452</v>
      </c>
      <c r="E236">
        <v>7</v>
      </c>
      <c r="F236">
        <v>5</v>
      </c>
      <c r="G236" t="s">
        <v>137</v>
      </c>
      <c r="H236" t="s">
        <v>453</v>
      </c>
      <c r="I236" t="s">
        <v>452</v>
      </c>
      <c r="J236">
        <v>3668.6377309999998</v>
      </c>
      <c r="K236">
        <v>104</v>
      </c>
    </row>
    <row r="237" spans="1:12">
      <c r="A237" s="21">
        <v>43907</v>
      </c>
      <c r="B237" t="s">
        <v>67</v>
      </c>
      <c r="C237" t="s">
        <v>67</v>
      </c>
      <c r="D237" t="s">
        <v>454</v>
      </c>
      <c r="E237">
        <v>7</v>
      </c>
      <c r="F237">
        <v>6</v>
      </c>
      <c r="G237" t="s">
        <v>137</v>
      </c>
      <c r="H237" t="s">
        <v>455</v>
      </c>
      <c r="I237" t="s">
        <v>454</v>
      </c>
      <c r="J237">
        <v>3668.6377309999998</v>
      </c>
      <c r="K237">
        <v>105</v>
      </c>
    </row>
    <row r="238" spans="1:12">
      <c r="A238" s="21">
        <v>43907</v>
      </c>
      <c r="B238" t="s">
        <v>67</v>
      </c>
      <c r="C238" t="s">
        <v>67</v>
      </c>
      <c r="D238" t="s">
        <v>456</v>
      </c>
      <c r="E238">
        <v>7</v>
      </c>
      <c r="F238">
        <v>7</v>
      </c>
      <c r="G238" t="s">
        <v>137</v>
      </c>
      <c r="H238" t="s">
        <v>457</v>
      </c>
      <c r="I238" t="s">
        <v>456</v>
      </c>
      <c r="J238">
        <v>3668.6377309999998</v>
      </c>
      <c r="K238">
        <v>106</v>
      </c>
    </row>
    <row r="241" spans="1:12">
      <c r="A241" s="27" t="s">
        <v>168</v>
      </c>
      <c r="B241" s="19">
        <v>20200121</v>
      </c>
      <c r="G241" s="20" t="s">
        <v>283</v>
      </c>
      <c r="H241" s="23">
        <v>44173</v>
      </c>
    </row>
    <row r="242" spans="1:12">
      <c r="A242" t="s">
        <v>126</v>
      </c>
      <c r="B242" s="20" t="s">
        <v>491</v>
      </c>
      <c r="G242" s="20" t="s">
        <v>173</v>
      </c>
      <c r="H242" s="23">
        <v>43851</v>
      </c>
    </row>
    <row r="243" spans="1:12">
      <c r="A243" t="s">
        <v>127</v>
      </c>
      <c r="B243" t="s">
        <v>128</v>
      </c>
      <c r="C243" t="s">
        <v>129</v>
      </c>
      <c r="D243" t="s">
        <v>130</v>
      </c>
      <c r="E243" t="s">
        <v>131</v>
      </c>
      <c r="F243" t="s">
        <v>132</v>
      </c>
      <c r="G243" t="s">
        <v>133</v>
      </c>
      <c r="H243" t="s">
        <v>134</v>
      </c>
      <c r="I243" t="s">
        <v>135</v>
      </c>
      <c r="J243" t="s">
        <v>136</v>
      </c>
    </row>
    <row r="244" spans="1:12">
      <c r="A244" s="21">
        <v>43851</v>
      </c>
      <c r="B244" s="21">
        <v>43831</v>
      </c>
      <c r="C244" t="s">
        <v>67</v>
      </c>
      <c r="D244" t="s">
        <v>396</v>
      </c>
      <c r="E244">
        <v>3</v>
      </c>
      <c r="F244">
        <v>1</v>
      </c>
      <c r="G244" t="s">
        <v>137</v>
      </c>
      <c r="H244" t="s">
        <v>490</v>
      </c>
      <c r="I244" t="s">
        <v>396</v>
      </c>
      <c r="J244">
        <v>3596.976244</v>
      </c>
      <c r="K244">
        <v>143</v>
      </c>
      <c r="L244" s="20" t="s">
        <v>492</v>
      </c>
    </row>
    <row r="247" spans="1:12">
      <c r="A247" s="20" t="s">
        <v>168</v>
      </c>
      <c r="B247">
        <v>20191216</v>
      </c>
      <c r="G247" s="20" t="s">
        <v>283</v>
      </c>
    </row>
    <row r="248" spans="1:12">
      <c r="A248" t="s">
        <v>126</v>
      </c>
      <c r="B248" s="20" t="s">
        <v>573</v>
      </c>
      <c r="G248" s="20" t="s">
        <v>173</v>
      </c>
      <c r="H248" s="23">
        <v>43815</v>
      </c>
    </row>
    <row r="249" spans="1:12">
      <c r="A249" t="s">
        <v>127</v>
      </c>
      <c r="B249" t="s">
        <v>128</v>
      </c>
      <c r="C249" t="s">
        <v>129</v>
      </c>
      <c r="D249" t="s">
        <v>130</v>
      </c>
      <c r="E249" t="s">
        <v>131</v>
      </c>
      <c r="F249" t="s">
        <v>132</v>
      </c>
      <c r="G249" t="s">
        <v>133</v>
      </c>
      <c r="H249" t="s">
        <v>134</v>
      </c>
      <c r="I249" t="s">
        <v>135</v>
      </c>
      <c r="J249" t="s">
        <v>136</v>
      </c>
    </row>
    <row r="250" spans="1:12" s="25" customFormat="1">
      <c r="A250" s="24">
        <v>43815</v>
      </c>
      <c r="B250" s="24">
        <v>43808</v>
      </c>
      <c r="C250" s="29">
        <v>0.38819444444444445</v>
      </c>
      <c r="D250" s="25" t="s">
        <v>493</v>
      </c>
      <c r="E250" s="25">
        <v>1</v>
      </c>
      <c r="F250" s="25">
        <v>1</v>
      </c>
      <c r="G250" s="25" t="s">
        <v>344</v>
      </c>
      <c r="H250" s="25" t="s">
        <v>494</v>
      </c>
      <c r="I250" s="25" t="s">
        <v>493</v>
      </c>
      <c r="J250" s="25">
        <v>3597.83870782443</v>
      </c>
    </row>
    <row r="251" spans="1:12" s="25" customFormat="1">
      <c r="A251" s="24">
        <v>43815</v>
      </c>
      <c r="B251" s="24">
        <v>43808</v>
      </c>
      <c r="C251" s="29">
        <v>0.38819444444444445</v>
      </c>
      <c r="D251" s="25" t="s">
        <v>495</v>
      </c>
      <c r="E251" s="25">
        <v>1</v>
      </c>
      <c r="F251" s="25">
        <v>2</v>
      </c>
      <c r="G251" s="25" t="s">
        <v>344</v>
      </c>
      <c r="H251" s="25" t="s">
        <v>496</v>
      </c>
      <c r="I251" s="25" t="s">
        <v>495</v>
      </c>
      <c r="J251" s="25">
        <v>3597.83870782443</v>
      </c>
    </row>
    <row r="252" spans="1:12" s="25" customFormat="1">
      <c r="A252" s="24">
        <v>43815</v>
      </c>
      <c r="B252" s="24">
        <v>43808</v>
      </c>
      <c r="C252" s="29">
        <v>0.40902777777777777</v>
      </c>
      <c r="D252" s="25" t="s">
        <v>497</v>
      </c>
      <c r="E252" s="25">
        <v>1</v>
      </c>
      <c r="F252" s="25">
        <v>3</v>
      </c>
      <c r="G252" s="25" t="s">
        <v>344</v>
      </c>
      <c r="H252" s="25" t="s">
        <v>498</v>
      </c>
      <c r="I252" s="25" t="s">
        <v>497</v>
      </c>
      <c r="J252" s="25">
        <v>3597.83870782443</v>
      </c>
    </row>
    <row r="253" spans="1:12" s="25" customFormat="1">
      <c r="A253" s="24">
        <v>43815</v>
      </c>
      <c r="B253" s="24">
        <v>43808</v>
      </c>
      <c r="C253" s="29">
        <v>0.40902777777777777</v>
      </c>
      <c r="D253" s="25" t="s">
        <v>499</v>
      </c>
      <c r="E253" s="25">
        <v>1</v>
      </c>
      <c r="F253" s="25">
        <v>4</v>
      </c>
      <c r="G253" s="25" t="s">
        <v>344</v>
      </c>
      <c r="H253" s="25" t="s">
        <v>500</v>
      </c>
      <c r="I253" s="25" t="s">
        <v>499</v>
      </c>
      <c r="J253" s="25">
        <v>3597.83870782443</v>
      </c>
    </row>
    <row r="254" spans="1:12" s="25" customFormat="1">
      <c r="A254" s="24">
        <v>43815</v>
      </c>
      <c r="B254" s="24">
        <v>43805</v>
      </c>
      <c r="C254" s="29">
        <v>0.61458333333333337</v>
      </c>
      <c r="D254" s="25" t="s">
        <v>501</v>
      </c>
      <c r="E254" s="25">
        <v>1</v>
      </c>
      <c r="F254" s="25">
        <v>5</v>
      </c>
      <c r="G254" s="25" t="s">
        <v>344</v>
      </c>
      <c r="H254" s="25" t="s">
        <v>502</v>
      </c>
      <c r="I254" s="25" t="s">
        <v>501</v>
      </c>
      <c r="J254" s="25">
        <v>3597.83870782443</v>
      </c>
    </row>
    <row r="255" spans="1:12" s="25" customFormat="1">
      <c r="A255" s="24">
        <v>43815</v>
      </c>
      <c r="B255" s="24">
        <v>43805</v>
      </c>
      <c r="C255" s="29">
        <v>0.61458333333333337</v>
      </c>
      <c r="D255" s="25" t="s">
        <v>503</v>
      </c>
      <c r="E255" s="25">
        <v>1</v>
      </c>
      <c r="F255" s="25">
        <v>6</v>
      </c>
      <c r="G255" s="25" t="s">
        <v>344</v>
      </c>
      <c r="H255" s="25" t="s">
        <v>504</v>
      </c>
      <c r="I255" s="25" t="s">
        <v>503</v>
      </c>
      <c r="J255" s="25">
        <v>3597.83870782443</v>
      </c>
    </row>
    <row r="256" spans="1:12" s="25" customFormat="1">
      <c r="A256" s="24">
        <v>43815</v>
      </c>
      <c r="B256" s="24">
        <v>43804</v>
      </c>
      <c r="C256" s="29">
        <v>0.5625</v>
      </c>
      <c r="D256" s="25" t="s">
        <v>505</v>
      </c>
      <c r="E256" s="25">
        <v>1</v>
      </c>
      <c r="F256" s="25">
        <v>7</v>
      </c>
      <c r="G256" s="25" t="s">
        <v>344</v>
      </c>
      <c r="H256" s="25" t="s">
        <v>506</v>
      </c>
      <c r="I256" s="25" t="s">
        <v>505</v>
      </c>
      <c r="J256" s="25">
        <v>3597.83870782443</v>
      </c>
    </row>
    <row r="257" spans="1:11" s="25" customFormat="1">
      <c r="A257" s="24">
        <v>43815</v>
      </c>
      <c r="B257" s="24">
        <v>43804</v>
      </c>
      <c r="C257" s="29">
        <v>0.5625</v>
      </c>
      <c r="D257" s="25" t="s">
        <v>507</v>
      </c>
      <c r="E257" s="25">
        <v>1</v>
      </c>
      <c r="F257" s="25">
        <v>8</v>
      </c>
      <c r="G257" s="25" t="s">
        <v>344</v>
      </c>
      <c r="H257" s="25" t="s">
        <v>508</v>
      </c>
      <c r="I257" s="25" t="s">
        <v>507</v>
      </c>
      <c r="J257" s="25">
        <v>3597.83870782443</v>
      </c>
    </row>
    <row r="258" spans="1:11" s="25" customFormat="1">
      <c r="A258" s="24">
        <v>43815</v>
      </c>
      <c r="B258" s="24">
        <v>43803</v>
      </c>
      <c r="C258" s="29">
        <v>0.4375</v>
      </c>
      <c r="D258" s="25" t="s">
        <v>509</v>
      </c>
      <c r="E258" s="25">
        <v>1</v>
      </c>
      <c r="F258" s="25">
        <v>9</v>
      </c>
      <c r="G258" s="25" t="s">
        <v>344</v>
      </c>
      <c r="H258" s="25" t="s">
        <v>510</v>
      </c>
      <c r="I258" s="25" t="s">
        <v>509</v>
      </c>
      <c r="J258" s="25">
        <v>3597.83870782443</v>
      </c>
    </row>
    <row r="259" spans="1:11" s="25" customFormat="1">
      <c r="A259" s="24">
        <v>43815</v>
      </c>
      <c r="B259" s="24">
        <v>43803</v>
      </c>
      <c r="C259" s="29">
        <v>0.4375</v>
      </c>
      <c r="D259" s="25" t="s">
        <v>511</v>
      </c>
      <c r="E259" s="25">
        <v>1</v>
      </c>
      <c r="F259" s="25">
        <v>10</v>
      </c>
      <c r="G259" s="25" t="s">
        <v>344</v>
      </c>
      <c r="H259" s="25" t="s">
        <v>512</v>
      </c>
      <c r="I259" s="25" t="s">
        <v>511</v>
      </c>
      <c r="J259" s="25">
        <v>3597.83870782443</v>
      </c>
    </row>
    <row r="260" spans="1:11">
      <c r="A260" s="21">
        <v>43815</v>
      </c>
      <c r="B260" t="s">
        <v>67</v>
      </c>
      <c r="C260" t="s">
        <v>67</v>
      </c>
      <c r="D260" t="s">
        <v>513</v>
      </c>
      <c r="E260">
        <v>2</v>
      </c>
      <c r="F260">
        <v>1</v>
      </c>
      <c r="G260" t="s">
        <v>137</v>
      </c>
      <c r="H260" t="s">
        <v>514</v>
      </c>
      <c r="I260" t="s">
        <v>513</v>
      </c>
      <c r="J260">
        <v>3597.83870782443</v>
      </c>
      <c r="K260">
        <v>78</v>
      </c>
    </row>
    <row r="261" spans="1:11">
      <c r="A261" s="21">
        <v>43815</v>
      </c>
      <c r="B261" t="s">
        <v>67</v>
      </c>
      <c r="C261" t="s">
        <v>67</v>
      </c>
      <c r="D261" t="s">
        <v>515</v>
      </c>
      <c r="E261">
        <v>2</v>
      </c>
      <c r="F261">
        <v>2</v>
      </c>
      <c r="G261" t="s">
        <v>137</v>
      </c>
      <c r="H261" t="s">
        <v>516</v>
      </c>
      <c r="I261" t="s">
        <v>515</v>
      </c>
      <c r="J261">
        <v>3597.83870782443</v>
      </c>
      <c r="K261">
        <v>79</v>
      </c>
    </row>
    <row r="262" spans="1:11">
      <c r="A262" s="21">
        <v>43815</v>
      </c>
      <c r="B262" t="s">
        <v>67</v>
      </c>
      <c r="C262" t="s">
        <v>67</v>
      </c>
      <c r="D262" t="s">
        <v>517</v>
      </c>
      <c r="E262">
        <v>2</v>
      </c>
      <c r="F262">
        <v>3</v>
      </c>
      <c r="G262" t="s">
        <v>137</v>
      </c>
      <c r="H262" t="s">
        <v>518</v>
      </c>
      <c r="I262" t="s">
        <v>517</v>
      </c>
      <c r="J262">
        <v>3597.83870782443</v>
      </c>
      <c r="K262">
        <v>59</v>
      </c>
    </row>
    <row r="263" spans="1:11">
      <c r="A263" s="21">
        <v>43815</v>
      </c>
      <c r="B263" t="s">
        <v>67</v>
      </c>
      <c r="C263" t="s">
        <v>67</v>
      </c>
      <c r="D263" t="s">
        <v>519</v>
      </c>
      <c r="E263">
        <v>2</v>
      </c>
      <c r="F263">
        <v>4</v>
      </c>
      <c r="G263" t="s">
        <v>137</v>
      </c>
      <c r="H263" t="s">
        <v>520</v>
      </c>
      <c r="I263" t="s">
        <v>519</v>
      </c>
      <c r="J263">
        <v>3597.83870782443</v>
      </c>
      <c r="K263">
        <v>60</v>
      </c>
    </row>
    <row r="264" spans="1:11">
      <c r="A264" s="21">
        <v>43815</v>
      </c>
      <c r="B264" t="s">
        <v>67</v>
      </c>
      <c r="C264" t="s">
        <v>67</v>
      </c>
      <c r="D264" t="s">
        <v>521</v>
      </c>
      <c r="E264">
        <v>2</v>
      </c>
      <c r="F264">
        <v>5</v>
      </c>
      <c r="G264" t="s">
        <v>137</v>
      </c>
      <c r="H264" t="s">
        <v>522</v>
      </c>
      <c r="I264" t="s">
        <v>521</v>
      </c>
      <c r="J264">
        <v>3597.83870782443</v>
      </c>
      <c r="K264">
        <v>61</v>
      </c>
    </row>
    <row r="265" spans="1:11">
      <c r="A265" s="21">
        <v>43815</v>
      </c>
      <c r="B265" t="s">
        <v>67</v>
      </c>
      <c r="C265" t="s">
        <v>67</v>
      </c>
      <c r="D265" t="s">
        <v>523</v>
      </c>
      <c r="E265">
        <v>2</v>
      </c>
      <c r="F265">
        <v>6</v>
      </c>
      <c r="G265" t="s">
        <v>137</v>
      </c>
      <c r="H265" t="s">
        <v>524</v>
      </c>
      <c r="I265" t="s">
        <v>523</v>
      </c>
      <c r="J265">
        <v>3597.83870782443</v>
      </c>
      <c r="K265">
        <v>62</v>
      </c>
    </row>
    <row r="266" spans="1:11">
      <c r="A266" s="21">
        <v>43815</v>
      </c>
      <c r="B266" t="s">
        <v>67</v>
      </c>
      <c r="C266" t="s">
        <v>67</v>
      </c>
      <c r="D266" t="s">
        <v>525</v>
      </c>
      <c r="E266">
        <v>2</v>
      </c>
      <c r="F266">
        <v>7</v>
      </c>
      <c r="G266" t="s">
        <v>137</v>
      </c>
      <c r="H266" t="s">
        <v>526</v>
      </c>
      <c r="I266" t="s">
        <v>525</v>
      </c>
      <c r="J266">
        <v>3597.83870782443</v>
      </c>
      <c r="K266">
        <v>63</v>
      </c>
    </row>
    <row r="267" spans="1:11">
      <c r="A267" s="21">
        <v>43815</v>
      </c>
      <c r="B267" t="s">
        <v>67</v>
      </c>
      <c r="C267" t="s">
        <v>67</v>
      </c>
      <c r="D267" t="s">
        <v>527</v>
      </c>
      <c r="E267">
        <v>2</v>
      </c>
      <c r="F267">
        <v>8</v>
      </c>
      <c r="G267" t="s">
        <v>137</v>
      </c>
      <c r="H267" t="s">
        <v>528</v>
      </c>
      <c r="I267" t="s">
        <v>527</v>
      </c>
      <c r="J267">
        <v>3597.83870782443</v>
      </c>
      <c r="K267">
        <v>64</v>
      </c>
    </row>
    <row r="268" spans="1:11">
      <c r="A268" s="21">
        <v>43815</v>
      </c>
      <c r="B268" t="s">
        <v>67</v>
      </c>
      <c r="C268" t="s">
        <v>67</v>
      </c>
      <c r="D268" t="s">
        <v>529</v>
      </c>
      <c r="E268">
        <v>2</v>
      </c>
      <c r="F268">
        <v>9</v>
      </c>
      <c r="G268" t="s">
        <v>137</v>
      </c>
      <c r="H268" t="s">
        <v>530</v>
      </c>
      <c r="I268" t="s">
        <v>529</v>
      </c>
      <c r="J268">
        <v>3597.83870782443</v>
      </c>
      <c r="K268">
        <v>65</v>
      </c>
    </row>
    <row r="269" spans="1:11">
      <c r="A269" s="21">
        <v>43815</v>
      </c>
      <c r="B269" t="s">
        <v>67</v>
      </c>
      <c r="C269" t="s">
        <v>67</v>
      </c>
      <c r="D269" t="s">
        <v>531</v>
      </c>
      <c r="E269">
        <v>2</v>
      </c>
      <c r="F269">
        <v>10</v>
      </c>
      <c r="G269" t="s">
        <v>137</v>
      </c>
      <c r="H269" t="s">
        <v>532</v>
      </c>
      <c r="I269" t="s">
        <v>531</v>
      </c>
      <c r="J269">
        <v>3597.83870782443</v>
      </c>
      <c r="K269">
        <v>80</v>
      </c>
    </row>
    <row r="270" spans="1:11">
      <c r="A270" s="21">
        <v>43815</v>
      </c>
      <c r="B270" t="s">
        <v>67</v>
      </c>
      <c r="C270" t="s">
        <v>67</v>
      </c>
      <c r="D270" t="s">
        <v>533</v>
      </c>
      <c r="E270">
        <v>3</v>
      </c>
      <c r="F270">
        <v>1</v>
      </c>
      <c r="G270" t="s">
        <v>137</v>
      </c>
      <c r="H270" t="s">
        <v>534</v>
      </c>
      <c r="I270" t="s">
        <v>533</v>
      </c>
      <c r="J270">
        <v>3597.83870782443</v>
      </c>
      <c r="K270">
        <v>81</v>
      </c>
    </row>
    <row r="271" spans="1:11">
      <c r="A271" s="21">
        <v>43815</v>
      </c>
      <c r="B271" t="s">
        <v>67</v>
      </c>
      <c r="C271" t="s">
        <v>67</v>
      </c>
      <c r="D271" t="s">
        <v>535</v>
      </c>
      <c r="E271">
        <v>3</v>
      </c>
      <c r="F271">
        <v>2</v>
      </c>
      <c r="G271" t="s">
        <v>137</v>
      </c>
      <c r="H271" t="s">
        <v>536</v>
      </c>
      <c r="I271" t="s">
        <v>535</v>
      </c>
      <c r="J271">
        <v>3597.83870782443</v>
      </c>
      <c r="K271">
        <v>82</v>
      </c>
    </row>
    <row r="272" spans="1:11">
      <c r="A272" s="21">
        <v>43815</v>
      </c>
      <c r="B272" t="s">
        <v>67</v>
      </c>
      <c r="C272" t="s">
        <v>67</v>
      </c>
      <c r="D272" t="s">
        <v>537</v>
      </c>
      <c r="E272">
        <v>3</v>
      </c>
      <c r="F272">
        <v>3</v>
      </c>
      <c r="G272" t="s">
        <v>137</v>
      </c>
      <c r="H272" t="s">
        <v>538</v>
      </c>
      <c r="I272" t="s">
        <v>537</v>
      </c>
      <c r="J272">
        <v>3597.83870782443</v>
      </c>
      <c r="K272">
        <v>83</v>
      </c>
    </row>
    <row r="273" spans="1:11">
      <c r="A273" s="21">
        <v>43815</v>
      </c>
      <c r="B273" t="s">
        <v>67</v>
      </c>
      <c r="C273" t="s">
        <v>67</v>
      </c>
      <c r="D273" t="s">
        <v>539</v>
      </c>
      <c r="E273">
        <v>3</v>
      </c>
      <c r="F273">
        <v>4</v>
      </c>
      <c r="G273" t="s">
        <v>137</v>
      </c>
      <c r="H273" t="s">
        <v>540</v>
      </c>
      <c r="I273" t="s">
        <v>539</v>
      </c>
      <c r="J273">
        <v>3597.83870782443</v>
      </c>
      <c r="K273">
        <v>84</v>
      </c>
    </row>
    <row r="274" spans="1:11">
      <c r="A274" s="21">
        <v>43815</v>
      </c>
      <c r="B274" t="s">
        <v>67</v>
      </c>
      <c r="C274" t="s">
        <v>67</v>
      </c>
      <c r="D274" t="s">
        <v>541</v>
      </c>
      <c r="E274">
        <v>3</v>
      </c>
      <c r="F274">
        <v>5</v>
      </c>
      <c r="G274" t="s">
        <v>137</v>
      </c>
      <c r="H274" t="s">
        <v>542</v>
      </c>
      <c r="I274" t="s">
        <v>541</v>
      </c>
      <c r="J274">
        <v>3597.83870782443</v>
      </c>
      <c r="K274">
        <v>85</v>
      </c>
    </row>
    <row r="275" spans="1:11">
      <c r="A275" s="21">
        <v>43815</v>
      </c>
      <c r="B275" t="s">
        <v>67</v>
      </c>
      <c r="C275" t="s">
        <v>67</v>
      </c>
      <c r="D275" t="s">
        <v>543</v>
      </c>
      <c r="E275">
        <v>3</v>
      </c>
      <c r="F275">
        <v>6</v>
      </c>
      <c r="G275" t="s">
        <v>137</v>
      </c>
      <c r="H275" t="s">
        <v>544</v>
      </c>
      <c r="I275" t="s">
        <v>543</v>
      </c>
      <c r="J275">
        <v>3597.83870782443</v>
      </c>
      <c r="K275">
        <v>66</v>
      </c>
    </row>
    <row r="276" spans="1:11">
      <c r="A276" s="21">
        <v>43815</v>
      </c>
      <c r="B276" t="s">
        <v>67</v>
      </c>
      <c r="C276" t="s">
        <v>67</v>
      </c>
      <c r="D276" t="s">
        <v>545</v>
      </c>
      <c r="E276">
        <v>3</v>
      </c>
      <c r="F276">
        <v>7</v>
      </c>
      <c r="G276" t="s">
        <v>137</v>
      </c>
      <c r="H276" t="s">
        <v>546</v>
      </c>
      <c r="I276" t="s">
        <v>545</v>
      </c>
      <c r="J276">
        <v>3597.83870782443</v>
      </c>
      <c r="K276">
        <v>86</v>
      </c>
    </row>
    <row r="277" spans="1:11">
      <c r="A277" s="21">
        <v>43815</v>
      </c>
      <c r="B277" t="s">
        <v>67</v>
      </c>
      <c r="C277" t="s">
        <v>67</v>
      </c>
      <c r="D277" t="s">
        <v>547</v>
      </c>
      <c r="E277">
        <v>3</v>
      </c>
      <c r="F277">
        <v>8</v>
      </c>
      <c r="G277" t="s">
        <v>137</v>
      </c>
      <c r="H277" t="s">
        <v>548</v>
      </c>
      <c r="I277" t="s">
        <v>547</v>
      </c>
      <c r="J277">
        <v>3597.83870782443</v>
      </c>
      <c r="K277">
        <v>87</v>
      </c>
    </row>
    <row r="278" spans="1:11">
      <c r="A278" s="21">
        <v>43815</v>
      </c>
      <c r="B278" t="s">
        <v>67</v>
      </c>
      <c r="C278" t="s">
        <v>67</v>
      </c>
      <c r="D278" t="s">
        <v>549</v>
      </c>
      <c r="E278">
        <v>3</v>
      </c>
      <c r="F278">
        <v>9</v>
      </c>
      <c r="G278" t="s">
        <v>137</v>
      </c>
      <c r="H278" t="s">
        <v>550</v>
      </c>
      <c r="I278" t="s">
        <v>549</v>
      </c>
      <c r="J278">
        <v>3597.83870782443</v>
      </c>
      <c r="K278">
        <v>88</v>
      </c>
    </row>
    <row r="279" spans="1:11">
      <c r="A279" s="21">
        <v>43815</v>
      </c>
      <c r="B279" t="s">
        <v>67</v>
      </c>
      <c r="C279" t="s">
        <v>67</v>
      </c>
      <c r="D279" t="s">
        <v>551</v>
      </c>
      <c r="E279">
        <v>3</v>
      </c>
      <c r="F279">
        <v>10</v>
      </c>
      <c r="G279" t="s">
        <v>137</v>
      </c>
      <c r="H279" t="s">
        <v>552</v>
      </c>
      <c r="I279" t="s">
        <v>551</v>
      </c>
      <c r="J279">
        <v>3597.83870782443</v>
      </c>
      <c r="K279">
        <v>89</v>
      </c>
    </row>
    <row r="280" spans="1:11">
      <c r="A280" s="21">
        <v>43815</v>
      </c>
      <c r="B280" t="s">
        <v>67</v>
      </c>
      <c r="C280" t="s">
        <v>67</v>
      </c>
      <c r="D280" t="s">
        <v>553</v>
      </c>
      <c r="E280">
        <v>4</v>
      </c>
      <c r="F280">
        <v>1</v>
      </c>
      <c r="G280" t="s">
        <v>137</v>
      </c>
      <c r="H280" t="s">
        <v>554</v>
      </c>
      <c r="I280" t="s">
        <v>553</v>
      </c>
      <c r="J280">
        <v>3597.83870782443</v>
      </c>
      <c r="K280">
        <v>90</v>
      </c>
    </row>
    <row r="281" spans="1:11">
      <c r="A281" s="21">
        <v>43815</v>
      </c>
      <c r="B281" t="s">
        <v>67</v>
      </c>
      <c r="C281" t="s">
        <v>67</v>
      </c>
      <c r="D281" t="s">
        <v>555</v>
      </c>
      <c r="E281">
        <v>4</v>
      </c>
      <c r="F281">
        <v>2</v>
      </c>
      <c r="G281" t="s">
        <v>137</v>
      </c>
      <c r="H281" t="s">
        <v>556</v>
      </c>
      <c r="I281" t="s">
        <v>555</v>
      </c>
      <c r="J281">
        <v>3597.83870782443</v>
      </c>
      <c r="K281">
        <v>142</v>
      </c>
    </row>
    <row r="282" spans="1:11">
      <c r="A282" s="21">
        <v>43815</v>
      </c>
      <c r="B282" t="s">
        <v>67</v>
      </c>
      <c r="C282" t="s">
        <v>67</v>
      </c>
      <c r="D282" t="s">
        <v>557</v>
      </c>
      <c r="E282">
        <v>4</v>
      </c>
      <c r="F282">
        <v>3</v>
      </c>
      <c r="G282" t="s">
        <v>137</v>
      </c>
      <c r="H282" t="s">
        <v>558</v>
      </c>
      <c r="I282" t="s">
        <v>557</v>
      </c>
      <c r="J282">
        <v>3597.83870782443</v>
      </c>
      <c r="K282">
        <v>132</v>
      </c>
    </row>
    <row r="283" spans="1:11">
      <c r="A283" s="21">
        <v>43815</v>
      </c>
      <c r="B283" t="s">
        <v>67</v>
      </c>
      <c r="C283" t="s">
        <v>67</v>
      </c>
      <c r="D283" t="s">
        <v>559</v>
      </c>
      <c r="E283">
        <v>5</v>
      </c>
      <c r="F283">
        <v>1</v>
      </c>
      <c r="G283" t="s">
        <v>137</v>
      </c>
      <c r="H283" t="s">
        <v>560</v>
      </c>
      <c r="I283" t="s">
        <v>559</v>
      </c>
      <c r="J283">
        <v>3597.83870782443</v>
      </c>
      <c r="K283">
        <v>59</v>
      </c>
    </row>
    <row r="284" spans="1:11">
      <c r="A284" s="21">
        <v>43815</v>
      </c>
      <c r="B284" t="s">
        <v>67</v>
      </c>
      <c r="C284" t="s">
        <v>67</v>
      </c>
      <c r="D284" t="s">
        <v>561</v>
      </c>
      <c r="E284">
        <v>5</v>
      </c>
      <c r="F284">
        <v>2</v>
      </c>
      <c r="G284" t="s">
        <v>137</v>
      </c>
      <c r="H284" t="s">
        <v>562</v>
      </c>
      <c r="I284" t="s">
        <v>561</v>
      </c>
      <c r="J284">
        <v>3597.83870782443</v>
      </c>
      <c r="K284">
        <v>60</v>
      </c>
    </row>
    <row r="285" spans="1:11">
      <c r="A285" s="21">
        <v>43815</v>
      </c>
      <c r="B285" t="s">
        <v>67</v>
      </c>
      <c r="C285" t="s">
        <v>67</v>
      </c>
      <c r="D285" t="s">
        <v>563</v>
      </c>
      <c r="E285">
        <v>5</v>
      </c>
      <c r="F285">
        <v>3</v>
      </c>
      <c r="G285" t="s">
        <v>137</v>
      </c>
      <c r="H285" t="s">
        <v>564</v>
      </c>
      <c r="I285" t="s">
        <v>563</v>
      </c>
      <c r="J285">
        <v>3597.83870782443</v>
      </c>
      <c r="K285">
        <v>61</v>
      </c>
    </row>
    <row r="286" spans="1:11">
      <c r="A286" s="21">
        <v>43815</v>
      </c>
      <c r="B286" t="s">
        <v>67</v>
      </c>
      <c r="C286" t="s">
        <v>67</v>
      </c>
      <c r="D286" t="s">
        <v>565</v>
      </c>
      <c r="E286">
        <v>5</v>
      </c>
      <c r="F286">
        <v>4</v>
      </c>
      <c r="G286" t="s">
        <v>137</v>
      </c>
      <c r="H286" t="s">
        <v>566</v>
      </c>
      <c r="I286" t="s">
        <v>565</v>
      </c>
      <c r="J286">
        <v>3597.83870782443</v>
      </c>
      <c r="K286">
        <v>62</v>
      </c>
    </row>
    <row r="287" spans="1:11">
      <c r="A287" s="21">
        <v>43815</v>
      </c>
      <c r="B287" t="s">
        <v>67</v>
      </c>
      <c r="C287" t="s">
        <v>67</v>
      </c>
      <c r="D287" t="s">
        <v>567</v>
      </c>
      <c r="E287">
        <v>5</v>
      </c>
      <c r="F287">
        <v>5</v>
      </c>
      <c r="G287" t="s">
        <v>137</v>
      </c>
      <c r="H287" t="s">
        <v>568</v>
      </c>
      <c r="I287" t="s">
        <v>567</v>
      </c>
      <c r="J287">
        <v>3597.83870782443</v>
      </c>
      <c r="K287">
        <v>64</v>
      </c>
    </row>
    <row r="288" spans="1:11">
      <c r="A288" s="21">
        <v>43815</v>
      </c>
      <c r="B288" t="s">
        <v>67</v>
      </c>
      <c r="C288" t="s">
        <v>67</v>
      </c>
      <c r="D288" t="s">
        <v>569</v>
      </c>
      <c r="E288">
        <v>5</v>
      </c>
      <c r="F288">
        <v>6</v>
      </c>
      <c r="G288" t="s">
        <v>137</v>
      </c>
      <c r="H288" t="s">
        <v>570</v>
      </c>
      <c r="I288" t="s">
        <v>569</v>
      </c>
      <c r="J288">
        <v>3597.83870782443</v>
      </c>
      <c r="K288">
        <v>65</v>
      </c>
    </row>
    <row r="289" spans="1:11">
      <c r="A289" s="21">
        <v>43815</v>
      </c>
      <c r="B289" t="s">
        <v>67</v>
      </c>
      <c r="C289" t="s">
        <v>67</v>
      </c>
      <c r="D289" t="s">
        <v>571</v>
      </c>
      <c r="E289">
        <v>5</v>
      </c>
      <c r="F289">
        <v>7</v>
      </c>
      <c r="G289" t="s">
        <v>137</v>
      </c>
      <c r="H289" t="s">
        <v>572</v>
      </c>
      <c r="I289" t="s">
        <v>571</v>
      </c>
      <c r="J289">
        <v>3597.83870782443</v>
      </c>
      <c r="K289" s="20">
        <v>66</v>
      </c>
    </row>
    <row r="292" spans="1:11">
      <c r="A292" s="20" t="s">
        <v>168</v>
      </c>
      <c r="B292">
        <v>20191126</v>
      </c>
      <c r="G292" s="20" t="s">
        <v>283</v>
      </c>
      <c r="H292" s="20" t="s">
        <v>631</v>
      </c>
    </row>
    <row r="293" spans="1:11">
      <c r="A293" t="s">
        <v>126</v>
      </c>
      <c r="B293" s="20" t="s">
        <v>630</v>
      </c>
      <c r="G293" s="20" t="s">
        <v>173</v>
      </c>
      <c r="H293" s="23">
        <v>43795</v>
      </c>
    </row>
    <row r="294" spans="1:11">
      <c r="A294" t="s">
        <v>127</v>
      </c>
      <c r="B294" t="s">
        <v>128</v>
      </c>
      <c r="C294" t="s">
        <v>129</v>
      </c>
      <c r="D294" t="s">
        <v>130</v>
      </c>
      <c r="E294" t="s">
        <v>131</v>
      </c>
      <c r="F294" t="s">
        <v>132</v>
      </c>
      <c r="G294" t="s">
        <v>133</v>
      </c>
      <c r="H294" t="s">
        <v>134</v>
      </c>
      <c r="I294" t="s">
        <v>135</v>
      </c>
      <c r="J294" t="s">
        <v>136</v>
      </c>
    </row>
    <row r="295" spans="1:11">
      <c r="A295" s="24">
        <v>43795</v>
      </c>
      <c r="B295" s="24">
        <v>43794</v>
      </c>
      <c r="C295" s="29">
        <v>0.3972222222222222</v>
      </c>
      <c r="D295" s="25" t="s">
        <v>574</v>
      </c>
      <c r="E295" s="25">
        <v>1</v>
      </c>
      <c r="F295" s="25">
        <v>1</v>
      </c>
      <c r="G295" s="25" t="s">
        <v>344</v>
      </c>
      <c r="H295" s="25" t="s">
        <v>575</v>
      </c>
      <c r="I295" s="25" t="s">
        <v>574</v>
      </c>
      <c r="J295" s="25">
        <v>3776.9558884779599</v>
      </c>
    </row>
    <row r="296" spans="1:11">
      <c r="A296" s="24">
        <v>43795</v>
      </c>
      <c r="B296" s="24">
        <v>43794</v>
      </c>
      <c r="C296" s="29">
        <v>0.3972222222222222</v>
      </c>
      <c r="D296" s="25" t="s">
        <v>576</v>
      </c>
      <c r="E296" s="25">
        <v>1</v>
      </c>
      <c r="F296" s="25">
        <v>2</v>
      </c>
      <c r="G296" s="25" t="s">
        <v>344</v>
      </c>
      <c r="H296" s="25" t="s">
        <v>577</v>
      </c>
      <c r="I296" s="25" t="s">
        <v>576</v>
      </c>
      <c r="J296" s="25">
        <v>3776.9558884779599</v>
      </c>
    </row>
    <row r="297" spans="1:11">
      <c r="A297" s="24">
        <v>43795</v>
      </c>
      <c r="B297" s="24">
        <v>43794</v>
      </c>
      <c r="C297" s="29">
        <v>0.41666666666666669</v>
      </c>
      <c r="D297" s="25" t="s">
        <v>578</v>
      </c>
      <c r="E297" s="25">
        <v>1</v>
      </c>
      <c r="F297" s="25">
        <v>3</v>
      </c>
      <c r="G297" s="25" t="s">
        <v>344</v>
      </c>
      <c r="H297" s="25" t="s">
        <v>579</v>
      </c>
      <c r="I297" s="25" t="s">
        <v>578</v>
      </c>
      <c r="J297" s="25">
        <v>3776.9558884779599</v>
      </c>
    </row>
    <row r="298" spans="1:11">
      <c r="A298" s="24">
        <v>43795</v>
      </c>
      <c r="B298" s="24">
        <v>43794</v>
      </c>
      <c r="C298" s="29">
        <v>0.41666666666666669</v>
      </c>
      <c r="D298" s="25" t="s">
        <v>580</v>
      </c>
      <c r="E298" s="25">
        <v>1</v>
      </c>
      <c r="F298" s="25">
        <v>4</v>
      </c>
      <c r="G298" s="25" t="s">
        <v>344</v>
      </c>
      <c r="H298" s="25" t="s">
        <v>581</v>
      </c>
      <c r="I298" s="25" t="s">
        <v>580</v>
      </c>
      <c r="J298" s="25">
        <v>3776.9558884779599</v>
      </c>
    </row>
    <row r="299" spans="1:11">
      <c r="A299" s="24">
        <v>43795</v>
      </c>
      <c r="B299" s="24">
        <v>43789</v>
      </c>
      <c r="C299" s="29">
        <v>0.375</v>
      </c>
      <c r="D299" s="25" t="s">
        <v>582</v>
      </c>
      <c r="E299" s="25">
        <v>1</v>
      </c>
      <c r="F299" s="25">
        <v>5</v>
      </c>
      <c r="G299" s="25" t="s">
        <v>344</v>
      </c>
      <c r="H299" s="25" t="s">
        <v>583</v>
      </c>
      <c r="I299" s="25" t="s">
        <v>582</v>
      </c>
      <c r="J299" s="25">
        <v>3776.9558884779599</v>
      </c>
    </row>
    <row r="300" spans="1:11">
      <c r="A300" s="24">
        <v>43795</v>
      </c>
      <c r="B300" s="24">
        <v>43789</v>
      </c>
      <c r="C300" s="29">
        <v>0.375</v>
      </c>
      <c r="D300" s="25" t="s">
        <v>584</v>
      </c>
      <c r="E300" s="25">
        <v>1</v>
      </c>
      <c r="F300" s="25">
        <v>6</v>
      </c>
      <c r="G300" s="25" t="s">
        <v>344</v>
      </c>
      <c r="H300" s="25" t="s">
        <v>585</v>
      </c>
      <c r="I300" s="25" t="s">
        <v>584</v>
      </c>
      <c r="J300" s="25">
        <v>3776.9558884779599</v>
      </c>
    </row>
    <row r="301" spans="1:11">
      <c r="A301" s="24">
        <v>43795</v>
      </c>
      <c r="B301" s="24">
        <v>43788</v>
      </c>
      <c r="C301" s="29">
        <v>0.41666666666666669</v>
      </c>
      <c r="D301" s="25" t="s">
        <v>586</v>
      </c>
      <c r="E301" s="25">
        <v>1</v>
      </c>
      <c r="F301" s="25">
        <v>7</v>
      </c>
      <c r="G301" s="25" t="s">
        <v>344</v>
      </c>
      <c r="H301" s="25" t="s">
        <v>587</v>
      </c>
      <c r="I301" s="25" t="s">
        <v>586</v>
      </c>
      <c r="J301" s="25">
        <v>3776.9558884779599</v>
      </c>
    </row>
    <row r="302" spans="1:11">
      <c r="A302" s="24">
        <v>43795</v>
      </c>
      <c r="B302" s="24">
        <v>43788</v>
      </c>
      <c r="C302" s="29">
        <v>0.41666666666666669</v>
      </c>
      <c r="D302" s="25" t="s">
        <v>588</v>
      </c>
      <c r="E302" s="25">
        <v>1</v>
      </c>
      <c r="F302" s="25">
        <v>8</v>
      </c>
      <c r="G302" s="25" t="s">
        <v>344</v>
      </c>
      <c r="H302" s="25" t="s">
        <v>589</v>
      </c>
      <c r="I302" s="25" t="s">
        <v>588</v>
      </c>
      <c r="J302" s="25">
        <v>3776.9558884779599</v>
      </c>
    </row>
    <row r="303" spans="1:11">
      <c r="A303" s="24">
        <v>43795</v>
      </c>
      <c r="B303" s="24">
        <v>43788</v>
      </c>
      <c r="C303" s="29">
        <v>0.44791666666666669</v>
      </c>
      <c r="D303" s="25" t="s">
        <v>590</v>
      </c>
      <c r="E303" s="25">
        <v>1</v>
      </c>
      <c r="F303" s="25">
        <v>9</v>
      </c>
      <c r="G303" s="25" t="s">
        <v>344</v>
      </c>
      <c r="H303" s="25" t="s">
        <v>591</v>
      </c>
      <c r="I303" s="25" t="s">
        <v>590</v>
      </c>
      <c r="J303" s="25">
        <v>3776.9558884779599</v>
      </c>
    </row>
    <row r="304" spans="1:11">
      <c r="A304" s="24">
        <v>43795</v>
      </c>
      <c r="B304" s="24">
        <v>43787</v>
      </c>
      <c r="C304" s="29">
        <v>0.44791666666666669</v>
      </c>
      <c r="D304" s="25" t="s">
        <v>592</v>
      </c>
      <c r="E304" s="25">
        <v>1</v>
      </c>
      <c r="F304" s="25">
        <v>10</v>
      </c>
      <c r="G304" s="25" t="s">
        <v>344</v>
      </c>
      <c r="H304" s="25" t="s">
        <v>593</v>
      </c>
      <c r="I304" s="25" t="s">
        <v>592</v>
      </c>
      <c r="J304" s="25">
        <v>3776.9558884779599</v>
      </c>
    </row>
    <row r="305" spans="1:12">
      <c r="A305" s="21">
        <v>43795</v>
      </c>
      <c r="B305" s="21">
        <v>43777</v>
      </c>
      <c r="C305" s="28">
        <v>0.53125</v>
      </c>
      <c r="D305" t="s">
        <v>594</v>
      </c>
      <c r="E305">
        <v>2</v>
      </c>
      <c r="F305">
        <v>1</v>
      </c>
      <c r="G305" t="s">
        <v>137</v>
      </c>
      <c r="H305" t="s">
        <v>595</v>
      </c>
      <c r="I305" t="s">
        <v>594</v>
      </c>
      <c r="J305">
        <v>3776.9558884779599</v>
      </c>
      <c r="K305">
        <v>46</v>
      </c>
    </row>
    <row r="306" spans="1:12">
      <c r="A306" s="21">
        <v>43795</v>
      </c>
      <c r="B306" s="21">
        <v>43773</v>
      </c>
      <c r="C306" s="28">
        <v>0.5</v>
      </c>
      <c r="D306" t="s">
        <v>596</v>
      </c>
      <c r="E306">
        <v>2</v>
      </c>
      <c r="F306">
        <v>2</v>
      </c>
      <c r="G306" t="s">
        <v>137</v>
      </c>
      <c r="H306" t="s">
        <v>597</v>
      </c>
      <c r="I306" t="s">
        <v>596</v>
      </c>
      <c r="J306">
        <v>3776.9558884779599</v>
      </c>
      <c r="K306">
        <v>47</v>
      </c>
    </row>
    <row r="307" spans="1:12">
      <c r="A307" s="21">
        <v>43795</v>
      </c>
      <c r="B307" s="21">
        <v>43776</v>
      </c>
      <c r="C307" s="28">
        <v>0.4375</v>
      </c>
      <c r="D307" t="s">
        <v>598</v>
      </c>
      <c r="E307">
        <v>2</v>
      </c>
      <c r="F307">
        <v>3</v>
      </c>
      <c r="G307" t="s">
        <v>137</v>
      </c>
      <c r="H307" t="s">
        <v>599</v>
      </c>
      <c r="I307" t="s">
        <v>598</v>
      </c>
      <c r="J307">
        <v>3776.9558884779599</v>
      </c>
      <c r="K307">
        <v>48</v>
      </c>
    </row>
    <row r="308" spans="1:12">
      <c r="A308" s="21">
        <v>43795</v>
      </c>
      <c r="B308" s="21">
        <v>43773</v>
      </c>
      <c r="C308" s="28">
        <v>0.42708333333333331</v>
      </c>
      <c r="D308" t="s">
        <v>600</v>
      </c>
      <c r="E308">
        <v>2</v>
      </c>
      <c r="F308">
        <v>4</v>
      </c>
      <c r="G308" t="s">
        <v>137</v>
      </c>
      <c r="H308" t="s">
        <v>601</v>
      </c>
      <c r="I308" t="s">
        <v>600</v>
      </c>
      <c r="J308">
        <v>3776.9558884779599</v>
      </c>
      <c r="K308">
        <v>49</v>
      </c>
    </row>
    <row r="309" spans="1:12">
      <c r="A309" s="21">
        <v>43795</v>
      </c>
      <c r="B309" s="21">
        <v>43777</v>
      </c>
      <c r="C309" s="28">
        <v>0.40972222222222227</v>
      </c>
      <c r="D309" t="s">
        <v>602</v>
      </c>
      <c r="E309">
        <v>2</v>
      </c>
      <c r="F309">
        <v>5</v>
      </c>
      <c r="G309" t="s">
        <v>137</v>
      </c>
      <c r="H309" t="s">
        <v>603</v>
      </c>
      <c r="I309" t="s">
        <v>602</v>
      </c>
      <c r="J309">
        <v>3776.9558884779599</v>
      </c>
      <c r="K309">
        <v>50</v>
      </c>
    </row>
    <row r="310" spans="1:12">
      <c r="A310" s="21">
        <v>43795</v>
      </c>
      <c r="B310" s="21">
        <v>43773</v>
      </c>
      <c r="C310" s="28">
        <v>0.58333333333333337</v>
      </c>
      <c r="D310" t="s">
        <v>604</v>
      </c>
      <c r="E310">
        <v>2</v>
      </c>
      <c r="F310">
        <v>6</v>
      </c>
      <c r="G310" t="s">
        <v>137</v>
      </c>
      <c r="H310" t="s">
        <v>605</v>
      </c>
      <c r="I310" t="s">
        <v>604</v>
      </c>
      <c r="J310">
        <v>3776.9558884779599</v>
      </c>
      <c r="K310">
        <v>51</v>
      </c>
    </row>
    <row r="311" spans="1:12">
      <c r="A311" s="21">
        <v>43795</v>
      </c>
      <c r="B311" s="21">
        <v>43777</v>
      </c>
      <c r="C311" s="28">
        <v>0.4826388888888889</v>
      </c>
      <c r="D311" t="s">
        <v>606</v>
      </c>
      <c r="E311">
        <v>2</v>
      </c>
      <c r="F311">
        <v>7</v>
      </c>
      <c r="G311" t="s">
        <v>137</v>
      </c>
      <c r="H311" t="s">
        <v>607</v>
      </c>
      <c r="I311" t="s">
        <v>606</v>
      </c>
      <c r="J311">
        <v>3776.9558884779599</v>
      </c>
      <c r="K311">
        <v>52</v>
      </c>
    </row>
    <row r="312" spans="1:12">
      <c r="A312" s="21">
        <v>43795</v>
      </c>
      <c r="B312" s="21">
        <v>43774</v>
      </c>
      <c r="C312" s="28">
        <v>0.43055555555555558</v>
      </c>
      <c r="D312" t="s">
        <v>608</v>
      </c>
      <c r="E312">
        <v>2</v>
      </c>
      <c r="F312">
        <v>8</v>
      </c>
      <c r="G312" t="s">
        <v>137</v>
      </c>
      <c r="H312" t="s">
        <v>609</v>
      </c>
      <c r="I312" t="s">
        <v>608</v>
      </c>
      <c r="J312">
        <v>3776.9558884779599</v>
      </c>
      <c r="K312">
        <v>53</v>
      </c>
    </row>
    <row r="313" spans="1:12">
      <c r="A313" s="21">
        <v>43795</v>
      </c>
      <c r="B313" s="21">
        <v>43773</v>
      </c>
      <c r="C313" s="28">
        <v>0.28125</v>
      </c>
      <c r="D313" t="s">
        <v>610</v>
      </c>
      <c r="E313">
        <v>2</v>
      </c>
      <c r="F313">
        <v>9</v>
      </c>
      <c r="G313" t="s">
        <v>137</v>
      </c>
      <c r="H313" t="s">
        <v>611</v>
      </c>
      <c r="I313" t="s">
        <v>610</v>
      </c>
      <c r="J313">
        <v>3776.9558884779599</v>
      </c>
      <c r="K313">
        <v>54</v>
      </c>
    </row>
    <row r="314" spans="1:12">
      <c r="A314" s="21">
        <v>43795</v>
      </c>
      <c r="B314" s="21">
        <v>43776</v>
      </c>
      <c r="C314" s="28">
        <v>0.51041666666666663</v>
      </c>
      <c r="D314" t="s">
        <v>612</v>
      </c>
      <c r="E314">
        <v>2</v>
      </c>
      <c r="F314">
        <v>10</v>
      </c>
      <c r="G314" t="s">
        <v>137</v>
      </c>
      <c r="H314" t="s">
        <v>613</v>
      </c>
      <c r="I314" t="s">
        <v>612</v>
      </c>
      <c r="J314">
        <v>3776.9558884779599</v>
      </c>
      <c r="K314">
        <v>55</v>
      </c>
    </row>
    <row r="315" spans="1:12">
      <c r="A315" s="21">
        <v>43795</v>
      </c>
      <c r="B315" s="21">
        <v>43776</v>
      </c>
      <c r="C315" s="28">
        <v>0.3576388888888889</v>
      </c>
      <c r="D315" t="s">
        <v>614</v>
      </c>
      <c r="E315">
        <v>3</v>
      </c>
      <c r="F315">
        <v>1</v>
      </c>
      <c r="G315" t="s">
        <v>137</v>
      </c>
      <c r="H315" t="s">
        <v>615</v>
      </c>
      <c r="I315" t="s">
        <v>614</v>
      </c>
      <c r="J315">
        <v>3776.9558884779599</v>
      </c>
      <c r="K315">
        <v>56</v>
      </c>
    </row>
    <row r="316" spans="1:12">
      <c r="A316" s="21">
        <v>43795</v>
      </c>
      <c r="B316" s="21">
        <v>43776</v>
      </c>
      <c r="C316" s="28">
        <v>0.60069444444444442</v>
      </c>
      <c r="D316" t="s">
        <v>616</v>
      </c>
      <c r="E316">
        <v>3</v>
      </c>
      <c r="F316">
        <v>2</v>
      </c>
      <c r="G316" t="s">
        <v>137</v>
      </c>
      <c r="H316" t="s">
        <v>617</v>
      </c>
      <c r="I316" t="s">
        <v>616</v>
      </c>
      <c r="J316">
        <v>3776.9558884779599</v>
      </c>
      <c r="K316">
        <v>57</v>
      </c>
    </row>
    <row r="317" spans="1:12">
      <c r="A317" s="21">
        <v>43795</v>
      </c>
      <c r="B317" s="21">
        <v>43774</v>
      </c>
      <c r="C317" s="28">
        <v>0.32291666666666669</v>
      </c>
      <c r="D317" t="s">
        <v>618</v>
      </c>
      <c r="E317">
        <v>3</v>
      </c>
      <c r="F317">
        <v>3</v>
      </c>
      <c r="G317" t="s">
        <v>137</v>
      </c>
      <c r="H317" t="s">
        <v>619</v>
      </c>
      <c r="I317" t="s">
        <v>618</v>
      </c>
      <c r="J317">
        <v>3776.9558884779599</v>
      </c>
      <c r="K317">
        <v>58</v>
      </c>
    </row>
    <row r="318" spans="1:12">
      <c r="A318" s="21">
        <v>43795</v>
      </c>
      <c r="B318" s="21">
        <v>43739</v>
      </c>
      <c r="C318" t="s">
        <v>67</v>
      </c>
      <c r="D318" t="s">
        <v>620</v>
      </c>
      <c r="E318">
        <v>3</v>
      </c>
      <c r="F318">
        <v>4</v>
      </c>
      <c r="G318" t="s">
        <v>137</v>
      </c>
      <c r="H318" t="s">
        <v>621</v>
      </c>
      <c r="I318" t="s">
        <v>620</v>
      </c>
      <c r="J318">
        <v>3776.9558884779599</v>
      </c>
      <c r="K318">
        <v>135</v>
      </c>
      <c r="L318" s="30">
        <v>43739</v>
      </c>
    </row>
    <row r="319" spans="1:12">
      <c r="A319" s="21">
        <v>43795</v>
      </c>
      <c r="B319" s="21">
        <v>43739</v>
      </c>
      <c r="C319" t="s">
        <v>67</v>
      </c>
      <c r="D319" t="s">
        <v>622</v>
      </c>
      <c r="E319">
        <v>3</v>
      </c>
      <c r="F319">
        <v>5</v>
      </c>
      <c r="G319" t="s">
        <v>137</v>
      </c>
      <c r="H319" t="s">
        <v>623</v>
      </c>
      <c r="I319" t="s">
        <v>622</v>
      </c>
      <c r="J319">
        <v>3776.9558884779599</v>
      </c>
      <c r="K319">
        <v>148</v>
      </c>
      <c r="L319" s="30">
        <v>43739</v>
      </c>
    </row>
    <row r="320" spans="1:12">
      <c r="A320" s="21">
        <v>43795</v>
      </c>
      <c r="B320" s="21">
        <v>43779</v>
      </c>
      <c r="C320" t="s">
        <v>67</v>
      </c>
      <c r="D320" t="s">
        <v>624</v>
      </c>
      <c r="E320">
        <v>3</v>
      </c>
      <c r="F320">
        <v>6</v>
      </c>
      <c r="G320" t="s">
        <v>137</v>
      </c>
      <c r="H320" t="s">
        <v>625</v>
      </c>
      <c r="I320" t="s">
        <v>624</v>
      </c>
      <c r="J320">
        <v>3776.9558884779599</v>
      </c>
      <c r="K320">
        <v>136</v>
      </c>
      <c r="L320" s="23">
        <v>43779</v>
      </c>
    </row>
    <row r="321" spans="1:12">
      <c r="A321" s="21">
        <v>43795</v>
      </c>
      <c r="B321" s="21">
        <v>43779</v>
      </c>
      <c r="C321" t="s">
        <v>67</v>
      </c>
      <c r="D321" t="s">
        <v>626</v>
      </c>
      <c r="E321">
        <v>3</v>
      </c>
      <c r="F321">
        <v>7</v>
      </c>
      <c r="G321" t="s">
        <v>137</v>
      </c>
      <c r="H321" t="s">
        <v>627</v>
      </c>
      <c r="I321" t="s">
        <v>626</v>
      </c>
      <c r="J321">
        <v>3776.9558884779599</v>
      </c>
      <c r="K321">
        <v>149</v>
      </c>
      <c r="L321" s="23">
        <v>43779</v>
      </c>
    </row>
    <row r="322" spans="1:12">
      <c r="A322" s="21">
        <v>43795</v>
      </c>
      <c r="B322" s="21">
        <v>43779</v>
      </c>
      <c r="C322" t="s">
        <v>67</v>
      </c>
      <c r="D322" t="s">
        <v>628</v>
      </c>
      <c r="E322">
        <v>4</v>
      </c>
      <c r="F322">
        <v>1</v>
      </c>
      <c r="G322" t="s">
        <v>137</v>
      </c>
      <c r="H322" t="s">
        <v>629</v>
      </c>
      <c r="I322" t="s">
        <v>628</v>
      </c>
      <c r="J322">
        <v>3776.9558884779599</v>
      </c>
      <c r="K322">
        <v>136</v>
      </c>
      <c r="L322" s="23">
        <v>43779</v>
      </c>
    </row>
    <row r="324" spans="1:12">
      <c r="A324" s="20" t="s">
        <v>168</v>
      </c>
      <c r="B324" s="19">
        <v>20191031</v>
      </c>
      <c r="F324" s="20" t="s">
        <v>283</v>
      </c>
      <c r="G324" s="30">
        <v>43739</v>
      </c>
    </row>
    <row r="325" spans="1:12">
      <c r="A325" t="s">
        <v>126</v>
      </c>
      <c r="B325" s="20" t="s">
        <v>692</v>
      </c>
      <c r="F325" s="20" t="s">
        <v>173</v>
      </c>
      <c r="G325" s="23">
        <v>43769</v>
      </c>
    </row>
    <row r="326" spans="1:12">
      <c r="A326" t="s">
        <v>127</v>
      </c>
      <c r="B326" t="s">
        <v>128</v>
      </c>
      <c r="C326" t="s">
        <v>129</v>
      </c>
      <c r="D326" t="s">
        <v>130</v>
      </c>
      <c r="E326" t="s">
        <v>131</v>
      </c>
      <c r="F326" t="s">
        <v>132</v>
      </c>
      <c r="G326" t="s">
        <v>133</v>
      </c>
      <c r="H326" t="s">
        <v>134</v>
      </c>
      <c r="I326" t="s">
        <v>135</v>
      </c>
      <c r="J326" t="s">
        <v>136</v>
      </c>
    </row>
    <row r="327" spans="1:12">
      <c r="A327" s="24">
        <v>43769</v>
      </c>
      <c r="B327" s="24">
        <v>43749</v>
      </c>
      <c r="C327" s="29">
        <v>0.3840277777777778</v>
      </c>
      <c r="D327" s="25" t="s">
        <v>632</v>
      </c>
      <c r="E327" s="25">
        <v>1</v>
      </c>
      <c r="F327" s="25">
        <v>1</v>
      </c>
      <c r="G327" s="25" t="s">
        <v>344</v>
      </c>
      <c r="H327" s="25" t="s">
        <v>633</v>
      </c>
      <c r="I327" s="25" t="s">
        <v>632</v>
      </c>
      <c r="J327" s="25">
        <v>3689.8512286219302</v>
      </c>
    </row>
    <row r="328" spans="1:12">
      <c r="A328" s="24">
        <v>43769</v>
      </c>
      <c r="B328" s="24">
        <v>43749</v>
      </c>
      <c r="C328" s="29">
        <v>0.3840277777777778</v>
      </c>
      <c r="D328" s="25" t="s">
        <v>634</v>
      </c>
      <c r="E328" s="25">
        <v>1</v>
      </c>
      <c r="F328" s="25">
        <v>2</v>
      </c>
      <c r="G328" s="25" t="s">
        <v>344</v>
      </c>
      <c r="H328" s="25" t="s">
        <v>635</v>
      </c>
      <c r="I328" s="25" t="s">
        <v>634</v>
      </c>
      <c r="J328" s="25">
        <v>3689.8512286219302</v>
      </c>
    </row>
    <row r="329" spans="1:12">
      <c r="A329" s="24">
        <v>43769</v>
      </c>
      <c r="B329" s="24">
        <v>43749</v>
      </c>
      <c r="C329" s="29">
        <v>0.40069444444444446</v>
      </c>
      <c r="D329" s="25" t="s">
        <v>636</v>
      </c>
      <c r="E329" s="25">
        <v>1</v>
      </c>
      <c r="F329" s="25">
        <v>3</v>
      </c>
      <c r="G329" s="25" t="s">
        <v>344</v>
      </c>
      <c r="H329" s="25" t="s">
        <v>637</v>
      </c>
      <c r="I329" s="25" t="s">
        <v>636</v>
      </c>
      <c r="J329" s="25">
        <v>3689.8512286219302</v>
      </c>
    </row>
    <row r="330" spans="1:12">
      <c r="A330" s="24">
        <v>43769</v>
      </c>
      <c r="B330" s="24">
        <v>43749</v>
      </c>
      <c r="C330" s="29">
        <v>0.40069444444444446</v>
      </c>
      <c r="D330" s="25" t="s">
        <v>638</v>
      </c>
      <c r="E330" s="25">
        <v>1</v>
      </c>
      <c r="F330" s="25">
        <v>4</v>
      </c>
      <c r="G330" s="25" t="s">
        <v>344</v>
      </c>
      <c r="H330" s="25" t="s">
        <v>639</v>
      </c>
      <c r="I330" s="25" t="s">
        <v>638</v>
      </c>
      <c r="J330" s="25">
        <v>3689.8512286219302</v>
      </c>
    </row>
    <row r="331" spans="1:12">
      <c r="A331" s="24">
        <v>43769</v>
      </c>
      <c r="B331" s="24">
        <v>43748</v>
      </c>
      <c r="C331" s="29">
        <v>0.40625</v>
      </c>
      <c r="D331" s="25" t="s">
        <v>640</v>
      </c>
      <c r="E331" s="25">
        <v>1</v>
      </c>
      <c r="F331" s="25">
        <v>5</v>
      </c>
      <c r="G331" s="25" t="s">
        <v>344</v>
      </c>
      <c r="H331" s="25" t="s">
        <v>641</v>
      </c>
      <c r="I331" s="25" t="s">
        <v>640</v>
      </c>
      <c r="J331" s="25">
        <v>3689.8512286219302</v>
      </c>
    </row>
    <row r="332" spans="1:12">
      <c r="A332" s="24">
        <v>43769</v>
      </c>
      <c r="B332" s="24">
        <v>43748</v>
      </c>
      <c r="C332" s="29">
        <v>0.40625</v>
      </c>
      <c r="D332" s="25" t="s">
        <v>642</v>
      </c>
      <c r="E332" s="25">
        <v>1</v>
      </c>
      <c r="F332" s="25">
        <v>6</v>
      </c>
      <c r="G332" s="25" t="s">
        <v>344</v>
      </c>
      <c r="H332" s="25" t="s">
        <v>643</v>
      </c>
      <c r="I332" s="25" t="s">
        <v>642</v>
      </c>
      <c r="J332" s="25">
        <v>3689.8512286219302</v>
      </c>
    </row>
    <row r="333" spans="1:12">
      <c r="A333" s="24">
        <v>43769</v>
      </c>
      <c r="B333" s="24">
        <v>43747</v>
      </c>
      <c r="C333" s="29">
        <v>0.36805555555555558</v>
      </c>
      <c r="D333" s="25" t="s">
        <v>644</v>
      </c>
      <c r="E333" s="25">
        <v>1</v>
      </c>
      <c r="F333" s="25">
        <v>7</v>
      </c>
      <c r="G333" s="25" t="s">
        <v>344</v>
      </c>
      <c r="H333" s="25" t="s">
        <v>645</v>
      </c>
      <c r="I333" s="25" t="s">
        <v>644</v>
      </c>
      <c r="J333" s="25">
        <v>3689.8512286219302</v>
      </c>
    </row>
    <row r="334" spans="1:12">
      <c r="A334" s="24">
        <v>43769</v>
      </c>
      <c r="B334" s="24">
        <v>43746</v>
      </c>
      <c r="C334" s="29">
        <v>0.41666666666666669</v>
      </c>
      <c r="D334" s="25" t="s">
        <v>646</v>
      </c>
      <c r="E334" s="25">
        <v>1</v>
      </c>
      <c r="F334" s="25">
        <v>8</v>
      </c>
      <c r="G334" s="25" t="s">
        <v>344</v>
      </c>
      <c r="H334" s="25" t="s">
        <v>647</v>
      </c>
      <c r="I334" s="25" t="s">
        <v>646</v>
      </c>
      <c r="J334" s="25">
        <v>3689.8512286219302</v>
      </c>
    </row>
    <row r="335" spans="1:12">
      <c r="A335" s="24">
        <v>43769</v>
      </c>
      <c r="B335" s="24">
        <v>43746</v>
      </c>
      <c r="C335" s="29">
        <v>0.41666666666666669</v>
      </c>
      <c r="D335" s="25" t="s">
        <v>648</v>
      </c>
      <c r="E335" s="25">
        <v>1</v>
      </c>
      <c r="F335" s="25">
        <v>9</v>
      </c>
      <c r="G335" s="25" t="s">
        <v>344</v>
      </c>
      <c r="H335" s="25" t="s">
        <v>649</v>
      </c>
      <c r="I335" s="25" t="s">
        <v>648</v>
      </c>
      <c r="J335" s="25">
        <v>3689.8512286219302</v>
      </c>
    </row>
    <row r="336" spans="1:12">
      <c r="A336" s="21">
        <v>43769</v>
      </c>
      <c r="B336" s="21">
        <v>43756</v>
      </c>
      <c r="C336" s="28">
        <v>0.73472222222222217</v>
      </c>
      <c r="D336" t="s">
        <v>650</v>
      </c>
      <c r="E336">
        <v>1</v>
      </c>
      <c r="F336">
        <v>10</v>
      </c>
      <c r="G336" t="s">
        <v>137</v>
      </c>
      <c r="H336" t="s">
        <v>651</v>
      </c>
      <c r="I336" t="s">
        <v>650</v>
      </c>
      <c r="J336">
        <v>3689.8512286219302</v>
      </c>
      <c r="K336">
        <v>67</v>
      </c>
    </row>
    <row r="337" spans="1:11">
      <c r="A337" s="24">
        <v>43769</v>
      </c>
      <c r="B337" s="24">
        <v>43763</v>
      </c>
      <c r="C337" s="29">
        <v>0.31736111111111115</v>
      </c>
      <c r="D337" s="25" t="s">
        <v>652</v>
      </c>
      <c r="E337" s="25">
        <v>2</v>
      </c>
      <c r="F337" s="25">
        <v>1</v>
      </c>
      <c r="G337" s="25" t="s">
        <v>344</v>
      </c>
      <c r="H337" s="25" t="s">
        <v>653</v>
      </c>
      <c r="I337" s="25" t="s">
        <v>652</v>
      </c>
      <c r="J337" s="25">
        <v>3689.8512286219302</v>
      </c>
    </row>
    <row r="338" spans="1:11">
      <c r="A338" s="24">
        <v>43769</v>
      </c>
      <c r="B338" s="24">
        <v>43763</v>
      </c>
      <c r="C338" s="29">
        <v>0.31736111111111115</v>
      </c>
      <c r="D338" s="25" t="s">
        <v>654</v>
      </c>
      <c r="E338" s="25">
        <v>2</v>
      </c>
      <c r="F338" s="25">
        <v>2</v>
      </c>
      <c r="G338" s="25" t="s">
        <v>344</v>
      </c>
      <c r="H338" s="25" t="s">
        <v>655</v>
      </c>
      <c r="I338" s="25" t="s">
        <v>654</v>
      </c>
      <c r="J338" s="25">
        <v>3689.8512286219302</v>
      </c>
    </row>
    <row r="339" spans="1:11">
      <c r="A339" s="24">
        <v>43769</v>
      </c>
      <c r="B339" s="24">
        <v>43763</v>
      </c>
      <c r="C339" s="29">
        <v>0.33680555555555558</v>
      </c>
      <c r="D339" s="25" t="s">
        <v>656</v>
      </c>
      <c r="E339" s="25">
        <v>2</v>
      </c>
      <c r="F339" s="25">
        <v>3</v>
      </c>
      <c r="G339" s="25" t="s">
        <v>344</v>
      </c>
      <c r="H339" s="25" t="s">
        <v>657</v>
      </c>
      <c r="I339" s="25" t="s">
        <v>656</v>
      </c>
      <c r="J339" s="25">
        <v>3689.8512286219302</v>
      </c>
    </row>
    <row r="340" spans="1:11">
      <c r="A340" s="24">
        <v>43769</v>
      </c>
      <c r="B340" s="24">
        <v>43763</v>
      </c>
      <c r="C340" s="29">
        <v>0.33680555555555558</v>
      </c>
      <c r="D340" s="25" t="s">
        <v>658</v>
      </c>
      <c r="E340" s="25">
        <v>2</v>
      </c>
      <c r="F340" s="25">
        <v>4</v>
      </c>
      <c r="G340" s="25" t="s">
        <v>344</v>
      </c>
      <c r="H340" s="25" t="s">
        <v>659</v>
      </c>
      <c r="I340" s="25" t="s">
        <v>658</v>
      </c>
      <c r="J340" s="25">
        <v>3689.8512286219302</v>
      </c>
    </row>
    <row r="341" spans="1:11">
      <c r="A341" s="24">
        <v>43769</v>
      </c>
      <c r="B341" s="24">
        <v>43762</v>
      </c>
      <c r="C341" s="29">
        <v>0.4375</v>
      </c>
      <c r="D341" s="25" t="s">
        <v>660</v>
      </c>
      <c r="E341" s="25">
        <v>2</v>
      </c>
      <c r="F341" s="25">
        <v>5</v>
      </c>
      <c r="G341" s="25" t="s">
        <v>344</v>
      </c>
      <c r="H341" s="25" t="s">
        <v>661</v>
      </c>
      <c r="I341" s="25" t="s">
        <v>660</v>
      </c>
      <c r="J341" s="25">
        <v>3689.8512286219302</v>
      </c>
    </row>
    <row r="342" spans="1:11">
      <c r="A342" s="24">
        <v>43769</v>
      </c>
      <c r="B342" s="24">
        <v>43762</v>
      </c>
      <c r="C342" s="29">
        <v>0.4375</v>
      </c>
      <c r="D342" s="25" t="s">
        <v>662</v>
      </c>
      <c r="E342" s="25">
        <v>2</v>
      </c>
      <c r="F342" s="25">
        <v>6</v>
      </c>
      <c r="G342" s="25" t="s">
        <v>344</v>
      </c>
      <c r="H342" s="25" t="s">
        <v>663</v>
      </c>
      <c r="I342" s="25" t="s">
        <v>662</v>
      </c>
      <c r="J342" s="25">
        <v>3689.8512286219302</v>
      </c>
    </row>
    <row r="343" spans="1:11">
      <c r="A343" s="24">
        <v>43769</v>
      </c>
      <c r="B343" s="24">
        <v>43761</v>
      </c>
      <c r="C343" s="29">
        <v>0.375</v>
      </c>
      <c r="D343" s="25" t="s">
        <v>664</v>
      </c>
      <c r="E343" s="25">
        <v>2</v>
      </c>
      <c r="F343" s="25">
        <v>7</v>
      </c>
      <c r="G343" s="25" t="s">
        <v>344</v>
      </c>
      <c r="H343" s="25" t="s">
        <v>665</v>
      </c>
      <c r="I343" s="25" t="s">
        <v>664</v>
      </c>
      <c r="J343" s="25">
        <v>3689.8512286219302</v>
      </c>
    </row>
    <row r="344" spans="1:11">
      <c r="A344" s="24">
        <v>43769</v>
      </c>
      <c r="B344" s="24">
        <v>43761</v>
      </c>
      <c r="C344" s="29">
        <v>0.375</v>
      </c>
      <c r="D344" s="25" t="s">
        <v>666</v>
      </c>
      <c r="E344" s="25">
        <v>2</v>
      </c>
      <c r="F344" s="25">
        <v>8</v>
      </c>
      <c r="G344" s="25" t="s">
        <v>344</v>
      </c>
      <c r="H344" s="25" t="s">
        <v>667</v>
      </c>
      <c r="I344" s="25" t="s">
        <v>666</v>
      </c>
      <c r="J344" s="25">
        <v>3689.8512286219302</v>
      </c>
    </row>
    <row r="345" spans="1:11">
      <c r="A345" s="24">
        <v>43769</v>
      </c>
      <c r="B345" s="24">
        <v>43760</v>
      </c>
      <c r="C345" s="29">
        <v>0.39583333333333331</v>
      </c>
      <c r="D345" s="25" t="s">
        <v>668</v>
      </c>
      <c r="E345" s="25">
        <v>2</v>
      </c>
      <c r="F345" s="25">
        <v>9</v>
      </c>
      <c r="G345" s="25" t="s">
        <v>344</v>
      </c>
      <c r="H345" s="25" t="s">
        <v>669</v>
      </c>
      <c r="I345" s="25" t="s">
        <v>668</v>
      </c>
      <c r="J345" s="25">
        <v>3689.8512286219302</v>
      </c>
    </row>
    <row r="346" spans="1:11">
      <c r="A346" s="24">
        <v>43769</v>
      </c>
      <c r="B346" s="24">
        <v>43760</v>
      </c>
      <c r="C346" s="29">
        <v>0.39583333333333331</v>
      </c>
      <c r="D346" s="25" t="s">
        <v>670</v>
      </c>
      <c r="E346" s="25">
        <v>2</v>
      </c>
      <c r="F346" s="25">
        <v>10</v>
      </c>
      <c r="G346" s="25" t="s">
        <v>344</v>
      </c>
      <c r="H346" s="25" t="s">
        <v>671</v>
      </c>
      <c r="I346" s="25" t="s">
        <v>670</v>
      </c>
      <c r="J346" s="25">
        <v>3689.8512286219302</v>
      </c>
    </row>
    <row r="347" spans="1:11">
      <c r="A347" s="21">
        <v>43769</v>
      </c>
      <c r="B347" s="21">
        <v>43757</v>
      </c>
      <c r="C347" s="28">
        <v>0.54166666666666663</v>
      </c>
      <c r="D347" t="s">
        <v>672</v>
      </c>
      <c r="E347">
        <v>3</v>
      </c>
      <c r="F347">
        <v>1</v>
      </c>
      <c r="G347" t="s">
        <v>137</v>
      </c>
      <c r="H347" t="s">
        <v>673</v>
      </c>
      <c r="I347" t="s">
        <v>672</v>
      </c>
      <c r="J347">
        <v>3689.8512286219302</v>
      </c>
      <c r="K347">
        <v>68</v>
      </c>
    </row>
    <row r="348" spans="1:11">
      <c r="A348" s="21">
        <v>43769</v>
      </c>
      <c r="B348" s="21">
        <v>43757</v>
      </c>
      <c r="C348" s="28">
        <v>0.66666666666666663</v>
      </c>
      <c r="D348" t="s">
        <v>674</v>
      </c>
      <c r="E348">
        <v>3</v>
      </c>
      <c r="F348">
        <v>2</v>
      </c>
      <c r="G348" t="s">
        <v>137</v>
      </c>
      <c r="H348" t="s">
        <v>675</v>
      </c>
      <c r="I348" t="s">
        <v>674</v>
      </c>
      <c r="J348">
        <v>3689.8512286219302</v>
      </c>
      <c r="K348">
        <v>69</v>
      </c>
    </row>
    <row r="349" spans="1:11">
      <c r="A349" s="21">
        <v>43769</v>
      </c>
      <c r="B349" s="21">
        <v>43757</v>
      </c>
      <c r="C349" s="28">
        <v>0.3888888888888889</v>
      </c>
      <c r="D349" t="s">
        <v>676</v>
      </c>
      <c r="E349">
        <v>3</v>
      </c>
      <c r="F349">
        <v>3</v>
      </c>
      <c r="G349" t="s">
        <v>137</v>
      </c>
      <c r="H349" t="s">
        <v>677</v>
      </c>
      <c r="I349" t="s">
        <v>676</v>
      </c>
      <c r="J349">
        <v>3689.8512286219302</v>
      </c>
      <c r="K349">
        <v>70</v>
      </c>
    </row>
    <row r="350" spans="1:11">
      <c r="A350" s="21">
        <v>43769</v>
      </c>
      <c r="B350" s="21">
        <v>43757</v>
      </c>
      <c r="C350" s="28">
        <v>0.45833333333333331</v>
      </c>
      <c r="D350" t="s">
        <v>678</v>
      </c>
      <c r="E350">
        <v>3</v>
      </c>
      <c r="F350">
        <v>4</v>
      </c>
      <c r="G350" t="s">
        <v>137</v>
      </c>
      <c r="H350" t="s">
        <v>679</v>
      </c>
      <c r="I350" t="s">
        <v>678</v>
      </c>
      <c r="J350">
        <v>3689.8512286219302</v>
      </c>
      <c r="K350">
        <v>71</v>
      </c>
    </row>
    <row r="351" spans="1:11">
      <c r="A351" s="21">
        <v>43769</v>
      </c>
      <c r="B351" s="21">
        <v>43758</v>
      </c>
      <c r="C351" s="28">
        <v>0.63194444444444442</v>
      </c>
      <c r="D351" t="s">
        <v>680</v>
      </c>
      <c r="E351">
        <v>3</v>
      </c>
      <c r="F351">
        <v>5</v>
      </c>
      <c r="G351" t="s">
        <v>137</v>
      </c>
      <c r="H351" t="s">
        <v>681</v>
      </c>
      <c r="I351" t="s">
        <v>680</v>
      </c>
      <c r="J351">
        <v>3689.8512286219302</v>
      </c>
      <c r="K351">
        <v>72</v>
      </c>
    </row>
    <row r="352" spans="1:11">
      <c r="A352" s="21">
        <v>43769</v>
      </c>
      <c r="B352" s="21">
        <v>43756</v>
      </c>
      <c r="C352" s="28">
        <v>0.4375</v>
      </c>
      <c r="D352" t="s">
        <v>682</v>
      </c>
      <c r="E352">
        <v>3</v>
      </c>
      <c r="F352">
        <v>6</v>
      </c>
      <c r="G352" t="s">
        <v>137</v>
      </c>
      <c r="H352" t="s">
        <v>683</v>
      </c>
      <c r="I352" t="s">
        <v>682</v>
      </c>
      <c r="J352">
        <v>3689.8512286219302</v>
      </c>
      <c r="K352">
        <v>73</v>
      </c>
    </row>
    <row r="353" spans="1:11">
      <c r="A353" s="21">
        <v>43769</v>
      </c>
      <c r="B353" s="21">
        <v>43756</v>
      </c>
      <c r="C353" s="28">
        <v>0.375</v>
      </c>
      <c r="D353" t="s">
        <v>684</v>
      </c>
      <c r="E353">
        <v>3</v>
      </c>
      <c r="F353">
        <v>7</v>
      </c>
      <c r="G353" t="s">
        <v>137</v>
      </c>
      <c r="H353" t="s">
        <v>685</v>
      </c>
      <c r="I353" t="s">
        <v>684</v>
      </c>
      <c r="J353">
        <v>3689.8512286219302</v>
      </c>
      <c r="K353">
        <v>74</v>
      </c>
    </row>
    <row r="354" spans="1:11">
      <c r="A354" s="21">
        <v>43769</v>
      </c>
      <c r="B354" s="21">
        <v>43758</v>
      </c>
      <c r="C354" s="28">
        <v>0.52083333333333337</v>
      </c>
      <c r="D354" t="s">
        <v>686</v>
      </c>
      <c r="E354">
        <v>3</v>
      </c>
      <c r="F354">
        <v>8</v>
      </c>
      <c r="G354" t="s">
        <v>137</v>
      </c>
      <c r="H354" t="s">
        <v>687</v>
      </c>
      <c r="I354" t="s">
        <v>686</v>
      </c>
      <c r="J354">
        <v>3689.8512286219302</v>
      </c>
      <c r="K354">
        <v>75</v>
      </c>
    </row>
    <row r="355" spans="1:11">
      <c r="A355" s="21">
        <v>43769</v>
      </c>
      <c r="B355" s="21">
        <v>43756</v>
      </c>
      <c r="C355" s="28">
        <v>0.59375</v>
      </c>
      <c r="D355" t="s">
        <v>688</v>
      </c>
      <c r="E355">
        <v>3</v>
      </c>
      <c r="F355">
        <v>9</v>
      </c>
      <c r="G355" t="s">
        <v>137</v>
      </c>
      <c r="H355" t="s">
        <v>689</v>
      </c>
      <c r="I355" t="s">
        <v>688</v>
      </c>
      <c r="J355">
        <v>3689.8512286219302</v>
      </c>
      <c r="K355">
        <v>77</v>
      </c>
    </row>
    <row r="356" spans="1:11">
      <c r="A356" s="21">
        <v>43769</v>
      </c>
      <c r="B356" s="21">
        <v>43756</v>
      </c>
      <c r="C356" s="28">
        <v>0.54166666666666663</v>
      </c>
      <c r="D356" t="s">
        <v>690</v>
      </c>
      <c r="E356">
        <v>3</v>
      </c>
      <c r="F356">
        <v>10</v>
      </c>
      <c r="G356" t="s">
        <v>137</v>
      </c>
      <c r="H356" t="s">
        <v>691</v>
      </c>
      <c r="I356" t="s">
        <v>690</v>
      </c>
      <c r="J356">
        <v>3689.8512286219302</v>
      </c>
      <c r="K356">
        <v>76</v>
      </c>
    </row>
    <row r="359" spans="1:11">
      <c r="A359" s="20" t="s">
        <v>168</v>
      </c>
      <c r="B359" s="19">
        <v>20191014</v>
      </c>
      <c r="F359" s="20" t="s">
        <v>283</v>
      </c>
      <c r="G359" s="23">
        <v>43719</v>
      </c>
    </row>
    <row r="360" spans="1:11">
      <c r="A360" t="s">
        <v>126</v>
      </c>
      <c r="B360" s="20" t="s">
        <v>713</v>
      </c>
      <c r="F360" s="20" t="s">
        <v>173</v>
      </c>
      <c r="G360" s="23">
        <v>43742</v>
      </c>
    </row>
    <row r="361" spans="1:11">
      <c r="A361" t="s">
        <v>127</v>
      </c>
      <c r="B361" t="s">
        <v>128</v>
      </c>
      <c r="C361" t="s">
        <v>129</v>
      </c>
      <c r="D361" t="s">
        <v>130</v>
      </c>
      <c r="E361" t="s">
        <v>131</v>
      </c>
      <c r="F361" t="s">
        <v>132</v>
      </c>
      <c r="G361" t="s">
        <v>133</v>
      </c>
      <c r="H361" t="s">
        <v>134</v>
      </c>
      <c r="I361" t="s">
        <v>135</v>
      </c>
      <c r="J361" t="s">
        <v>136</v>
      </c>
    </row>
    <row r="362" spans="1:11">
      <c r="A362" s="21">
        <v>43742</v>
      </c>
      <c r="B362" t="s">
        <v>67</v>
      </c>
      <c r="C362" t="s">
        <v>67</v>
      </c>
      <c r="D362" t="s">
        <v>693</v>
      </c>
      <c r="E362">
        <v>1</v>
      </c>
      <c r="F362">
        <v>1</v>
      </c>
      <c r="G362" t="s">
        <v>137</v>
      </c>
      <c r="H362" t="s">
        <v>694</v>
      </c>
      <c r="I362" t="s">
        <v>693</v>
      </c>
      <c r="J362">
        <v>3656.0426191616698</v>
      </c>
      <c r="K362">
        <v>14</v>
      </c>
    </row>
    <row r="363" spans="1:11">
      <c r="A363" s="21">
        <v>43742</v>
      </c>
      <c r="B363" t="s">
        <v>67</v>
      </c>
      <c r="C363" t="s">
        <v>67</v>
      </c>
      <c r="D363" t="s">
        <v>695</v>
      </c>
      <c r="E363">
        <v>1</v>
      </c>
      <c r="F363">
        <v>2</v>
      </c>
      <c r="G363" t="s">
        <v>137</v>
      </c>
      <c r="H363" t="s">
        <v>696</v>
      </c>
      <c r="I363" t="s">
        <v>695</v>
      </c>
      <c r="J363">
        <v>3656.0426191616698</v>
      </c>
      <c r="K363">
        <v>15</v>
      </c>
    </row>
    <row r="364" spans="1:11">
      <c r="A364" s="21">
        <v>43742</v>
      </c>
      <c r="B364" t="s">
        <v>67</v>
      </c>
      <c r="C364" t="s">
        <v>67</v>
      </c>
      <c r="D364" t="s">
        <v>697</v>
      </c>
      <c r="E364">
        <v>1</v>
      </c>
      <c r="F364">
        <v>3</v>
      </c>
      <c r="G364" t="s">
        <v>137</v>
      </c>
      <c r="H364" t="s">
        <v>698</v>
      </c>
      <c r="I364" t="s">
        <v>697</v>
      </c>
      <c r="J364">
        <v>3656.0426191616698</v>
      </c>
      <c r="K364">
        <v>16</v>
      </c>
    </row>
    <row r="365" spans="1:11">
      <c r="A365" s="21">
        <v>43742</v>
      </c>
      <c r="B365" t="s">
        <v>67</v>
      </c>
      <c r="C365" t="s">
        <v>67</v>
      </c>
      <c r="D365" t="s">
        <v>699</v>
      </c>
      <c r="E365">
        <v>1</v>
      </c>
      <c r="F365">
        <v>4</v>
      </c>
      <c r="G365" t="s">
        <v>137</v>
      </c>
      <c r="H365" t="s">
        <v>700</v>
      </c>
      <c r="I365" t="s">
        <v>699</v>
      </c>
      <c r="J365">
        <v>3656.0426191616698</v>
      </c>
      <c r="K365">
        <v>17</v>
      </c>
    </row>
    <row r="366" spans="1:11">
      <c r="A366" s="21">
        <v>43742</v>
      </c>
      <c r="B366" t="s">
        <v>67</v>
      </c>
      <c r="C366" t="s">
        <v>67</v>
      </c>
      <c r="D366" t="s">
        <v>701</v>
      </c>
      <c r="E366">
        <v>1</v>
      </c>
      <c r="F366">
        <v>5</v>
      </c>
      <c r="G366" t="s">
        <v>137</v>
      </c>
      <c r="H366" t="s">
        <v>702</v>
      </c>
      <c r="I366" t="s">
        <v>701</v>
      </c>
      <c r="J366">
        <v>3656.0426191616698</v>
      </c>
      <c r="K366">
        <v>18</v>
      </c>
    </row>
    <row r="367" spans="1:11">
      <c r="A367" s="21">
        <v>43742</v>
      </c>
      <c r="B367" t="s">
        <v>67</v>
      </c>
      <c r="C367" t="s">
        <v>67</v>
      </c>
      <c r="D367" t="s">
        <v>703</v>
      </c>
      <c r="E367">
        <v>1</v>
      </c>
      <c r="F367">
        <v>6</v>
      </c>
      <c r="G367" t="s">
        <v>137</v>
      </c>
      <c r="H367" t="s">
        <v>704</v>
      </c>
      <c r="I367" t="s">
        <v>703</v>
      </c>
      <c r="J367">
        <v>3656.0426191616698</v>
      </c>
      <c r="K367">
        <v>19</v>
      </c>
    </row>
    <row r="368" spans="1:11">
      <c r="A368" s="21">
        <v>43742</v>
      </c>
      <c r="B368" t="s">
        <v>67</v>
      </c>
      <c r="C368" t="s">
        <v>67</v>
      </c>
      <c r="D368" t="s">
        <v>705</v>
      </c>
      <c r="E368">
        <v>1</v>
      </c>
      <c r="F368">
        <v>7</v>
      </c>
      <c r="G368" t="s">
        <v>137</v>
      </c>
      <c r="H368" t="s">
        <v>706</v>
      </c>
      <c r="I368" t="s">
        <v>705</v>
      </c>
      <c r="J368">
        <v>3656.0426191616698</v>
      </c>
      <c r="K368">
        <v>20</v>
      </c>
    </row>
    <row r="369" spans="1:11">
      <c r="A369" s="21">
        <v>43742</v>
      </c>
      <c r="B369" t="s">
        <v>67</v>
      </c>
      <c r="C369" t="s">
        <v>67</v>
      </c>
      <c r="D369" t="s">
        <v>707</v>
      </c>
      <c r="E369">
        <v>1</v>
      </c>
      <c r="F369">
        <v>8</v>
      </c>
      <c r="G369" t="s">
        <v>137</v>
      </c>
      <c r="H369" t="s">
        <v>708</v>
      </c>
      <c r="I369" t="s">
        <v>707</v>
      </c>
      <c r="J369">
        <v>3656.0426191616698</v>
      </c>
      <c r="K369">
        <v>21</v>
      </c>
    </row>
    <row r="370" spans="1:11">
      <c r="A370" s="21">
        <v>43742</v>
      </c>
      <c r="B370" t="s">
        <v>67</v>
      </c>
      <c r="C370" t="s">
        <v>67</v>
      </c>
      <c r="D370" t="s">
        <v>709</v>
      </c>
      <c r="E370">
        <v>1</v>
      </c>
      <c r="F370">
        <v>9</v>
      </c>
      <c r="G370" t="s">
        <v>137</v>
      </c>
      <c r="H370" t="s">
        <v>710</v>
      </c>
      <c r="I370" t="s">
        <v>709</v>
      </c>
      <c r="J370">
        <v>3656.0426191616698</v>
      </c>
      <c r="K370">
        <v>22</v>
      </c>
    </row>
    <row r="371" spans="1:11">
      <c r="A371" s="21">
        <v>43742</v>
      </c>
      <c r="B371" t="s">
        <v>67</v>
      </c>
      <c r="C371" t="s">
        <v>67</v>
      </c>
      <c r="D371" t="s">
        <v>711</v>
      </c>
      <c r="E371">
        <v>1</v>
      </c>
      <c r="F371">
        <v>10</v>
      </c>
      <c r="G371" t="s">
        <v>137</v>
      </c>
      <c r="H371" t="s">
        <v>712</v>
      </c>
      <c r="I371" t="s">
        <v>711</v>
      </c>
      <c r="J371">
        <v>3656.0426191616698</v>
      </c>
      <c r="K371">
        <v>23</v>
      </c>
    </row>
    <row r="374" spans="1:11">
      <c r="A374" s="20" t="s">
        <v>168</v>
      </c>
      <c r="B374">
        <v>20190916</v>
      </c>
      <c r="F374" s="20" t="s">
        <v>283</v>
      </c>
      <c r="G374" s="20" t="s">
        <v>756</v>
      </c>
    </row>
    <row r="375" spans="1:11">
      <c r="A375" t="s">
        <v>126</v>
      </c>
      <c r="B375" s="20" t="s">
        <v>755</v>
      </c>
      <c r="F375" s="20" t="s">
        <v>173</v>
      </c>
      <c r="G375" s="23">
        <v>43724</v>
      </c>
    </row>
    <row r="376" spans="1:11">
      <c r="A376" t="s">
        <v>127</v>
      </c>
      <c r="B376" t="s">
        <v>128</v>
      </c>
      <c r="C376" t="s">
        <v>129</v>
      </c>
      <c r="D376" t="s">
        <v>130</v>
      </c>
      <c r="E376" t="s">
        <v>131</v>
      </c>
      <c r="F376" t="s">
        <v>132</v>
      </c>
      <c r="G376" t="s">
        <v>133</v>
      </c>
      <c r="H376" t="s">
        <v>134</v>
      </c>
      <c r="I376" t="s">
        <v>135</v>
      </c>
      <c r="J376" t="s">
        <v>136</v>
      </c>
    </row>
    <row r="377" spans="1:11">
      <c r="A377" s="21">
        <v>43724</v>
      </c>
      <c r="B377" t="s">
        <v>67</v>
      </c>
      <c r="C377" t="s">
        <v>67</v>
      </c>
      <c r="D377" t="s">
        <v>35</v>
      </c>
      <c r="E377">
        <v>1</v>
      </c>
      <c r="F377">
        <v>1</v>
      </c>
      <c r="G377" t="s">
        <v>137</v>
      </c>
      <c r="H377" t="s">
        <v>714</v>
      </c>
      <c r="I377" t="s">
        <v>35</v>
      </c>
      <c r="J377">
        <v>3581.55880536524</v>
      </c>
      <c r="K377">
        <v>1</v>
      </c>
    </row>
    <row r="378" spans="1:11">
      <c r="A378" s="21">
        <v>43724</v>
      </c>
      <c r="B378" t="s">
        <v>67</v>
      </c>
      <c r="C378" t="s">
        <v>67</v>
      </c>
      <c r="D378" t="s">
        <v>38</v>
      </c>
      <c r="E378">
        <v>1</v>
      </c>
      <c r="F378">
        <v>2</v>
      </c>
      <c r="G378" t="s">
        <v>137</v>
      </c>
      <c r="H378" t="s">
        <v>715</v>
      </c>
      <c r="I378" t="s">
        <v>38</v>
      </c>
      <c r="J378">
        <v>3581.55880536524</v>
      </c>
      <c r="K378">
        <v>3</v>
      </c>
    </row>
    <row r="379" spans="1:11">
      <c r="A379" s="21">
        <v>43724</v>
      </c>
      <c r="B379" t="s">
        <v>67</v>
      </c>
      <c r="C379" t="s">
        <v>67</v>
      </c>
      <c r="D379" t="s">
        <v>40</v>
      </c>
      <c r="E379">
        <v>1</v>
      </c>
      <c r="F379">
        <v>3</v>
      </c>
      <c r="G379" t="s">
        <v>137</v>
      </c>
      <c r="H379" t="s">
        <v>716</v>
      </c>
      <c r="I379" t="s">
        <v>40</v>
      </c>
      <c r="J379">
        <v>3581.55880536524</v>
      </c>
      <c r="K379">
        <v>5</v>
      </c>
    </row>
    <row r="380" spans="1:11">
      <c r="A380" s="21">
        <v>43724</v>
      </c>
      <c r="B380" t="s">
        <v>67</v>
      </c>
      <c r="C380" t="s">
        <v>67</v>
      </c>
      <c r="D380" t="s">
        <v>42</v>
      </c>
      <c r="E380">
        <v>1</v>
      </c>
      <c r="F380">
        <v>4</v>
      </c>
      <c r="G380" t="s">
        <v>137</v>
      </c>
      <c r="H380" t="s">
        <v>717</v>
      </c>
      <c r="I380" t="s">
        <v>42</v>
      </c>
      <c r="J380">
        <v>3581.55880536524</v>
      </c>
      <c r="K380">
        <v>7</v>
      </c>
    </row>
    <row r="381" spans="1:11">
      <c r="A381" s="21">
        <v>43724</v>
      </c>
      <c r="B381" t="s">
        <v>67</v>
      </c>
      <c r="C381" t="s">
        <v>67</v>
      </c>
      <c r="D381" t="s">
        <v>45</v>
      </c>
      <c r="E381">
        <v>1</v>
      </c>
      <c r="F381">
        <v>5</v>
      </c>
      <c r="G381" t="s">
        <v>137</v>
      </c>
      <c r="H381" t="s">
        <v>718</v>
      </c>
      <c r="I381" t="s">
        <v>45</v>
      </c>
      <c r="J381">
        <v>3581.55880536524</v>
      </c>
      <c r="K381">
        <v>10</v>
      </c>
    </row>
    <row r="382" spans="1:11">
      <c r="A382" s="21">
        <v>43724</v>
      </c>
      <c r="B382" t="s">
        <v>67</v>
      </c>
      <c r="C382" t="s">
        <v>67</v>
      </c>
      <c r="D382" t="s">
        <v>46</v>
      </c>
      <c r="E382">
        <v>1</v>
      </c>
      <c r="F382">
        <v>6</v>
      </c>
      <c r="G382" t="s">
        <v>137</v>
      </c>
      <c r="H382" t="s">
        <v>719</v>
      </c>
      <c r="I382" t="s">
        <v>46</v>
      </c>
      <c r="J382">
        <v>3581.55880536524</v>
      </c>
      <c r="K382">
        <v>11</v>
      </c>
    </row>
    <row r="383" spans="1:11">
      <c r="A383" s="21">
        <v>43724</v>
      </c>
      <c r="B383" t="s">
        <v>67</v>
      </c>
      <c r="C383" t="s">
        <v>67</v>
      </c>
      <c r="D383" t="s">
        <v>47</v>
      </c>
      <c r="E383">
        <v>1</v>
      </c>
      <c r="F383">
        <v>7</v>
      </c>
      <c r="G383" t="s">
        <v>137</v>
      </c>
      <c r="H383" t="s">
        <v>720</v>
      </c>
      <c r="I383" t="s">
        <v>47</v>
      </c>
      <c r="J383">
        <v>3581.55880536524</v>
      </c>
      <c r="K383">
        <v>12</v>
      </c>
    </row>
    <row r="384" spans="1:11">
      <c r="A384" s="21">
        <v>43724</v>
      </c>
      <c r="B384" t="s">
        <v>67</v>
      </c>
      <c r="C384" t="s">
        <v>67</v>
      </c>
      <c r="D384" t="s">
        <v>71</v>
      </c>
      <c r="E384">
        <v>1</v>
      </c>
      <c r="F384">
        <v>8</v>
      </c>
      <c r="G384" t="s">
        <v>137</v>
      </c>
      <c r="H384" t="s">
        <v>721</v>
      </c>
      <c r="I384" t="s">
        <v>71</v>
      </c>
      <c r="J384">
        <v>3581.55880536524</v>
      </c>
      <c r="K384">
        <v>35</v>
      </c>
    </row>
    <row r="385" spans="1:12">
      <c r="A385" s="21">
        <v>43724</v>
      </c>
      <c r="B385" t="s">
        <v>67</v>
      </c>
      <c r="C385" t="s">
        <v>67</v>
      </c>
      <c r="D385" t="s">
        <v>64</v>
      </c>
      <c r="E385">
        <v>1</v>
      </c>
      <c r="F385">
        <v>9</v>
      </c>
      <c r="G385" t="s">
        <v>137</v>
      </c>
      <c r="H385" t="s">
        <v>722</v>
      </c>
      <c r="I385" t="s">
        <v>64</v>
      </c>
      <c r="J385">
        <v>3581.55880536524</v>
      </c>
      <c r="K385">
        <v>29</v>
      </c>
    </row>
    <row r="386" spans="1:12">
      <c r="A386" s="21">
        <v>43724</v>
      </c>
      <c r="B386" t="s">
        <v>67</v>
      </c>
      <c r="C386" t="s">
        <v>67</v>
      </c>
      <c r="D386" t="s">
        <v>68</v>
      </c>
      <c r="E386">
        <v>1</v>
      </c>
      <c r="F386">
        <v>10</v>
      </c>
      <c r="G386" t="s">
        <v>137</v>
      </c>
      <c r="H386" t="s">
        <v>723</v>
      </c>
      <c r="I386" t="s">
        <v>68</v>
      </c>
      <c r="J386">
        <v>3581.55880536524</v>
      </c>
      <c r="K386">
        <v>32</v>
      </c>
    </row>
    <row r="387" spans="1:12">
      <c r="A387" s="21">
        <v>43724</v>
      </c>
      <c r="B387" t="s">
        <v>67</v>
      </c>
      <c r="C387" t="s">
        <v>67</v>
      </c>
      <c r="D387" t="s">
        <v>78</v>
      </c>
      <c r="E387">
        <v>2</v>
      </c>
      <c r="F387">
        <v>1</v>
      </c>
      <c r="G387" t="s">
        <v>137</v>
      </c>
      <c r="H387" t="s">
        <v>724</v>
      </c>
      <c r="I387" t="s">
        <v>78</v>
      </c>
      <c r="J387">
        <v>3581.55880536524</v>
      </c>
      <c r="K387">
        <v>40</v>
      </c>
    </row>
    <row r="388" spans="1:12">
      <c r="A388" s="21">
        <v>43724</v>
      </c>
      <c r="B388" t="s">
        <v>67</v>
      </c>
      <c r="C388" t="s">
        <v>67</v>
      </c>
      <c r="D388" t="s">
        <v>82</v>
      </c>
      <c r="E388">
        <v>2</v>
      </c>
      <c r="F388">
        <v>2</v>
      </c>
      <c r="G388" t="s">
        <v>137</v>
      </c>
      <c r="H388" t="s">
        <v>725</v>
      </c>
      <c r="I388" t="s">
        <v>82</v>
      </c>
      <c r="J388">
        <v>3581.55880536524</v>
      </c>
      <c r="K388">
        <v>43</v>
      </c>
    </row>
    <row r="389" spans="1:12">
      <c r="A389" s="21">
        <v>43724</v>
      </c>
      <c r="B389" t="s">
        <v>67</v>
      </c>
      <c r="C389" t="s">
        <v>67</v>
      </c>
      <c r="D389" t="s">
        <v>73</v>
      </c>
      <c r="E389">
        <v>2</v>
      </c>
      <c r="F389">
        <v>3</v>
      </c>
      <c r="G389" t="s">
        <v>137</v>
      </c>
      <c r="H389" t="s">
        <v>726</v>
      </c>
      <c r="I389" t="s">
        <v>73</v>
      </c>
      <c r="J389">
        <v>3581.55880536524</v>
      </c>
      <c r="K389">
        <v>36</v>
      </c>
    </row>
    <row r="390" spans="1:12">
      <c r="A390" s="21">
        <v>43724</v>
      </c>
      <c r="B390" t="s">
        <v>67</v>
      </c>
      <c r="C390" t="s">
        <v>67</v>
      </c>
      <c r="D390" t="s">
        <v>727</v>
      </c>
      <c r="E390">
        <v>2</v>
      </c>
      <c r="F390">
        <v>4</v>
      </c>
      <c r="G390" t="s">
        <v>137</v>
      </c>
      <c r="H390" t="s">
        <v>728</v>
      </c>
      <c r="I390" t="s">
        <v>727</v>
      </c>
      <c r="J390">
        <v>3581.55880536524</v>
      </c>
      <c r="K390">
        <v>37</v>
      </c>
      <c r="L390" s="20" t="s">
        <v>77</v>
      </c>
    </row>
    <row r="391" spans="1:12">
      <c r="A391" s="21">
        <v>43724</v>
      </c>
      <c r="B391" t="s">
        <v>67</v>
      </c>
      <c r="C391" t="s">
        <v>67</v>
      </c>
      <c r="D391" t="s">
        <v>74</v>
      </c>
      <c r="E391">
        <v>2</v>
      </c>
      <c r="F391">
        <v>5</v>
      </c>
      <c r="G391" t="s">
        <v>137</v>
      </c>
      <c r="H391" t="s">
        <v>729</v>
      </c>
      <c r="I391" t="s">
        <v>74</v>
      </c>
      <c r="J391">
        <v>3581.55880536524</v>
      </c>
      <c r="K391">
        <v>38</v>
      </c>
    </row>
    <row r="392" spans="1:12">
      <c r="A392" s="21">
        <v>43724</v>
      </c>
      <c r="B392" t="s">
        <v>67</v>
      </c>
      <c r="C392" t="s">
        <v>67</v>
      </c>
      <c r="D392" t="s">
        <v>75</v>
      </c>
      <c r="E392">
        <v>2</v>
      </c>
      <c r="F392">
        <v>6</v>
      </c>
      <c r="G392" t="s">
        <v>137</v>
      </c>
      <c r="H392" t="s">
        <v>730</v>
      </c>
      <c r="I392" t="s">
        <v>75</v>
      </c>
      <c r="J392">
        <v>3581.55880536524</v>
      </c>
      <c r="K392">
        <v>39</v>
      </c>
    </row>
    <row r="393" spans="1:12">
      <c r="A393" s="21">
        <v>43724</v>
      </c>
      <c r="B393" t="s">
        <v>67</v>
      </c>
      <c r="C393" t="s">
        <v>67</v>
      </c>
      <c r="D393" t="s">
        <v>80</v>
      </c>
      <c r="E393">
        <v>2</v>
      </c>
      <c r="F393">
        <v>7</v>
      </c>
      <c r="G393" t="s">
        <v>137</v>
      </c>
      <c r="H393" t="s">
        <v>731</v>
      </c>
      <c r="I393" t="s">
        <v>80</v>
      </c>
      <c r="J393">
        <v>3581.55880536524</v>
      </c>
      <c r="K393">
        <v>41</v>
      </c>
    </row>
    <row r="394" spans="1:12">
      <c r="A394" s="21">
        <v>43724</v>
      </c>
      <c r="B394" t="s">
        <v>67</v>
      </c>
      <c r="C394" t="s">
        <v>67</v>
      </c>
      <c r="D394" t="s">
        <v>81</v>
      </c>
      <c r="E394">
        <v>2</v>
      </c>
      <c r="F394">
        <v>8</v>
      </c>
      <c r="G394" t="s">
        <v>137</v>
      </c>
      <c r="H394" t="s">
        <v>732</v>
      </c>
      <c r="I394" t="s">
        <v>81</v>
      </c>
      <c r="J394">
        <v>3581.55880536524</v>
      </c>
      <c r="K394">
        <v>42</v>
      </c>
    </row>
    <row r="395" spans="1:12">
      <c r="A395" s="21">
        <v>43724</v>
      </c>
      <c r="B395" t="s">
        <v>67</v>
      </c>
      <c r="C395" t="s">
        <v>67</v>
      </c>
      <c r="D395" t="s">
        <v>83</v>
      </c>
      <c r="E395">
        <v>2</v>
      </c>
      <c r="F395">
        <v>9</v>
      </c>
      <c r="G395" t="s">
        <v>137</v>
      </c>
      <c r="H395" t="s">
        <v>733</v>
      </c>
      <c r="I395" t="s">
        <v>83</v>
      </c>
      <c r="J395">
        <v>3581.55880536524</v>
      </c>
      <c r="K395">
        <v>44</v>
      </c>
    </row>
    <row r="396" spans="1:12">
      <c r="A396" s="21">
        <v>43724</v>
      </c>
      <c r="B396" t="s">
        <v>67</v>
      </c>
      <c r="C396" t="s">
        <v>67</v>
      </c>
      <c r="D396" t="s">
        <v>84</v>
      </c>
      <c r="E396">
        <v>2</v>
      </c>
      <c r="F396">
        <v>10</v>
      </c>
      <c r="G396" t="s">
        <v>137</v>
      </c>
      <c r="H396" t="s">
        <v>734</v>
      </c>
      <c r="I396" t="s">
        <v>84</v>
      </c>
      <c r="J396">
        <v>3581.55880536524</v>
      </c>
      <c r="K396">
        <v>45</v>
      </c>
    </row>
    <row r="397" spans="1:12">
      <c r="A397" s="21">
        <v>43724</v>
      </c>
      <c r="B397" t="s">
        <v>67</v>
      </c>
      <c r="C397" t="s">
        <v>67</v>
      </c>
      <c r="D397" t="s">
        <v>735</v>
      </c>
      <c r="E397">
        <v>3</v>
      </c>
      <c r="F397">
        <v>1</v>
      </c>
      <c r="G397" t="s">
        <v>137</v>
      </c>
      <c r="H397" t="s">
        <v>736</v>
      </c>
      <c r="I397" t="s">
        <v>735</v>
      </c>
      <c r="J397">
        <v>3581.55880536524</v>
      </c>
      <c r="K397">
        <v>35</v>
      </c>
    </row>
    <row r="398" spans="1:12">
      <c r="A398" s="21">
        <v>43724</v>
      </c>
      <c r="B398" t="s">
        <v>67</v>
      </c>
      <c r="C398" t="s">
        <v>67</v>
      </c>
      <c r="D398" t="s">
        <v>737</v>
      </c>
      <c r="E398">
        <v>3</v>
      </c>
      <c r="F398">
        <v>2</v>
      </c>
      <c r="G398" t="s">
        <v>137</v>
      </c>
      <c r="H398" t="s">
        <v>738</v>
      </c>
      <c r="I398" t="s">
        <v>737</v>
      </c>
      <c r="J398">
        <v>3581.55880536524</v>
      </c>
      <c r="K398">
        <v>40</v>
      </c>
    </row>
    <row r="399" spans="1:12">
      <c r="A399" s="21">
        <v>43724</v>
      </c>
      <c r="B399" t="s">
        <v>67</v>
      </c>
      <c r="C399" t="s">
        <v>67</v>
      </c>
      <c r="D399" t="s">
        <v>739</v>
      </c>
      <c r="E399">
        <v>3</v>
      </c>
      <c r="F399">
        <v>3</v>
      </c>
      <c r="G399" t="s">
        <v>137</v>
      </c>
      <c r="H399" t="s">
        <v>740</v>
      </c>
      <c r="I399" t="s">
        <v>739</v>
      </c>
      <c r="J399">
        <v>3581.55880536524</v>
      </c>
      <c r="K399">
        <v>43</v>
      </c>
    </row>
    <row r="400" spans="1:12">
      <c r="A400" s="21">
        <v>43724</v>
      </c>
      <c r="B400" t="s">
        <v>67</v>
      </c>
      <c r="C400" t="s">
        <v>67</v>
      </c>
      <c r="D400" t="s">
        <v>741</v>
      </c>
      <c r="E400">
        <v>3</v>
      </c>
      <c r="F400">
        <v>4</v>
      </c>
      <c r="G400" t="s">
        <v>137</v>
      </c>
      <c r="H400" t="s">
        <v>742</v>
      </c>
      <c r="I400" t="s">
        <v>741</v>
      </c>
      <c r="J400">
        <v>3581.55880536524</v>
      </c>
      <c r="K400">
        <v>36</v>
      </c>
    </row>
    <row r="401" spans="1:12">
      <c r="A401" s="21">
        <v>43724</v>
      </c>
      <c r="B401" t="s">
        <v>67</v>
      </c>
      <c r="C401" t="s">
        <v>67</v>
      </c>
      <c r="D401" t="s">
        <v>743</v>
      </c>
      <c r="E401">
        <v>3</v>
      </c>
      <c r="F401">
        <v>5</v>
      </c>
      <c r="G401" t="s">
        <v>137</v>
      </c>
      <c r="H401" t="s">
        <v>744</v>
      </c>
      <c r="I401" t="s">
        <v>743</v>
      </c>
      <c r="J401">
        <v>3581.55880536524</v>
      </c>
      <c r="K401">
        <v>37</v>
      </c>
      <c r="L401" s="20" t="s">
        <v>77</v>
      </c>
    </row>
    <row r="402" spans="1:12">
      <c r="A402" s="21">
        <v>43724</v>
      </c>
      <c r="B402" t="s">
        <v>67</v>
      </c>
      <c r="C402" t="s">
        <v>67</v>
      </c>
      <c r="D402" t="s">
        <v>745</v>
      </c>
      <c r="E402">
        <v>3</v>
      </c>
      <c r="F402">
        <v>6</v>
      </c>
      <c r="G402" t="s">
        <v>137</v>
      </c>
      <c r="H402" t="s">
        <v>746</v>
      </c>
      <c r="I402" t="s">
        <v>745</v>
      </c>
      <c r="J402">
        <v>3581.55880536524</v>
      </c>
      <c r="K402">
        <v>38</v>
      </c>
    </row>
    <row r="403" spans="1:12">
      <c r="A403" s="21">
        <v>43724</v>
      </c>
      <c r="B403" t="s">
        <v>67</v>
      </c>
      <c r="C403" t="s">
        <v>67</v>
      </c>
      <c r="D403" t="s">
        <v>747</v>
      </c>
      <c r="E403">
        <v>3</v>
      </c>
      <c r="F403">
        <v>7</v>
      </c>
      <c r="G403" t="s">
        <v>137</v>
      </c>
      <c r="H403" t="s">
        <v>748</v>
      </c>
      <c r="I403" t="s">
        <v>747</v>
      </c>
      <c r="J403">
        <v>3581.55880536524</v>
      </c>
      <c r="K403">
        <v>39</v>
      </c>
    </row>
    <row r="404" spans="1:12">
      <c r="A404" s="21">
        <v>43724</v>
      </c>
      <c r="B404" t="s">
        <v>67</v>
      </c>
      <c r="C404" t="s">
        <v>67</v>
      </c>
      <c r="D404" t="s">
        <v>749</v>
      </c>
      <c r="E404">
        <v>3</v>
      </c>
      <c r="F404">
        <v>8</v>
      </c>
      <c r="G404" t="s">
        <v>137</v>
      </c>
      <c r="H404" t="s">
        <v>750</v>
      </c>
      <c r="I404" t="s">
        <v>749</v>
      </c>
      <c r="J404">
        <v>3581.55880536524</v>
      </c>
      <c r="K404">
        <v>41</v>
      </c>
    </row>
    <row r="405" spans="1:12">
      <c r="A405" s="21">
        <v>43724</v>
      </c>
      <c r="B405" t="s">
        <v>67</v>
      </c>
      <c r="C405" t="s">
        <v>67</v>
      </c>
      <c r="D405" t="s">
        <v>751</v>
      </c>
      <c r="E405">
        <v>3</v>
      </c>
      <c r="F405">
        <v>9</v>
      </c>
      <c r="G405" t="s">
        <v>137</v>
      </c>
      <c r="H405" t="s">
        <v>752</v>
      </c>
      <c r="I405" t="s">
        <v>751</v>
      </c>
      <c r="J405">
        <v>3581.55880536524</v>
      </c>
      <c r="K405">
        <v>44</v>
      </c>
    </row>
    <row r="406" spans="1:12">
      <c r="A406" s="21">
        <v>43724</v>
      </c>
      <c r="B406" t="s">
        <v>67</v>
      </c>
      <c r="C406" t="s">
        <v>67</v>
      </c>
      <c r="D406" t="s">
        <v>753</v>
      </c>
      <c r="E406">
        <v>3</v>
      </c>
      <c r="F406">
        <v>10</v>
      </c>
      <c r="G406" t="s">
        <v>137</v>
      </c>
      <c r="H406" t="s">
        <v>754</v>
      </c>
      <c r="I406" t="s">
        <v>753</v>
      </c>
      <c r="J406">
        <v>3581.55880536524</v>
      </c>
      <c r="K406">
        <v>45</v>
      </c>
    </row>
    <row r="409" spans="1:12">
      <c r="A409" s="20" t="s">
        <v>168</v>
      </c>
      <c r="B409">
        <v>20190821</v>
      </c>
      <c r="F409" s="20" t="s">
        <v>283</v>
      </c>
      <c r="G409" s="20" t="s">
        <v>824</v>
      </c>
    </row>
    <row r="410" spans="1:12">
      <c r="A410" t="s">
        <v>126</v>
      </c>
      <c r="B410" s="20" t="s">
        <v>783</v>
      </c>
      <c r="F410" s="20" t="s">
        <v>173</v>
      </c>
      <c r="G410" s="23">
        <v>43698</v>
      </c>
    </row>
    <row r="411" spans="1:12">
      <c r="A411" t="s">
        <v>127</v>
      </c>
      <c r="B411" t="s">
        <v>128</v>
      </c>
      <c r="C411" t="s">
        <v>129</v>
      </c>
      <c r="D411" t="s">
        <v>130</v>
      </c>
      <c r="E411" t="s">
        <v>131</v>
      </c>
      <c r="F411" t="s">
        <v>132</v>
      </c>
      <c r="G411" t="s">
        <v>133</v>
      </c>
      <c r="H411" t="s">
        <v>134</v>
      </c>
      <c r="I411" t="s">
        <v>135</v>
      </c>
      <c r="J411" t="s">
        <v>136</v>
      </c>
    </row>
    <row r="412" spans="1:12">
      <c r="A412" s="24">
        <v>43698</v>
      </c>
      <c r="B412" s="24">
        <v>43693</v>
      </c>
      <c r="C412" s="29">
        <v>0.46458333333333335</v>
      </c>
      <c r="D412" s="25" t="s">
        <v>757</v>
      </c>
      <c r="E412" s="25">
        <v>1</v>
      </c>
      <c r="F412" s="25">
        <v>1</v>
      </c>
      <c r="G412" s="25" t="s">
        <v>344</v>
      </c>
      <c r="H412" s="25" t="s">
        <v>758</v>
      </c>
      <c r="I412" s="25" t="s">
        <v>757</v>
      </c>
      <c r="J412" s="25">
        <v>3689.358174</v>
      </c>
    </row>
    <row r="413" spans="1:12">
      <c r="A413" s="24">
        <v>43698</v>
      </c>
      <c r="B413" s="24">
        <v>43693</v>
      </c>
      <c r="C413" s="29">
        <v>0.46458333333333335</v>
      </c>
      <c r="D413" s="25" t="s">
        <v>759</v>
      </c>
      <c r="E413" s="25">
        <v>1</v>
      </c>
      <c r="F413" s="25">
        <v>2</v>
      </c>
      <c r="G413" s="25" t="s">
        <v>344</v>
      </c>
      <c r="H413" s="25" t="s">
        <v>760</v>
      </c>
      <c r="I413" s="25" t="s">
        <v>759</v>
      </c>
      <c r="J413" s="25">
        <v>3689.358174</v>
      </c>
    </row>
    <row r="414" spans="1:12">
      <c r="A414" s="24">
        <v>43698</v>
      </c>
      <c r="B414" s="24">
        <v>43693</v>
      </c>
      <c r="C414" s="29">
        <v>0.48402777777777778</v>
      </c>
      <c r="D414" s="25" t="s">
        <v>761</v>
      </c>
      <c r="E414" s="25">
        <v>1</v>
      </c>
      <c r="F414" s="25">
        <v>3</v>
      </c>
      <c r="G414" s="25" t="s">
        <v>344</v>
      </c>
      <c r="H414" s="25" t="s">
        <v>762</v>
      </c>
      <c r="I414" s="25" t="s">
        <v>761</v>
      </c>
      <c r="J414" s="25">
        <v>3689.358174</v>
      </c>
    </row>
    <row r="415" spans="1:12">
      <c r="A415" s="24">
        <v>43698</v>
      </c>
      <c r="B415" s="24">
        <v>43693</v>
      </c>
      <c r="C415" s="29">
        <v>0.48402777777777778</v>
      </c>
      <c r="D415" s="25" t="s">
        <v>763</v>
      </c>
      <c r="E415" s="25">
        <v>1</v>
      </c>
      <c r="F415" s="25">
        <v>4</v>
      </c>
      <c r="G415" s="25" t="s">
        <v>344</v>
      </c>
      <c r="H415" s="25" t="s">
        <v>764</v>
      </c>
      <c r="I415" s="25" t="s">
        <v>763</v>
      </c>
      <c r="J415" s="25">
        <v>3689.358174</v>
      </c>
    </row>
    <row r="416" spans="1:12">
      <c r="A416" s="24">
        <v>43698</v>
      </c>
      <c r="B416" s="24">
        <v>43691</v>
      </c>
      <c r="C416" s="29">
        <v>0.34375</v>
      </c>
      <c r="D416" s="25" t="s">
        <v>765</v>
      </c>
      <c r="E416" s="25">
        <v>1</v>
      </c>
      <c r="F416" s="25">
        <v>5</v>
      </c>
      <c r="G416" s="25" t="s">
        <v>344</v>
      </c>
      <c r="H416" s="25" t="s">
        <v>766</v>
      </c>
      <c r="I416" s="25" t="s">
        <v>765</v>
      </c>
      <c r="J416" s="25">
        <v>3689.358174</v>
      </c>
    </row>
    <row r="417" spans="1:12">
      <c r="A417" s="24">
        <v>43698</v>
      </c>
      <c r="B417" s="24">
        <v>43691</v>
      </c>
      <c r="C417" s="29">
        <v>0.34375</v>
      </c>
      <c r="D417" s="25" t="s">
        <v>767</v>
      </c>
      <c r="E417" s="25">
        <v>1</v>
      </c>
      <c r="F417" s="25">
        <v>6</v>
      </c>
      <c r="G417" s="25" t="s">
        <v>344</v>
      </c>
      <c r="H417" s="25" t="s">
        <v>768</v>
      </c>
      <c r="I417" s="25" t="s">
        <v>767</v>
      </c>
      <c r="J417" s="25">
        <v>3689.358174</v>
      </c>
    </row>
    <row r="418" spans="1:12">
      <c r="A418" s="24">
        <v>43698</v>
      </c>
      <c r="B418" s="24">
        <v>43690</v>
      </c>
      <c r="C418" s="29">
        <v>0.45833333333333331</v>
      </c>
      <c r="D418" s="25" t="s">
        <v>769</v>
      </c>
      <c r="E418" s="25">
        <v>1</v>
      </c>
      <c r="F418" s="25">
        <v>7</v>
      </c>
      <c r="G418" s="25" t="s">
        <v>344</v>
      </c>
      <c r="H418" s="25" t="s">
        <v>770</v>
      </c>
      <c r="I418" s="25" t="s">
        <v>769</v>
      </c>
      <c r="J418" s="25">
        <v>3689.358174</v>
      </c>
    </row>
    <row r="419" spans="1:12">
      <c r="A419" s="24">
        <v>43698</v>
      </c>
      <c r="B419" s="24">
        <v>43690</v>
      </c>
      <c r="C419" s="29">
        <v>0.45833333333333331</v>
      </c>
      <c r="D419" s="25" t="s">
        <v>771</v>
      </c>
      <c r="E419" s="25">
        <v>1</v>
      </c>
      <c r="F419" s="25">
        <v>8</v>
      </c>
      <c r="G419" s="25" t="s">
        <v>344</v>
      </c>
      <c r="H419" s="25" t="s">
        <v>772</v>
      </c>
      <c r="I419" s="25" t="s">
        <v>771</v>
      </c>
      <c r="J419" s="25">
        <v>3689.358174</v>
      </c>
    </row>
    <row r="420" spans="1:12">
      <c r="A420" s="21">
        <v>43698</v>
      </c>
      <c r="B420" t="s">
        <v>67</v>
      </c>
      <c r="C420" t="s">
        <v>67</v>
      </c>
      <c r="D420" t="s">
        <v>58</v>
      </c>
      <c r="E420">
        <v>2</v>
      </c>
      <c r="F420">
        <v>1</v>
      </c>
      <c r="G420" t="s">
        <v>137</v>
      </c>
      <c r="H420" t="s">
        <v>773</v>
      </c>
      <c r="I420" t="s">
        <v>58</v>
      </c>
      <c r="J420">
        <v>3689.358174</v>
      </c>
      <c r="K420">
        <v>24</v>
      </c>
    </row>
    <row r="421" spans="1:12">
      <c r="A421" s="21">
        <v>43698</v>
      </c>
      <c r="B421" t="s">
        <v>67</v>
      </c>
      <c r="C421" t="s">
        <v>67</v>
      </c>
      <c r="D421" t="s">
        <v>61</v>
      </c>
      <c r="E421">
        <v>2</v>
      </c>
      <c r="F421">
        <v>2</v>
      </c>
      <c r="G421" t="s">
        <v>137</v>
      </c>
      <c r="H421" t="s">
        <v>774</v>
      </c>
      <c r="I421" t="s">
        <v>61</v>
      </c>
      <c r="J421">
        <v>3689.358174</v>
      </c>
      <c r="K421">
        <v>26</v>
      </c>
    </row>
    <row r="422" spans="1:12">
      <c r="A422" s="21">
        <v>43698</v>
      </c>
      <c r="B422" t="s">
        <v>67</v>
      </c>
      <c r="C422" t="s">
        <v>67</v>
      </c>
      <c r="D422" t="s">
        <v>62</v>
      </c>
      <c r="E422">
        <v>2</v>
      </c>
      <c r="F422">
        <v>3</v>
      </c>
      <c r="G422" t="s">
        <v>137</v>
      </c>
      <c r="H422" t="s">
        <v>775</v>
      </c>
      <c r="I422" t="s">
        <v>62</v>
      </c>
      <c r="J422">
        <v>3689.358174</v>
      </c>
      <c r="K422">
        <v>27</v>
      </c>
    </row>
    <row r="423" spans="1:12">
      <c r="A423" s="21">
        <v>43698</v>
      </c>
      <c r="B423" t="s">
        <v>67</v>
      </c>
      <c r="C423" t="s">
        <v>67</v>
      </c>
      <c r="D423" t="s">
        <v>63</v>
      </c>
      <c r="E423">
        <v>2</v>
      </c>
      <c r="F423">
        <v>4</v>
      </c>
      <c r="G423" t="s">
        <v>137</v>
      </c>
      <c r="H423" t="s">
        <v>776</v>
      </c>
      <c r="I423" t="s">
        <v>63</v>
      </c>
      <c r="J423">
        <v>3689.358174</v>
      </c>
      <c r="K423">
        <v>28</v>
      </c>
    </row>
    <row r="424" spans="1:12">
      <c r="A424" s="21">
        <v>43698</v>
      </c>
      <c r="B424" t="s">
        <v>67</v>
      </c>
      <c r="C424" t="s">
        <v>67</v>
      </c>
      <c r="D424" t="s">
        <v>777</v>
      </c>
      <c r="E424">
        <v>2</v>
      </c>
      <c r="F424">
        <v>5</v>
      </c>
      <c r="G424" t="s">
        <v>137</v>
      </c>
      <c r="H424" t="s">
        <v>778</v>
      </c>
      <c r="I424" t="s">
        <v>777</v>
      </c>
      <c r="J424">
        <v>3689.358174</v>
      </c>
      <c r="K424">
        <v>25</v>
      </c>
      <c r="L424" s="20" t="s">
        <v>784</v>
      </c>
    </row>
    <row r="425" spans="1:12">
      <c r="A425" s="21">
        <v>43698</v>
      </c>
      <c r="B425" t="s">
        <v>67</v>
      </c>
      <c r="C425" t="s">
        <v>67</v>
      </c>
      <c r="D425" t="s">
        <v>65</v>
      </c>
      <c r="E425">
        <v>2</v>
      </c>
      <c r="F425">
        <v>6</v>
      </c>
      <c r="G425" t="s">
        <v>137</v>
      </c>
      <c r="H425" t="s">
        <v>779</v>
      </c>
      <c r="I425" t="s">
        <v>65</v>
      </c>
      <c r="J425">
        <v>3689.358174</v>
      </c>
      <c r="K425">
        <v>30</v>
      </c>
    </row>
    <row r="426" spans="1:12">
      <c r="A426" s="21">
        <v>43698</v>
      </c>
      <c r="B426" t="s">
        <v>67</v>
      </c>
      <c r="C426" t="s">
        <v>67</v>
      </c>
      <c r="D426" t="s">
        <v>66</v>
      </c>
      <c r="E426">
        <v>2</v>
      </c>
      <c r="F426">
        <v>7</v>
      </c>
      <c r="G426" t="s">
        <v>137</v>
      </c>
      <c r="H426" t="s">
        <v>780</v>
      </c>
      <c r="I426" t="s">
        <v>66</v>
      </c>
      <c r="J426">
        <v>3689.358174</v>
      </c>
      <c r="K426">
        <v>31</v>
      </c>
    </row>
    <row r="427" spans="1:12">
      <c r="A427" s="21">
        <v>43698</v>
      </c>
      <c r="B427" t="s">
        <v>67</v>
      </c>
      <c r="C427" t="s">
        <v>67</v>
      </c>
      <c r="D427" t="s">
        <v>69</v>
      </c>
      <c r="E427">
        <v>2</v>
      </c>
      <c r="F427">
        <v>8</v>
      </c>
      <c r="G427" t="s">
        <v>137</v>
      </c>
      <c r="H427" t="s">
        <v>781</v>
      </c>
      <c r="I427" t="s">
        <v>69</v>
      </c>
      <c r="J427">
        <v>3689.358174</v>
      </c>
      <c r="K427">
        <v>33</v>
      </c>
    </row>
    <row r="428" spans="1:12">
      <c r="A428" s="21">
        <v>43698</v>
      </c>
      <c r="B428" t="s">
        <v>67</v>
      </c>
      <c r="C428" t="s">
        <v>67</v>
      </c>
      <c r="D428" t="s">
        <v>70</v>
      </c>
      <c r="E428">
        <v>3</v>
      </c>
      <c r="F428">
        <v>1</v>
      </c>
      <c r="G428" t="s">
        <v>137</v>
      </c>
      <c r="H428" t="s">
        <v>782</v>
      </c>
      <c r="I428" t="s">
        <v>70</v>
      </c>
      <c r="J428">
        <v>3689.358174</v>
      </c>
      <c r="K428">
        <v>34</v>
      </c>
    </row>
    <row r="431" spans="1:12">
      <c r="A431" s="20" t="s">
        <v>825</v>
      </c>
      <c r="B431">
        <v>20190814</v>
      </c>
      <c r="F431" s="20" t="s">
        <v>283</v>
      </c>
      <c r="G431" s="23">
        <v>43682</v>
      </c>
    </row>
    <row r="432" spans="1:12">
      <c r="A432" t="s">
        <v>785</v>
      </c>
      <c r="B432" s="20" t="s">
        <v>826</v>
      </c>
      <c r="F432" s="20" t="s">
        <v>173</v>
      </c>
      <c r="G432" s="23">
        <v>43691</v>
      </c>
    </row>
    <row r="433" spans="1:11">
      <c r="A433" t="s">
        <v>127</v>
      </c>
      <c r="B433" t="s">
        <v>128</v>
      </c>
      <c r="C433" t="s">
        <v>129</v>
      </c>
      <c r="D433" t="s">
        <v>130</v>
      </c>
      <c r="E433" t="s">
        <v>131</v>
      </c>
      <c r="F433" t="s">
        <v>132</v>
      </c>
      <c r="G433" t="s">
        <v>133</v>
      </c>
      <c r="H433" t="s">
        <v>134</v>
      </c>
      <c r="I433" t="s">
        <v>135</v>
      </c>
      <c r="J433" t="s">
        <v>136</v>
      </c>
    </row>
    <row r="434" spans="1:11">
      <c r="A434" s="24">
        <v>43691</v>
      </c>
      <c r="B434" s="24">
        <v>43679</v>
      </c>
      <c r="C434" s="29">
        <v>0.47569444444444442</v>
      </c>
      <c r="D434" s="25" t="s">
        <v>786</v>
      </c>
      <c r="E434" s="25">
        <v>1</v>
      </c>
      <c r="F434" s="25">
        <v>1</v>
      </c>
      <c r="G434" s="25" t="s">
        <v>344</v>
      </c>
      <c r="H434" s="25" t="s">
        <v>787</v>
      </c>
      <c r="I434" s="25" t="s">
        <v>786</v>
      </c>
      <c r="J434" s="25">
        <v>3668.6796829999998</v>
      </c>
    </row>
    <row r="435" spans="1:11">
      <c r="A435" s="24">
        <v>43691</v>
      </c>
      <c r="B435" s="24">
        <v>43679</v>
      </c>
      <c r="C435" s="29">
        <v>0.47569444444444442</v>
      </c>
      <c r="D435" s="25" t="s">
        <v>788</v>
      </c>
      <c r="E435" s="25">
        <v>1</v>
      </c>
      <c r="F435" s="25">
        <v>2</v>
      </c>
      <c r="G435" s="25" t="s">
        <v>344</v>
      </c>
      <c r="H435" s="25" t="s">
        <v>789</v>
      </c>
      <c r="I435" s="25" t="s">
        <v>788</v>
      </c>
      <c r="J435" s="25">
        <v>3668.6796829999998</v>
      </c>
    </row>
    <row r="436" spans="1:11">
      <c r="A436" s="24">
        <v>43691</v>
      </c>
      <c r="B436" s="24">
        <v>43679</v>
      </c>
      <c r="C436" s="29">
        <v>0.49444444444444446</v>
      </c>
      <c r="D436" s="25" t="s">
        <v>790</v>
      </c>
      <c r="E436" s="25">
        <v>1</v>
      </c>
      <c r="F436" s="25">
        <v>3</v>
      </c>
      <c r="G436" s="25" t="s">
        <v>344</v>
      </c>
      <c r="H436" s="25" t="s">
        <v>791</v>
      </c>
      <c r="I436" s="25" t="s">
        <v>790</v>
      </c>
      <c r="J436" s="25">
        <v>3668.6796829999998</v>
      </c>
    </row>
    <row r="437" spans="1:11">
      <c r="A437" s="24">
        <v>43691</v>
      </c>
      <c r="B437" s="24">
        <v>43679</v>
      </c>
      <c r="C437" s="29">
        <v>0.49444444444444446</v>
      </c>
      <c r="D437" s="25" t="s">
        <v>792</v>
      </c>
      <c r="E437" s="25">
        <v>1</v>
      </c>
      <c r="F437" s="25">
        <v>4</v>
      </c>
      <c r="G437" s="25" t="s">
        <v>344</v>
      </c>
      <c r="H437" s="25" t="s">
        <v>793</v>
      </c>
      <c r="I437" s="25" t="s">
        <v>792</v>
      </c>
      <c r="J437" s="25">
        <v>3668.6796829999998</v>
      </c>
    </row>
    <row r="438" spans="1:11">
      <c r="A438" s="24">
        <v>43691</v>
      </c>
      <c r="B438" s="24">
        <v>43678</v>
      </c>
      <c r="C438" s="29">
        <v>0.47916666666666669</v>
      </c>
      <c r="D438" s="25" t="s">
        <v>794</v>
      </c>
      <c r="E438" s="25">
        <v>1</v>
      </c>
      <c r="F438" s="25">
        <v>5</v>
      </c>
      <c r="G438" s="25" t="s">
        <v>344</v>
      </c>
      <c r="H438" s="25" t="s">
        <v>795</v>
      </c>
      <c r="I438" s="25" t="s">
        <v>794</v>
      </c>
      <c r="J438" s="25">
        <v>3668.6796829999998</v>
      </c>
    </row>
    <row r="439" spans="1:11">
      <c r="A439" s="24">
        <v>43691</v>
      </c>
      <c r="B439" s="24">
        <v>43678</v>
      </c>
      <c r="C439" s="29">
        <v>0.47916666666666669</v>
      </c>
      <c r="D439" s="25" t="s">
        <v>796</v>
      </c>
      <c r="E439" s="25">
        <v>1</v>
      </c>
      <c r="F439" s="25">
        <v>6</v>
      </c>
      <c r="G439" s="25" t="s">
        <v>344</v>
      </c>
      <c r="H439" s="25" t="s">
        <v>797</v>
      </c>
      <c r="I439" s="25" t="s">
        <v>796</v>
      </c>
      <c r="J439" s="25">
        <v>3668.6796829999998</v>
      </c>
    </row>
    <row r="440" spans="1:11">
      <c r="A440" s="24">
        <v>43691</v>
      </c>
      <c r="B440" s="24">
        <v>43677</v>
      </c>
      <c r="C440" s="29">
        <v>0.42708333333333331</v>
      </c>
      <c r="D440" s="25" t="s">
        <v>798</v>
      </c>
      <c r="E440" s="25">
        <v>1</v>
      </c>
      <c r="F440" s="25">
        <v>7</v>
      </c>
      <c r="G440" s="25" t="s">
        <v>344</v>
      </c>
      <c r="H440" s="25" t="s">
        <v>799</v>
      </c>
      <c r="I440" s="25" t="s">
        <v>798</v>
      </c>
      <c r="J440" s="25">
        <v>3668.6796829999998</v>
      </c>
    </row>
    <row r="441" spans="1:11">
      <c r="A441" s="24">
        <v>43691</v>
      </c>
      <c r="B441" s="24">
        <v>43677</v>
      </c>
      <c r="C441" s="29">
        <v>0.42708333333333331</v>
      </c>
      <c r="D441" s="25" t="s">
        <v>800</v>
      </c>
      <c r="E441" s="25">
        <v>1</v>
      </c>
      <c r="F441" s="25">
        <v>8</v>
      </c>
      <c r="G441" s="25" t="s">
        <v>344</v>
      </c>
      <c r="H441" s="25" t="s">
        <v>801</v>
      </c>
      <c r="I441" s="25" t="s">
        <v>800</v>
      </c>
      <c r="J441" s="25">
        <v>3668.6796829999998</v>
      </c>
    </row>
    <row r="442" spans="1:11">
      <c r="A442" s="24">
        <v>43691</v>
      </c>
      <c r="B442" s="24">
        <v>43676</v>
      </c>
      <c r="C442" s="29">
        <v>0.44791666666666669</v>
      </c>
      <c r="D442" s="25" t="s">
        <v>802</v>
      </c>
      <c r="E442" s="25">
        <v>2</v>
      </c>
      <c r="F442" s="25">
        <v>1</v>
      </c>
      <c r="G442" s="25" t="s">
        <v>344</v>
      </c>
      <c r="H442" s="25" t="s">
        <v>803</v>
      </c>
      <c r="I442" s="25" t="s">
        <v>802</v>
      </c>
      <c r="J442" s="25">
        <v>3668.6796829999998</v>
      </c>
    </row>
    <row r="443" spans="1:11">
      <c r="A443" s="24">
        <v>43691</v>
      </c>
      <c r="B443" s="24">
        <v>43676</v>
      </c>
      <c r="C443" s="29">
        <v>0.44791666666666669</v>
      </c>
      <c r="D443" s="25" t="s">
        <v>804</v>
      </c>
      <c r="E443" s="25">
        <v>2</v>
      </c>
      <c r="F443" s="25">
        <v>2</v>
      </c>
      <c r="G443" s="25" t="s">
        <v>344</v>
      </c>
      <c r="H443" s="25" t="s">
        <v>805</v>
      </c>
      <c r="I443" s="25" t="s">
        <v>804</v>
      </c>
      <c r="J443" s="25">
        <v>3668.6796829999998</v>
      </c>
    </row>
    <row r="444" spans="1:11">
      <c r="A444" s="21">
        <v>43691</v>
      </c>
      <c r="B444" s="21">
        <v>43682</v>
      </c>
      <c r="C444" s="28">
        <v>0</v>
      </c>
      <c r="D444" t="s">
        <v>806</v>
      </c>
      <c r="E444">
        <v>2</v>
      </c>
      <c r="F444">
        <v>3</v>
      </c>
      <c r="G444" t="s">
        <v>137</v>
      </c>
      <c r="H444" t="s">
        <v>807</v>
      </c>
      <c r="I444" t="s">
        <v>806</v>
      </c>
      <c r="J444">
        <v>3668.6796829999998</v>
      </c>
      <c r="K444">
        <v>2</v>
      </c>
    </row>
    <row r="445" spans="1:11">
      <c r="A445" s="21">
        <v>43691</v>
      </c>
      <c r="B445" s="21">
        <v>43682</v>
      </c>
      <c r="C445" s="28">
        <v>0</v>
      </c>
      <c r="D445" t="s">
        <v>808</v>
      </c>
      <c r="E445">
        <v>2</v>
      </c>
      <c r="F445">
        <v>4</v>
      </c>
      <c r="G445" t="s">
        <v>137</v>
      </c>
      <c r="H445" t="s">
        <v>809</v>
      </c>
      <c r="I445" t="s">
        <v>808</v>
      </c>
      <c r="J445">
        <v>3668.6796829999998</v>
      </c>
      <c r="K445">
        <v>4</v>
      </c>
    </row>
    <row r="446" spans="1:11">
      <c r="A446" s="21">
        <v>43691</v>
      </c>
      <c r="B446" s="21">
        <v>43683</v>
      </c>
      <c r="C446" s="28">
        <v>0</v>
      </c>
      <c r="D446" t="s">
        <v>810</v>
      </c>
      <c r="E446">
        <v>2</v>
      </c>
      <c r="F446">
        <v>5</v>
      </c>
      <c r="G446" t="s">
        <v>137</v>
      </c>
      <c r="H446" t="s">
        <v>811</v>
      </c>
      <c r="I446" t="s">
        <v>810</v>
      </c>
      <c r="J446">
        <v>3668.6796829999998</v>
      </c>
      <c r="K446">
        <v>6</v>
      </c>
    </row>
    <row r="447" spans="1:11">
      <c r="A447" s="21">
        <v>43691</v>
      </c>
      <c r="B447" s="21">
        <v>43683</v>
      </c>
      <c r="C447" s="28">
        <v>0</v>
      </c>
      <c r="D447" t="s">
        <v>812</v>
      </c>
      <c r="E447">
        <v>2</v>
      </c>
      <c r="F447">
        <v>6</v>
      </c>
      <c r="G447" t="s">
        <v>137</v>
      </c>
      <c r="H447" t="s">
        <v>813</v>
      </c>
      <c r="I447" t="s">
        <v>812</v>
      </c>
      <c r="J447">
        <v>3668.6796829999998</v>
      </c>
      <c r="K447">
        <v>8</v>
      </c>
    </row>
    <row r="448" spans="1:11">
      <c r="A448" s="21">
        <v>43691</v>
      </c>
      <c r="B448" s="21">
        <v>43682</v>
      </c>
      <c r="C448" s="28">
        <v>0</v>
      </c>
      <c r="D448" t="s">
        <v>814</v>
      </c>
      <c r="E448">
        <v>2</v>
      </c>
      <c r="F448">
        <v>7</v>
      </c>
      <c r="G448" t="s">
        <v>137</v>
      </c>
      <c r="H448" t="s">
        <v>815</v>
      </c>
      <c r="I448" t="s">
        <v>814</v>
      </c>
      <c r="J448">
        <v>3668.6796829999998</v>
      </c>
      <c r="K448">
        <v>9</v>
      </c>
    </row>
    <row r="449" spans="1:11">
      <c r="A449" s="21">
        <v>43691</v>
      </c>
      <c r="B449" s="21">
        <v>43683</v>
      </c>
      <c r="C449" s="28">
        <v>0</v>
      </c>
      <c r="D449" t="s">
        <v>816</v>
      </c>
      <c r="E449">
        <v>2</v>
      </c>
      <c r="F449">
        <v>8</v>
      </c>
      <c r="G449" t="s">
        <v>137</v>
      </c>
      <c r="H449" t="s">
        <v>817</v>
      </c>
      <c r="I449" t="s">
        <v>816</v>
      </c>
      <c r="J449">
        <v>3668.6796829999998</v>
      </c>
      <c r="K449">
        <v>13</v>
      </c>
    </row>
    <row r="450" spans="1:11">
      <c r="A450" s="24">
        <v>43691</v>
      </c>
      <c r="B450" s="24">
        <v>43679</v>
      </c>
      <c r="C450" s="29">
        <v>0.49444444444444446</v>
      </c>
      <c r="D450" s="25" t="s">
        <v>818</v>
      </c>
      <c r="E450" s="25">
        <v>3</v>
      </c>
      <c r="F450" s="25">
        <v>1</v>
      </c>
      <c r="G450" s="25" t="s">
        <v>344</v>
      </c>
      <c r="H450" s="25" t="s">
        <v>819</v>
      </c>
      <c r="I450" s="25" t="s">
        <v>818</v>
      </c>
      <c r="J450" s="25">
        <v>3668.6796829999998</v>
      </c>
    </row>
    <row r="451" spans="1:11">
      <c r="A451" s="24">
        <v>43691</v>
      </c>
      <c r="B451" s="24">
        <v>43683</v>
      </c>
      <c r="C451" s="29">
        <v>0</v>
      </c>
      <c r="D451" s="25" t="s">
        <v>820</v>
      </c>
      <c r="E451" s="25">
        <v>3</v>
      </c>
      <c r="F451" s="25">
        <v>2</v>
      </c>
      <c r="G451" s="25" t="s">
        <v>344</v>
      </c>
      <c r="H451" s="25" t="s">
        <v>821</v>
      </c>
      <c r="I451" s="25" t="s">
        <v>820</v>
      </c>
      <c r="J451" s="25">
        <v>3668.6796829999998</v>
      </c>
    </row>
    <row r="452" spans="1:11">
      <c r="A452" s="24">
        <v>43691</v>
      </c>
      <c r="B452" s="24">
        <v>43683</v>
      </c>
      <c r="C452" s="29">
        <v>0</v>
      </c>
      <c r="D452" s="25" t="s">
        <v>822</v>
      </c>
      <c r="E452" s="25">
        <v>3</v>
      </c>
      <c r="F452" s="25">
        <v>3</v>
      </c>
      <c r="G452" s="25" t="s">
        <v>344</v>
      </c>
      <c r="H452" s="25" t="s">
        <v>823</v>
      </c>
      <c r="I452" s="25" t="s">
        <v>822</v>
      </c>
      <c r="J452" s="25">
        <v>3668.6796829999998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sample_provenance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Logozzo</dc:creator>
  <cp:lastModifiedBy>Ryan, Kevin A</cp:lastModifiedBy>
  <dcterms:created xsi:type="dcterms:W3CDTF">2019-09-17T16:04:57Z</dcterms:created>
  <dcterms:modified xsi:type="dcterms:W3CDTF">2023-08-08T18:27:17Z</dcterms:modified>
</cp:coreProperties>
</file>