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SMART DATA\Excel Projects\"/>
    </mc:Choice>
  </mc:AlternateContent>
  <bookViews>
    <workbookView xWindow="0" yWindow="0" windowWidth="19200" windowHeight="8310"/>
  </bookViews>
  <sheets>
    <sheet name="CBC Grading System" sheetId="1" r:id="rId1"/>
    <sheet name="Report Form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4" l="1"/>
  <c r="B15" i="4"/>
  <c r="B14" i="4"/>
  <c r="B13" i="4"/>
  <c r="B12" i="4"/>
  <c r="B11" i="4"/>
  <c r="B10" i="4"/>
  <c r="F78" i="1" l="1"/>
  <c r="G78" i="1" s="1"/>
  <c r="I78" i="1" s="1"/>
  <c r="F77" i="1"/>
  <c r="F76" i="1"/>
  <c r="G76" i="1" s="1"/>
  <c r="I76" i="1" s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G55" i="1" s="1"/>
  <c r="I55" i="1" s="1"/>
  <c r="F54" i="1"/>
  <c r="F53" i="1"/>
  <c r="F52" i="1"/>
  <c r="F51" i="1"/>
  <c r="F50" i="1"/>
  <c r="F49" i="1"/>
  <c r="G49" i="1" s="1"/>
  <c r="I49" i="1" s="1"/>
  <c r="F48" i="1"/>
  <c r="G48" i="1" s="1"/>
  <c r="I48" i="1" s="1"/>
  <c r="F47" i="1"/>
  <c r="F46" i="1"/>
  <c r="F45" i="1"/>
  <c r="F44" i="1"/>
  <c r="F43" i="1"/>
  <c r="G43" i="1" s="1"/>
  <c r="I43" i="1" s="1"/>
  <c r="F42" i="1"/>
  <c r="F41" i="1"/>
  <c r="G41" i="1" s="1"/>
  <c r="I41" i="1" s="1"/>
  <c r="F40" i="1"/>
  <c r="G40" i="1" s="1"/>
  <c r="I40" i="1" s="1"/>
  <c r="F39" i="1"/>
  <c r="G39" i="1" s="1"/>
  <c r="I39" i="1" s="1"/>
  <c r="F38" i="1"/>
  <c r="F37" i="1"/>
  <c r="F36" i="1"/>
  <c r="F35" i="1"/>
  <c r="F34" i="1"/>
  <c r="F33" i="1"/>
  <c r="F32" i="1"/>
  <c r="G32" i="1" s="1"/>
  <c r="I32" i="1" s="1"/>
  <c r="F31" i="1"/>
  <c r="G31" i="1" s="1"/>
  <c r="I31" i="1" s="1"/>
  <c r="F30" i="1"/>
  <c r="F29" i="1"/>
  <c r="F28" i="1"/>
  <c r="G28" i="1" s="1"/>
  <c r="I28" i="1" s="1"/>
  <c r="F27" i="1"/>
  <c r="F26" i="1"/>
  <c r="G26" i="1" s="1"/>
  <c r="I26" i="1" s="1"/>
  <c r="F25" i="1"/>
  <c r="G25" i="1" s="1"/>
  <c r="I25" i="1" s="1"/>
  <c r="F24" i="1"/>
  <c r="G24" i="1" s="1"/>
  <c r="I24" i="1" s="1"/>
  <c r="F23" i="1"/>
  <c r="F22" i="1"/>
  <c r="F21" i="1"/>
  <c r="F20" i="1"/>
  <c r="F19" i="1"/>
  <c r="F18" i="1"/>
  <c r="G18" i="1" s="1"/>
  <c r="I18" i="1" s="1"/>
  <c r="F17" i="1"/>
  <c r="F16" i="1"/>
  <c r="F15" i="1"/>
  <c r="F14" i="1"/>
  <c r="G14" i="1" s="1"/>
  <c r="I14" i="1" s="1"/>
  <c r="F13" i="1"/>
  <c r="F12" i="1"/>
  <c r="F11" i="1"/>
  <c r="G11" i="1" s="1"/>
  <c r="I11" i="1" s="1"/>
  <c r="F10" i="1"/>
  <c r="F9" i="1"/>
  <c r="G9" i="1" l="1"/>
  <c r="H10" i="1"/>
  <c r="H18" i="1"/>
  <c r="H26" i="1"/>
  <c r="H34" i="1"/>
  <c r="H42" i="1"/>
  <c r="H50" i="1"/>
  <c r="H58" i="1"/>
  <c r="H66" i="1"/>
  <c r="H74" i="1"/>
  <c r="H75" i="1"/>
  <c r="H70" i="1"/>
  <c r="H15" i="1"/>
  <c r="H71" i="1"/>
  <c r="H11" i="1"/>
  <c r="H12" i="1"/>
  <c r="H20" i="1"/>
  <c r="H28" i="1"/>
  <c r="H36" i="1"/>
  <c r="H44" i="1"/>
  <c r="H52" i="1"/>
  <c r="H60" i="1"/>
  <c r="H68" i="1"/>
  <c r="H76" i="1"/>
  <c r="H21" i="1"/>
  <c r="H29" i="1"/>
  <c r="H37" i="1"/>
  <c r="H45" i="1"/>
  <c r="H53" i="1"/>
  <c r="H61" i="1"/>
  <c r="H69" i="1"/>
  <c r="H77" i="1"/>
  <c r="H14" i="1"/>
  <c r="H22" i="1"/>
  <c r="H30" i="1"/>
  <c r="H38" i="1"/>
  <c r="H62" i="1"/>
  <c r="H23" i="1"/>
  <c r="H63" i="1"/>
  <c r="H13" i="1"/>
  <c r="H16" i="1"/>
  <c r="H24" i="1"/>
  <c r="H32" i="1"/>
  <c r="H40" i="1"/>
  <c r="H48" i="1"/>
  <c r="H56" i="1"/>
  <c r="H64" i="1"/>
  <c r="H72" i="1"/>
  <c r="H25" i="1"/>
  <c r="H33" i="1"/>
  <c r="H41" i="1"/>
  <c r="H49" i="1"/>
  <c r="H57" i="1"/>
  <c r="H65" i="1"/>
  <c r="H73" i="1"/>
  <c r="H19" i="1"/>
  <c r="H27" i="1"/>
  <c r="H35" i="1"/>
  <c r="H43" i="1"/>
  <c r="H51" i="1"/>
  <c r="H59" i="1"/>
  <c r="H67" i="1"/>
  <c r="H46" i="1"/>
  <c r="H78" i="1"/>
  <c r="H39" i="1"/>
  <c r="H47" i="1"/>
  <c r="H9" i="1"/>
  <c r="H17" i="1"/>
  <c r="H54" i="1"/>
  <c r="H31" i="1"/>
  <c r="H55" i="1"/>
  <c r="G73" i="1"/>
  <c r="I73" i="1" s="1"/>
  <c r="G33" i="1"/>
  <c r="I33" i="1" s="1"/>
  <c r="G50" i="1"/>
  <c r="I50" i="1" s="1"/>
  <c r="G74" i="1"/>
  <c r="I74" i="1" s="1"/>
  <c r="G57" i="1"/>
  <c r="I57" i="1" s="1"/>
  <c r="G19" i="1"/>
  <c r="I19" i="1" s="1"/>
  <c r="G35" i="1"/>
  <c r="I35" i="1" s="1"/>
  <c r="G75" i="1"/>
  <c r="I75" i="1" s="1"/>
  <c r="G13" i="1"/>
  <c r="I13" i="1" s="1"/>
  <c r="G29" i="1"/>
  <c r="I29" i="1" s="1"/>
  <c r="G37" i="1"/>
  <c r="I37" i="1" s="1"/>
  <c r="G77" i="1"/>
  <c r="I77" i="1" s="1"/>
  <c r="G16" i="1"/>
  <c r="I16" i="1" s="1"/>
  <c r="G56" i="1"/>
  <c r="I56" i="1" s="1"/>
  <c r="G10" i="1"/>
  <c r="I10" i="1" s="1"/>
  <c r="G34" i="1"/>
  <c r="I34" i="1" s="1"/>
  <c r="G42" i="1"/>
  <c r="I42" i="1" s="1"/>
  <c r="G58" i="1"/>
  <c r="I58" i="1" s="1"/>
  <c r="G66" i="1"/>
  <c r="I66" i="1" s="1"/>
  <c r="G51" i="1"/>
  <c r="I51" i="1" s="1"/>
  <c r="G67" i="1"/>
  <c r="I67" i="1" s="1"/>
  <c r="G27" i="1"/>
  <c r="I27" i="1" s="1"/>
  <c r="G36" i="1"/>
  <c r="I36" i="1" s="1"/>
  <c r="G52" i="1"/>
  <c r="I52" i="1" s="1"/>
  <c r="G60" i="1"/>
  <c r="I60" i="1" s="1"/>
  <c r="G63" i="1"/>
  <c r="I63" i="1" s="1"/>
  <c r="G21" i="1"/>
  <c r="I21" i="1" s="1"/>
  <c r="G45" i="1"/>
  <c r="I45" i="1" s="1"/>
  <c r="G53" i="1"/>
  <c r="I53" i="1" s="1"/>
  <c r="G69" i="1"/>
  <c r="I69" i="1" s="1"/>
  <c r="G30" i="1"/>
  <c r="I30" i="1" s="1"/>
  <c r="G38" i="1"/>
  <c r="I38" i="1" s="1"/>
  <c r="G46" i="1"/>
  <c r="I46" i="1" s="1"/>
  <c r="G62" i="1"/>
  <c r="I62" i="1" s="1"/>
  <c r="G70" i="1"/>
  <c r="I70" i="1" s="1"/>
  <c r="G68" i="1"/>
  <c r="I68" i="1" s="1"/>
  <c r="G72" i="1"/>
  <c r="I72" i="1" s="1"/>
  <c r="G71" i="1"/>
  <c r="I71" i="1" s="1"/>
  <c r="G65" i="1"/>
  <c r="I65" i="1" s="1"/>
  <c r="G64" i="1"/>
  <c r="I64" i="1" s="1"/>
  <c r="G61" i="1"/>
  <c r="I61" i="1" s="1"/>
  <c r="G59" i="1"/>
  <c r="I59" i="1" s="1"/>
  <c r="G54" i="1"/>
  <c r="I54" i="1" s="1"/>
  <c r="G47" i="1"/>
  <c r="I47" i="1" s="1"/>
  <c r="G44" i="1"/>
  <c r="I44" i="1" s="1"/>
  <c r="G22" i="1"/>
  <c r="I22" i="1" s="1"/>
  <c r="G23" i="1"/>
  <c r="I23" i="1" s="1"/>
  <c r="G20" i="1"/>
  <c r="I20" i="1" s="1"/>
  <c r="G17" i="1"/>
  <c r="I17" i="1" s="1"/>
  <c r="G15" i="1"/>
  <c r="I15" i="1" s="1"/>
  <c r="G12" i="1"/>
  <c r="I12" i="1" s="1"/>
  <c r="I9" i="1" l="1"/>
  <c r="F88" i="1"/>
  <c r="E88" i="1"/>
  <c r="D88" i="1"/>
  <c r="C88" i="1"/>
</calcChain>
</file>

<file path=xl/sharedStrings.xml><?xml version="1.0" encoding="utf-8"?>
<sst xmlns="http://schemas.openxmlformats.org/spreadsheetml/2006/main" count="100" uniqueCount="92">
  <si>
    <t>Total(100)</t>
  </si>
  <si>
    <t>Grade</t>
  </si>
  <si>
    <t>Comment</t>
  </si>
  <si>
    <t>Pupil Names</t>
  </si>
  <si>
    <t>Grade 4 Wisdom</t>
  </si>
  <si>
    <t>JOHN WAMBUA</t>
  </si>
  <si>
    <t>MARY OCHIENG</t>
  </si>
  <si>
    <t>JAMES MWANGI</t>
  </si>
  <si>
    <t>GRACE KIMANI</t>
  </si>
  <si>
    <t>SAMUEL ODHIAMBO</t>
  </si>
  <si>
    <t>FAITH NJOROGE</t>
  </si>
  <si>
    <t>JOSEPH MUTUA</t>
  </si>
  <si>
    <t>LYDIA KIPLAGAT</t>
  </si>
  <si>
    <t>DAVID ONYANGO</t>
  </si>
  <si>
    <t>ESTHER KARIUKI</t>
  </si>
  <si>
    <t>DANIEL KAMAU</t>
  </si>
  <si>
    <t>SARAH MUTISO</t>
  </si>
  <si>
    <t>MICHAEL CHEGE</t>
  </si>
  <si>
    <t>ALICE MULI</t>
  </si>
  <si>
    <t>PETER WANGARI</t>
  </si>
  <si>
    <t>GEORGE OTIENO</t>
  </si>
  <si>
    <t>NAOMI MBUGUA</t>
  </si>
  <si>
    <t>PAUL MUTHONI</t>
  </si>
  <si>
    <t>ANN WAFULA</t>
  </si>
  <si>
    <t>ROBERT CHERUIYOT</t>
  </si>
  <si>
    <t>CAROLINE SIMIYU</t>
  </si>
  <si>
    <t>STEPHEN NJENGA</t>
  </si>
  <si>
    <t>LUCY NYAMBURA</t>
  </si>
  <si>
    <t>BENJAMIN MUIRURI</t>
  </si>
  <si>
    <t>SUSAN OBIERO</t>
  </si>
  <si>
    <t>FRANCIS MBURU</t>
  </si>
  <si>
    <t>ELIZABETH WAIRIMU</t>
  </si>
  <si>
    <t>CHARLES KILONZO</t>
  </si>
  <si>
    <t>JANE NJUGUNA</t>
  </si>
  <si>
    <t>PATRICK KOECH</t>
  </si>
  <si>
    <t>CATHERINE OMONDI</t>
  </si>
  <si>
    <t>ANTHONY MACHARIA</t>
  </si>
  <si>
    <t>AGNES MWENDA</t>
  </si>
  <si>
    <t>ALEX KIPTOO</t>
  </si>
  <si>
    <t>HANNAH WAMALWA</t>
  </si>
  <si>
    <t>BRIAN MUTISO</t>
  </si>
  <si>
    <t>MONICA WAMBUA</t>
  </si>
  <si>
    <t>EDWARD OCHIENG</t>
  </si>
  <si>
    <t>ROSE MWANGI</t>
  </si>
  <si>
    <t>PETER KIMANI</t>
  </si>
  <si>
    <t>JOSEPH ODHIAMBO</t>
  </si>
  <si>
    <t>GRACE NJOROGE</t>
  </si>
  <si>
    <t>DAVID MUTUA</t>
  </si>
  <si>
    <t>SARAH KIPLAGAT</t>
  </si>
  <si>
    <t>MICHAEL ONYANGO</t>
  </si>
  <si>
    <t>ALICE KARIUKI</t>
  </si>
  <si>
    <t>JOHN KAMAU</t>
  </si>
  <si>
    <t>MARY MUTISO</t>
  </si>
  <si>
    <t>GEORGE CHEGE</t>
  </si>
  <si>
    <t>ANN MULI</t>
  </si>
  <si>
    <t>ROBERT WANGARI</t>
  </si>
  <si>
    <t>PAUL OTIENO</t>
  </si>
  <si>
    <t>LYDIA MBUGUA</t>
  </si>
  <si>
    <t>STEPHEN WAFULA</t>
  </si>
  <si>
    <t>LUCY CHERUIYOT</t>
  </si>
  <si>
    <t>BENJAMIN SIMIYU</t>
  </si>
  <si>
    <t>SUSAN NJENGA</t>
  </si>
  <si>
    <t>FRANCIS NYAMBURA</t>
  </si>
  <si>
    <t>ELIZABETH MUIRURI</t>
  </si>
  <si>
    <t>CHARLES OBIERO</t>
  </si>
  <si>
    <t>JANE MBURU</t>
  </si>
  <si>
    <t>PATRICK WAIRIMU</t>
  </si>
  <si>
    <t>CATHERINE KILONZO</t>
  </si>
  <si>
    <t>ANTHONY NJUGUNA</t>
  </si>
  <si>
    <t>AGNES KOECH</t>
  </si>
  <si>
    <t>ALEX OMONDI</t>
  </si>
  <si>
    <t>HANNAH MACHARIA</t>
  </si>
  <si>
    <t>BRIAN MWENDA</t>
  </si>
  <si>
    <t>MONICA KIPTOO</t>
  </si>
  <si>
    <t>EDWARD WAMALWA</t>
  </si>
  <si>
    <t>ABC Academy</t>
  </si>
  <si>
    <t>Tchr Martin</t>
  </si>
  <si>
    <t>Opener</t>
  </si>
  <si>
    <t>Midterm</t>
  </si>
  <si>
    <t>EndTerm</t>
  </si>
  <si>
    <t>EE</t>
  </si>
  <si>
    <t>ME</t>
  </si>
  <si>
    <t>AE</t>
  </si>
  <si>
    <t>BE</t>
  </si>
  <si>
    <t>Rank 
Position</t>
  </si>
  <si>
    <t>Adm
 No</t>
  </si>
  <si>
    <t xml:space="preserve">  Class Teacher Sign________________Date:___________________</t>
  </si>
  <si>
    <t>Head Teacher Sign_______________Date:___________________</t>
  </si>
  <si>
    <t>MidTerm</t>
  </si>
  <si>
    <t>Total</t>
  </si>
  <si>
    <t>Position</t>
  </si>
  <si>
    <t>PUPIL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</si>
</sst>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theme="1"/>
      <name val="Bahnschrift SemiBold"/>
      <family val="2"/>
    </font>
    <font>
      <b/>
      <sz val="1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3" fillId="4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4" xfId="0" applyFill="1" applyBorder="1"/>
    <xf numFmtId="164" fontId="0" fillId="4" borderId="4" xfId="0" applyNumberFormat="1" applyFill="1" applyBorder="1"/>
    <xf numFmtId="0" fontId="0" fillId="4" borderId="5" xfId="0" applyFill="1" applyBorder="1"/>
    <xf numFmtId="164" fontId="3" fillId="3" borderId="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wrapText="1"/>
    </xf>
    <xf numFmtId="0" fontId="4" fillId="3" borderId="0" xfId="0" applyFont="1" applyFill="1" applyAlignment="1" applyProtection="1">
      <alignment horizontal="center" vertical="top"/>
      <protection locked="0"/>
    </xf>
    <xf numFmtId="0" fontId="4" fillId="3" borderId="0" xfId="0" applyFont="1" applyFill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Protection="1">
      <protection locked="0"/>
    </xf>
    <xf numFmtId="0" fontId="0" fillId="3" borderId="3" xfId="0" applyFill="1" applyBorder="1"/>
    <xf numFmtId="0" fontId="6" fillId="2" borderId="10" xfId="0" applyFont="1" applyFill="1" applyBorder="1"/>
    <xf numFmtId="164" fontId="3" fillId="3" borderId="11" xfId="0" applyNumberFormat="1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>
      <alignment wrapText="1"/>
    </xf>
    <xf numFmtId="0" fontId="6" fillId="2" borderId="8" xfId="0" applyFont="1" applyFill="1" applyBorder="1"/>
    <xf numFmtId="0" fontId="3" fillId="3" borderId="11" xfId="0" applyFont="1" applyFill="1" applyBorder="1" applyAlignment="1" applyProtection="1">
      <alignment horizontal="center" vertical="center"/>
      <protection locked="0"/>
    </xf>
    <xf numFmtId="0" fontId="6" fillId="2" borderId="13" xfId="0" applyFont="1" applyFill="1" applyBorder="1"/>
    <xf numFmtId="0" fontId="7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Protection="1">
      <protection locked="0"/>
    </xf>
    <xf numFmtId="164" fontId="3" fillId="3" borderId="17" xfId="0" applyNumberFormat="1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164" fontId="3" fillId="4" borderId="16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3" fillId="3" borderId="14" xfId="0" applyFont="1" applyFill="1" applyBorder="1"/>
    <xf numFmtId="0" fontId="5" fillId="3" borderId="21" xfId="0" applyFont="1" applyFill="1" applyBorder="1" applyAlignment="1">
      <alignment horizontal="center"/>
    </xf>
    <xf numFmtId="0" fontId="4" fillId="5" borderId="0" xfId="0" applyFont="1" applyFill="1" applyAlignment="1" applyProtection="1">
      <alignment vertical="top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left"/>
    </xf>
    <xf numFmtId="0" fontId="8" fillId="6" borderId="11" xfId="0" applyFont="1" applyFill="1" applyBorder="1"/>
    <xf numFmtId="0" fontId="2" fillId="3" borderId="0" xfId="0" applyFont="1" applyFill="1"/>
    <xf numFmtId="0" fontId="9" fillId="3" borderId="0" xfId="0" applyFont="1" applyFill="1" applyAlignment="1">
      <alignment horizontal="left"/>
    </xf>
    <xf numFmtId="0" fontId="2" fillId="3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2</xdr:col>
      <xdr:colOff>0</xdr:colOff>
      <xdr:row>2</xdr:row>
      <xdr:rowOff>0</xdr:rowOff>
    </xdr:to>
    <xdr:sp macro="" textlink="">
      <xdr:nvSpPr>
        <xdr:cNvPr id="3" name="Rounded Rectangle 2"/>
        <xdr:cNvSpPr/>
      </xdr:nvSpPr>
      <xdr:spPr>
        <a:xfrm>
          <a:off x="0" y="6350"/>
          <a:ext cx="2317750" cy="361950"/>
        </a:xfrm>
        <a:prstGeom prst="roundRect">
          <a:avLst/>
        </a:prstGeom>
        <a:solidFill>
          <a:schemeClr val="accent5">
            <a:lumMod val="50000"/>
          </a:schemeClr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Below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 i="1">
              <a:solidFill>
                <a:schemeClr val="bg1"/>
              </a:solidFill>
              <a:latin typeface="Bahnschrift Condensed" panose="020B0502040204020203" pitchFamily="34" charset="0"/>
            </a:rPr>
            <a:t>NAME OF  THE SCHOOL</a:t>
          </a:r>
        </a:p>
      </xdr:txBody>
    </xdr:sp>
    <xdr:clientData/>
  </xdr:twoCellAnchor>
  <xdr:twoCellAnchor>
    <xdr:from>
      <xdr:col>0</xdr:col>
      <xdr:colOff>0</xdr:colOff>
      <xdr:row>2</xdr:row>
      <xdr:rowOff>6350</xdr:rowOff>
    </xdr:from>
    <xdr:to>
      <xdr:col>2</xdr:col>
      <xdr:colOff>0</xdr:colOff>
      <xdr:row>4</xdr:row>
      <xdr:rowOff>19050</xdr:rowOff>
    </xdr:to>
    <xdr:sp macro="" textlink="">
      <xdr:nvSpPr>
        <xdr:cNvPr id="7" name="Rounded Rectangle 6"/>
        <xdr:cNvSpPr/>
      </xdr:nvSpPr>
      <xdr:spPr>
        <a:xfrm>
          <a:off x="0" y="374650"/>
          <a:ext cx="2317750" cy="381000"/>
        </a:xfrm>
        <a:prstGeom prst="roundRect">
          <a:avLst>
            <a:gd name="adj" fmla="val 26101"/>
          </a:avLst>
        </a:prstGeom>
        <a:solidFill>
          <a:schemeClr val="accent5">
            <a:lumMod val="50000"/>
          </a:schemeClr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Below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 i="1">
              <a:solidFill>
                <a:schemeClr val="bg1"/>
              </a:solidFill>
              <a:latin typeface="Bahnschrift Condensed" panose="020B0502040204020203" pitchFamily="34" charset="0"/>
            </a:rPr>
            <a:t>NAME OF </a:t>
          </a:r>
          <a:r>
            <a:rPr lang="en-US" sz="1800" b="1" i="1" baseline="0">
              <a:solidFill>
                <a:schemeClr val="bg1"/>
              </a:solidFill>
              <a:latin typeface="Bahnschrift Condensed" panose="020B0502040204020203" pitchFamily="34" charset="0"/>
            </a:rPr>
            <a:t> CLASS TEACHER:</a:t>
          </a:r>
          <a:endParaRPr lang="en-US" sz="1800" b="1" i="1">
            <a:solidFill>
              <a:schemeClr val="bg1"/>
            </a:solidFill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31750</xdr:rowOff>
    </xdr:from>
    <xdr:to>
      <xdr:col>2</xdr:col>
      <xdr:colOff>0</xdr:colOff>
      <xdr:row>6</xdr:row>
      <xdr:rowOff>6350</xdr:rowOff>
    </xdr:to>
    <xdr:sp macro="" textlink="">
      <xdr:nvSpPr>
        <xdr:cNvPr id="8" name="Rounded Rectangle 7"/>
        <xdr:cNvSpPr/>
      </xdr:nvSpPr>
      <xdr:spPr>
        <a:xfrm>
          <a:off x="0" y="768350"/>
          <a:ext cx="2317750" cy="342900"/>
        </a:xfrm>
        <a:prstGeom prst="roundRect">
          <a:avLst/>
        </a:prstGeom>
        <a:solidFill>
          <a:schemeClr val="accent5">
            <a:lumMod val="50000"/>
          </a:schemeClr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Below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 i="1">
              <a:solidFill>
                <a:schemeClr val="bg1"/>
              </a:solidFill>
              <a:latin typeface="Bahnschrift Condensed" panose="020B0502040204020203" pitchFamily="34" charset="0"/>
            </a:rPr>
            <a:t>CLASS</a:t>
          </a:r>
          <a:r>
            <a:rPr lang="en-US" sz="1800" b="1" i="1" baseline="0">
              <a:solidFill>
                <a:schemeClr val="bg1"/>
              </a:solidFill>
              <a:latin typeface="Bahnschrift Condensed" panose="020B0502040204020203" pitchFamily="34" charset="0"/>
            </a:rPr>
            <a:t> NAME:</a:t>
          </a:r>
          <a:endParaRPr lang="en-US" sz="1800" b="1" i="1">
            <a:solidFill>
              <a:schemeClr val="bg1"/>
            </a:solidFill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2</xdr:col>
      <xdr:colOff>158749</xdr:colOff>
      <xdr:row>83</xdr:row>
      <xdr:rowOff>88900</xdr:rowOff>
    </xdr:from>
    <xdr:to>
      <xdr:col>5</xdr:col>
      <xdr:colOff>730250</xdr:colOff>
      <xdr:row>85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76B901B-E003-4A99-90B2-C4DDF9D34CA3}"/>
            </a:ext>
          </a:extLst>
        </xdr:cNvPr>
        <xdr:cNvSpPr/>
      </xdr:nvSpPr>
      <xdr:spPr>
        <a:xfrm>
          <a:off x="2476499" y="16084550"/>
          <a:ext cx="3136901" cy="292100"/>
        </a:xfrm>
        <a:prstGeom prst="roundRect">
          <a:avLst>
            <a:gd name="adj" fmla="val 39618"/>
          </a:avLst>
        </a:prstGeom>
        <a:solidFill>
          <a:srgbClr val="002060"/>
        </a:solidFill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Arial Black" panose="020B0A04020102020204" pitchFamily="34" charset="0"/>
            </a:rPr>
            <a:t>ANALYSIS OF RESULT</a:t>
          </a:r>
        </a:p>
      </xdr:txBody>
    </xdr:sp>
    <xdr:clientData/>
  </xdr:twoCellAnchor>
  <xdr:twoCellAnchor>
    <xdr:from>
      <xdr:col>5</xdr:col>
      <xdr:colOff>209550</xdr:colOff>
      <xdr:row>79</xdr:row>
      <xdr:rowOff>114300</xdr:rowOff>
    </xdr:from>
    <xdr:to>
      <xdr:col>8</xdr:col>
      <xdr:colOff>1231900</xdr:colOff>
      <xdr:row>82</xdr:row>
      <xdr:rowOff>57150</xdr:rowOff>
    </xdr:to>
    <xdr:sp macro="" textlink="">
      <xdr:nvSpPr>
        <xdr:cNvPr id="12" name="Rounded Rectangle 11"/>
        <xdr:cNvSpPr/>
      </xdr:nvSpPr>
      <xdr:spPr>
        <a:xfrm>
          <a:off x="4984750" y="15341600"/>
          <a:ext cx="3352800" cy="508000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768350</xdr:colOff>
      <xdr:row>83</xdr:row>
      <xdr:rowOff>69850</xdr:rowOff>
    </xdr:from>
    <xdr:to>
      <xdr:col>9</xdr:col>
      <xdr:colOff>0</xdr:colOff>
      <xdr:row>92</xdr:row>
      <xdr:rowOff>95250</xdr:rowOff>
    </xdr:to>
    <xdr:sp macro="" textlink="">
      <xdr:nvSpPr>
        <xdr:cNvPr id="9" name="TextBox 8"/>
        <xdr:cNvSpPr txBox="1"/>
      </xdr:nvSpPr>
      <xdr:spPr>
        <a:xfrm>
          <a:off x="5651500" y="16065500"/>
          <a:ext cx="3117850" cy="1746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Grading Descriptors: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CBC system uses these descriptors to communicate a student’s performance level in achieving competencies:</a:t>
          </a:r>
        </a:p>
        <a:p>
          <a:pPr lvl="0"/>
          <a:r>
            <a:rPr lang="en-U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Exceeding Expectation (EE) (80%-100%):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The student’s performance is well above the expected standard for the learning stage.</a:t>
          </a:r>
        </a:p>
        <a:p>
          <a:pPr lvl="0"/>
          <a:r>
            <a:rPr lang="en-U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Meeting Expectation (ME) (50%-79%):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The student’s performance is at the expected standard for the learning stage.</a:t>
          </a:r>
        </a:p>
        <a:p>
          <a:pPr lvl="0"/>
          <a:r>
            <a:rPr lang="en-U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Approaching Expectation (AE) (40%-49%):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The student’s performance is on track towards the expected standard of the activity, but may require some additional support.</a:t>
          </a:r>
        </a:p>
        <a:p>
          <a:pPr lvl="0"/>
          <a:r>
            <a:rPr lang="en-US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Below Expectation (BE) (0%-39%):</a:t>
          </a:r>
          <a:r>
            <a:rPr lang="en-US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The performance of the activity is below the expected standards for the learning stage. This indicates the student needs significant support.</a:t>
          </a:r>
        </a:p>
        <a:p>
          <a:endParaRPr lang="en-US" sz="1100"/>
        </a:p>
      </xdr:txBody>
    </xdr:sp>
    <xdr:clientData/>
  </xdr:twoCellAnchor>
  <xdr:twoCellAnchor>
    <xdr:from>
      <xdr:col>5</xdr:col>
      <xdr:colOff>279400</xdr:colOff>
      <xdr:row>79</xdr:row>
      <xdr:rowOff>114300</xdr:rowOff>
    </xdr:from>
    <xdr:to>
      <xdr:col>8</xdr:col>
      <xdr:colOff>1162050</xdr:colOff>
      <xdr:row>82</xdr:row>
      <xdr:rowOff>31750</xdr:rowOff>
    </xdr:to>
    <xdr:sp macro="" textlink="">
      <xdr:nvSpPr>
        <xdr:cNvPr id="13" name="TextBox 12"/>
        <xdr:cNvSpPr txBox="1"/>
      </xdr:nvSpPr>
      <xdr:spPr>
        <a:xfrm>
          <a:off x="5054600" y="15341600"/>
          <a:ext cx="3213100" cy="4826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www.wilsongitonga.com</a:t>
          </a:r>
        </a:p>
        <a:p>
          <a:pPr algn="ctr"/>
          <a:r>
            <a:rPr lang="en-US" sz="1100" b="1">
              <a:solidFill>
                <a:schemeClr val="bg1"/>
              </a:solidFill>
            </a:rPr>
            <a:t>info@wilsongitonga.com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6350</xdr:rowOff>
    </xdr:from>
    <xdr:to>
      <xdr:col>1</xdr:col>
      <xdr:colOff>0</xdr:colOff>
      <xdr:row>2</xdr:row>
      <xdr:rowOff>0</xdr:rowOff>
    </xdr:to>
    <xdr:sp macro="" textlink="">
      <xdr:nvSpPr>
        <xdr:cNvPr id="2" name="Rounded Rectangle 1"/>
        <xdr:cNvSpPr/>
      </xdr:nvSpPr>
      <xdr:spPr>
        <a:xfrm>
          <a:off x="0" y="6350"/>
          <a:ext cx="2317750" cy="361950"/>
        </a:xfrm>
        <a:prstGeom prst="roundRect">
          <a:avLst/>
        </a:prstGeom>
        <a:solidFill>
          <a:schemeClr val="accent5">
            <a:lumMod val="50000"/>
          </a:schemeClr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Below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 i="1">
              <a:solidFill>
                <a:schemeClr val="bg1"/>
              </a:solidFill>
              <a:latin typeface="Bahnschrift Condensed" panose="020B0502040204020203" pitchFamily="34" charset="0"/>
            </a:rPr>
            <a:t>NAME OF  THE SCHOOL</a:t>
          </a:r>
        </a:p>
      </xdr:txBody>
    </xdr:sp>
    <xdr:clientData/>
  </xdr:twoCellAnchor>
  <xdr:twoCellAnchor>
    <xdr:from>
      <xdr:col>0</xdr:col>
      <xdr:colOff>0</xdr:colOff>
      <xdr:row>2</xdr:row>
      <xdr:rowOff>6350</xdr:rowOff>
    </xdr:from>
    <xdr:to>
      <xdr:col>1</xdr:col>
      <xdr:colOff>0</xdr:colOff>
      <xdr:row>4</xdr:row>
      <xdr:rowOff>19050</xdr:rowOff>
    </xdr:to>
    <xdr:sp macro="" textlink="">
      <xdr:nvSpPr>
        <xdr:cNvPr id="3" name="Rounded Rectangle 2"/>
        <xdr:cNvSpPr/>
      </xdr:nvSpPr>
      <xdr:spPr>
        <a:xfrm>
          <a:off x="0" y="374650"/>
          <a:ext cx="2317750" cy="381000"/>
        </a:xfrm>
        <a:prstGeom prst="roundRect">
          <a:avLst>
            <a:gd name="adj" fmla="val 26101"/>
          </a:avLst>
        </a:prstGeom>
        <a:solidFill>
          <a:schemeClr val="accent5">
            <a:lumMod val="50000"/>
          </a:schemeClr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Below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 i="1">
              <a:solidFill>
                <a:schemeClr val="bg1"/>
              </a:solidFill>
              <a:latin typeface="Bahnschrift Condensed" panose="020B0502040204020203" pitchFamily="34" charset="0"/>
            </a:rPr>
            <a:t>NAME OF </a:t>
          </a:r>
          <a:r>
            <a:rPr lang="en-US" sz="1800" b="1" i="1" baseline="0">
              <a:solidFill>
                <a:schemeClr val="bg1"/>
              </a:solidFill>
              <a:latin typeface="Bahnschrift Condensed" panose="020B0502040204020203" pitchFamily="34" charset="0"/>
            </a:rPr>
            <a:t> CLASS TEACHER:</a:t>
          </a:r>
          <a:endParaRPr lang="en-US" sz="1800" b="1" i="1">
            <a:solidFill>
              <a:schemeClr val="bg1"/>
            </a:solidFill>
            <a:latin typeface="Bahnschrift Condensed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4</xdr:row>
      <xdr:rowOff>31750</xdr:rowOff>
    </xdr:from>
    <xdr:to>
      <xdr:col>1</xdr:col>
      <xdr:colOff>0</xdr:colOff>
      <xdr:row>6</xdr:row>
      <xdr:rowOff>6350</xdr:rowOff>
    </xdr:to>
    <xdr:sp macro="" textlink="">
      <xdr:nvSpPr>
        <xdr:cNvPr id="4" name="Rounded Rectangle 3"/>
        <xdr:cNvSpPr/>
      </xdr:nvSpPr>
      <xdr:spPr>
        <a:xfrm>
          <a:off x="0" y="768350"/>
          <a:ext cx="2317750" cy="342900"/>
        </a:xfrm>
        <a:prstGeom prst="roundRect">
          <a:avLst/>
        </a:prstGeom>
        <a:solidFill>
          <a:schemeClr val="accent5">
            <a:lumMod val="50000"/>
          </a:schemeClr>
        </a:solidFill>
        <a:ln>
          <a:solidFill>
            <a:schemeClr val="accent1"/>
          </a:solidFill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  <a:scene3d>
          <a:camera prst="perspectiveBelow"/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800" b="1" i="1">
              <a:solidFill>
                <a:schemeClr val="bg1"/>
              </a:solidFill>
              <a:latin typeface="Bahnschrift Condensed" panose="020B0502040204020203" pitchFamily="34" charset="0"/>
            </a:rPr>
            <a:t>CLASS</a:t>
          </a:r>
          <a:r>
            <a:rPr lang="en-US" sz="1800" b="1" i="1" baseline="0">
              <a:solidFill>
                <a:schemeClr val="bg1"/>
              </a:solidFill>
              <a:latin typeface="Bahnschrift Condensed" panose="020B0502040204020203" pitchFamily="34" charset="0"/>
            </a:rPr>
            <a:t> NAME:</a:t>
          </a:r>
          <a:endParaRPr lang="en-US" sz="1800" b="1" i="1">
            <a:solidFill>
              <a:schemeClr val="bg1"/>
            </a:solidFill>
            <a:latin typeface="Bahnschrift Condensed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showGridLines="0" tabSelected="1" zoomScaleNormal="100" workbookViewId="0">
      <selection activeCell="E10" sqref="E10"/>
    </sheetView>
  </sheetViews>
  <sheetFormatPr defaultRowHeight="14.5" x14ac:dyDescent="0.35"/>
  <cols>
    <col min="1" max="1" width="6.453125" customWidth="1"/>
    <col min="2" max="2" width="26.7265625" customWidth="1"/>
    <col min="3" max="3" width="12.7265625" bestFit="1" customWidth="1"/>
    <col min="4" max="4" width="12.26953125" customWidth="1"/>
    <col min="5" max="5" width="11.7265625" customWidth="1"/>
    <col min="6" max="6" width="14" bestFit="1" customWidth="1"/>
    <col min="7" max="7" width="8.54296875" bestFit="1" customWidth="1"/>
    <col min="8" max="8" width="10.81640625" bestFit="1" customWidth="1"/>
    <col min="9" max="9" width="21.81640625" bestFit="1" customWidth="1"/>
  </cols>
  <sheetData>
    <row r="1" spans="1:10" ht="14.5" customHeight="1" x14ac:dyDescent="0.35">
      <c r="C1" s="20" t="s">
        <v>75</v>
      </c>
      <c r="D1" s="20"/>
      <c r="E1" s="20"/>
      <c r="F1" s="50"/>
      <c r="G1" s="50"/>
      <c r="H1" s="50"/>
      <c r="I1" s="50"/>
    </row>
    <row r="2" spans="1:10" ht="14.5" customHeight="1" x14ac:dyDescent="0.35">
      <c r="C2" s="20"/>
      <c r="D2" s="20"/>
      <c r="E2" s="20"/>
      <c r="F2" s="50"/>
      <c r="G2" s="50"/>
      <c r="H2" s="50"/>
      <c r="I2" s="50"/>
      <c r="J2" s="48"/>
    </row>
    <row r="3" spans="1:10" ht="14.5" customHeight="1" x14ac:dyDescent="0.35">
      <c r="C3" s="20" t="s">
        <v>76</v>
      </c>
      <c r="D3" s="20"/>
      <c r="E3" s="20"/>
      <c r="F3" s="50"/>
      <c r="G3" s="50"/>
      <c r="H3" s="50"/>
      <c r="I3" s="50"/>
      <c r="J3" s="48"/>
    </row>
    <row r="4" spans="1:10" ht="14.5" customHeight="1" x14ac:dyDescent="0.35">
      <c r="C4" s="20"/>
      <c r="D4" s="20"/>
      <c r="E4" s="20"/>
      <c r="F4" s="50"/>
      <c r="G4" s="50"/>
      <c r="H4" s="50"/>
      <c r="I4" s="50"/>
      <c r="J4" s="48"/>
    </row>
    <row r="5" spans="1:10" ht="14.5" customHeight="1" x14ac:dyDescent="0.35">
      <c r="C5" s="21" t="s">
        <v>4</v>
      </c>
      <c r="D5" s="21"/>
      <c r="E5" s="21"/>
      <c r="F5" s="50"/>
      <c r="G5" s="50"/>
      <c r="H5" s="50"/>
      <c r="I5" s="50"/>
      <c r="J5" s="48"/>
    </row>
    <row r="6" spans="1:10" ht="14.5" customHeight="1" x14ac:dyDescent="0.35">
      <c r="C6" s="21"/>
      <c r="D6" s="21"/>
      <c r="E6" s="21"/>
      <c r="F6" s="50"/>
      <c r="G6" s="50"/>
      <c r="H6" s="50"/>
      <c r="I6" s="50"/>
      <c r="J6" s="49"/>
    </row>
    <row r="7" spans="1:10" ht="14.5" customHeight="1" x14ac:dyDescent="0.35">
      <c r="C7" s="4"/>
      <c r="H7" s="49"/>
      <c r="I7" s="49"/>
      <c r="J7" s="49"/>
    </row>
    <row r="8" spans="1:10" ht="63" x14ac:dyDescent="0.5">
      <c r="A8" s="19" t="s">
        <v>85</v>
      </c>
      <c r="B8" s="25" t="s">
        <v>3</v>
      </c>
      <c r="C8" s="18" t="s">
        <v>77</v>
      </c>
      <c r="D8" s="27" t="s">
        <v>78</v>
      </c>
      <c r="E8" s="18" t="s">
        <v>79</v>
      </c>
      <c r="F8" s="30" t="s">
        <v>0</v>
      </c>
      <c r="G8" s="18" t="s">
        <v>1</v>
      </c>
      <c r="H8" s="19" t="s">
        <v>84</v>
      </c>
      <c r="I8" s="28" t="s">
        <v>2</v>
      </c>
    </row>
    <row r="9" spans="1:10" x14ac:dyDescent="0.35">
      <c r="A9" s="22">
        <v>1</v>
      </c>
      <c r="B9" s="23" t="s">
        <v>5</v>
      </c>
      <c r="C9" s="26">
        <v>10</v>
      </c>
      <c r="D9" s="13">
        <v>45</v>
      </c>
      <c r="E9" s="29">
        <v>8.9499999999999993</v>
      </c>
      <c r="F9" s="17">
        <f>SUM(C9:E9)</f>
        <v>63.95</v>
      </c>
      <c r="G9" s="31" t="str">
        <f>IF(F9&gt;=80,"EE",IF(F9&gt;=50,"ME",IF(F9&gt;=40,"AE","BE")))</f>
        <v>ME</v>
      </c>
      <c r="H9" s="32">
        <f>RANK(F9,$F$9:$F$78)</f>
        <v>41</v>
      </c>
      <c r="I9" s="8" t="str">
        <f>IF(G9="EE","Exceeding Expectation",IF(G9="ME","Meeting Expectation",IF(G9="AE","Approaching Expectation","Below Expectation")))</f>
        <v>Meeting Expectation</v>
      </c>
    </row>
    <row r="10" spans="1:10" x14ac:dyDescent="0.35">
      <c r="A10" s="22">
        <v>2</v>
      </c>
      <c r="B10" s="23" t="s">
        <v>6</v>
      </c>
      <c r="C10" s="26">
        <v>53</v>
      </c>
      <c r="D10" s="13">
        <v>11.2</v>
      </c>
      <c r="E10" s="29">
        <v>11.350000000000001</v>
      </c>
      <c r="F10" s="17">
        <f>SUM(C10:E10)</f>
        <v>75.550000000000011</v>
      </c>
      <c r="G10" s="31" t="str">
        <f>IF(F10&gt;=80,"EE",IF(F10&gt;=50,"ME",IF(F10&gt;=40,"AE","BE")))</f>
        <v>ME</v>
      </c>
      <c r="H10" s="32">
        <f t="shared" ref="H10:H73" si="0">RANK(F10,$F$9:$F$78)</f>
        <v>29</v>
      </c>
      <c r="I10" s="8" t="str">
        <f>IF(G10="EE","Exceeding Expectation",IF(G10="ME","Meeting Expectation",IF(G10="AE","Approaching Expectation","Below Expectation")))</f>
        <v>Meeting Expectation</v>
      </c>
    </row>
    <row r="11" spans="1:10" x14ac:dyDescent="0.35">
      <c r="A11" s="22">
        <v>3</v>
      </c>
      <c r="B11" s="23" t="s">
        <v>7</v>
      </c>
      <c r="C11" s="26">
        <v>42.375</v>
      </c>
      <c r="D11" s="13">
        <v>11.5</v>
      </c>
      <c r="E11" s="29">
        <v>10</v>
      </c>
      <c r="F11" s="17">
        <f>SUM(C11:E11)</f>
        <v>63.875</v>
      </c>
      <c r="G11" s="31" t="str">
        <f>IF(F11&gt;=80,"EE",IF(F11&gt;=50,"ME",IF(F11&gt;=40,"AE","BE")))</f>
        <v>ME</v>
      </c>
      <c r="H11" s="32">
        <f t="shared" si="0"/>
        <v>42</v>
      </c>
      <c r="I11" s="8" t="str">
        <f>IF(G11="EE","Exceeding Expectation",IF(G11="ME","Meeting Expectation",IF(G11="AE","Approaching Expectation","Below Expectation")))</f>
        <v>Meeting Expectation</v>
      </c>
    </row>
    <row r="12" spans="1:10" x14ac:dyDescent="0.35">
      <c r="A12" s="22">
        <v>4</v>
      </c>
      <c r="B12" s="23" t="s">
        <v>8</v>
      </c>
      <c r="C12" s="26">
        <v>20</v>
      </c>
      <c r="D12" s="13">
        <v>6.6000000000000005</v>
      </c>
      <c r="E12" s="29">
        <v>10</v>
      </c>
      <c r="F12" s="17">
        <f>SUM(C12:E12)</f>
        <v>36.6</v>
      </c>
      <c r="G12" s="31" t="str">
        <f>IF(F12&gt;=80,"EE",IF(F12&gt;=50,"ME",IF(F12&gt;=40,"AE","BE")))</f>
        <v>BE</v>
      </c>
      <c r="H12" s="32">
        <f t="shared" si="0"/>
        <v>68</v>
      </c>
      <c r="I12" s="8" t="str">
        <f>IF(G12="EE","Exceeding Expectation",IF(G12="ME","Meeting Expectation",IF(G12="AE","Approaching Expectation","Below Expectation")))</f>
        <v>Below Expectation</v>
      </c>
    </row>
    <row r="13" spans="1:10" x14ac:dyDescent="0.35">
      <c r="A13" s="22">
        <v>5</v>
      </c>
      <c r="B13" s="23" t="s">
        <v>9</v>
      </c>
      <c r="C13" s="26">
        <v>54.625</v>
      </c>
      <c r="D13" s="13">
        <v>13.899999999999999</v>
      </c>
      <c r="E13" s="29">
        <v>10.65</v>
      </c>
      <c r="F13" s="17">
        <f>SUM(C13:E13)</f>
        <v>79.175000000000011</v>
      </c>
      <c r="G13" s="31" t="str">
        <f>IF(F13&gt;=80,"EE",IF(F13&gt;=50,"ME",IF(F13&gt;=40,"AE","BE")))</f>
        <v>ME</v>
      </c>
      <c r="H13" s="32">
        <f t="shared" si="0"/>
        <v>24</v>
      </c>
      <c r="I13" s="8" t="str">
        <f>IF(G13="EE","Exceeding Expectation",IF(G13="ME","Meeting Expectation",IF(G13="AE","Approaching Expectation","Below Expectation")))</f>
        <v>Meeting Expectation</v>
      </c>
    </row>
    <row r="14" spans="1:10" x14ac:dyDescent="0.35">
      <c r="A14" s="22">
        <v>6</v>
      </c>
      <c r="B14" s="23" t="s">
        <v>10</v>
      </c>
      <c r="C14" s="26">
        <v>52.75</v>
      </c>
      <c r="D14" s="13">
        <v>16.2</v>
      </c>
      <c r="E14" s="29">
        <v>12.05</v>
      </c>
      <c r="F14" s="17">
        <f>SUM(C14:E14)</f>
        <v>81</v>
      </c>
      <c r="G14" s="31" t="str">
        <f>IF(F14&gt;=80,"EE",IF(F14&gt;=50,"ME",IF(F14&gt;=40,"AE","BE")))</f>
        <v>EE</v>
      </c>
      <c r="H14" s="32">
        <f t="shared" si="0"/>
        <v>19</v>
      </c>
      <c r="I14" s="8" t="str">
        <f>IF(G14="EE","Exceeding Expectation",IF(G14="ME","Meeting Expectation",IF(G14="AE","Approaching Expectation","Below Expectation")))</f>
        <v>Exceeding Expectation</v>
      </c>
    </row>
    <row r="15" spans="1:10" x14ac:dyDescent="0.35">
      <c r="A15" s="22">
        <v>7</v>
      </c>
      <c r="B15" s="23" t="s">
        <v>11</v>
      </c>
      <c r="C15" s="26">
        <v>25</v>
      </c>
      <c r="D15" s="13">
        <v>8.6999999999999993</v>
      </c>
      <c r="E15" s="29">
        <v>9.8000000000000007</v>
      </c>
      <c r="F15" s="17">
        <f>SUM(C15:E15)</f>
        <v>43.5</v>
      </c>
      <c r="G15" s="31" t="str">
        <f>IF(F15&gt;=80,"EE",IF(F15&gt;=50,"ME",IF(F15&gt;=40,"AE","BE")))</f>
        <v>AE</v>
      </c>
      <c r="H15" s="32">
        <f t="shared" si="0"/>
        <v>62</v>
      </c>
      <c r="I15" s="8" t="str">
        <f>IF(G15="EE","Exceeding Expectation",IF(G15="ME","Meeting Expectation",IF(G15="AE","Approaching Expectation","Below Expectation")))</f>
        <v>Approaching Expectation</v>
      </c>
    </row>
    <row r="16" spans="1:10" x14ac:dyDescent="0.35">
      <c r="A16" s="22">
        <v>8</v>
      </c>
      <c r="B16" s="23" t="s">
        <v>12</v>
      </c>
      <c r="C16" s="26">
        <v>44.5</v>
      </c>
      <c r="D16" s="13">
        <v>11.600000000000001</v>
      </c>
      <c r="E16" s="29">
        <v>11.3</v>
      </c>
      <c r="F16" s="17">
        <f>SUM(C16:E16)</f>
        <v>67.400000000000006</v>
      </c>
      <c r="G16" s="31" t="str">
        <f>IF(F16&gt;=80,"EE",IF(F16&gt;=50,"ME",IF(F16&gt;=40,"AE","BE")))</f>
        <v>ME</v>
      </c>
      <c r="H16" s="32">
        <f t="shared" si="0"/>
        <v>38</v>
      </c>
      <c r="I16" s="8" t="str">
        <f>IF(G16="EE","Exceeding Expectation",IF(G16="ME","Meeting Expectation",IF(G16="AE","Approaching Expectation","Below Expectation")))</f>
        <v>Meeting Expectation</v>
      </c>
    </row>
    <row r="17" spans="1:9" x14ac:dyDescent="0.35">
      <c r="A17" s="22">
        <v>9</v>
      </c>
      <c r="B17" s="23" t="s">
        <v>13</v>
      </c>
      <c r="C17" s="26">
        <v>25</v>
      </c>
      <c r="D17" s="13">
        <v>13.2</v>
      </c>
      <c r="E17" s="29">
        <v>11.6</v>
      </c>
      <c r="F17" s="17">
        <f>SUM(C17:E17)</f>
        <v>49.800000000000004</v>
      </c>
      <c r="G17" s="31" t="str">
        <f>IF(F17&gt;=80,"EE",IF(F17&gt;=50,"ME",IF(F17&gt;=40,"AE","BE")))</f>
        <v>AE</v>
      </c>
      <c r="H17" s="32">
        <f t="shared" si="0"/>
        <v>57</v>
      </c>
      <c r="I17" s="8" t="str">
        <f>IF(G17="EE","Exceeding Expectation",IF(G17="ME","Meeting Expectation",IF(G17="AE","Approaching Expectation","Below Expectation")))</f>
        <v>Approaching Expectation</v>
      </c>
    </row>
    <row r="18" spans="1:9" x14ac:dyDescent="0.35">
      <c r="A18" s="22">
        <v>10</v>
      </c>
      <c r="B18" s="23" t="s">
        <v>14</v>
      </c>
      <c r="C18" s="26">
        <v>40.125</v>
      </c>
      <c r="D18" s="13">
        <v>11.2</v>
      </c>
      <c r="E18" s="29">
        <v>11.65</v>
      </c>
      <c r="F18" s="17">
        <f>SUM(C18:E18)</f>
        <v>62.975000000000001</v>
      </c>
      <c r="G18" s="31" t="str">
        <f>IF(F18&gt;=80,"EE",IF(F18&gt;=50,"ME",IF(F18&gt;=40,"AE","BE")))</f>
        <v>ME</v>
      </c>
      <c r="H18" s="32">
        <f t="shared" si="0"/>
        <v>44</v>
      </c>
      <c r="I18" s="8" t="str">
        <f>IF(G18="EE","Exceeding Expectation",IF(G18="ME","Meeting Expectation",IF(G18="AE","Approaching Expectation","Below Expectation")))</f>
        <v>Meeting Expectation</v>
      </c>
    </row>
    <row r="19" spans="1:9" x14ac:dyDescent="0.35">
      <c r="A19" s="22">
        <v>11</v>
      </c>
      <c r="B19" s="23" t="s">
        <v>15</v>
      </c>
      <c r="C19" s="26">
        <v>54.625</v>
      </c>
      <c r="D19" s="13">
        <v>12.100000000000001</v>
      </c>
      <c r="E19" s="29">
        <v>11.55</v>
      </c>
      <c r="F19" s="17">
        <f>SUM(C19:E19)</f>
        <v>78.274999999999991</v>
      </c>
      <c r="G19" s="31" t="str">
        <f>IF(F19&gt;=80,"EE",IF(F19&gt;=50,"ME",IF(F19&gt;=40,"AE","BE")))</f>
        <v>ME</v>
      </c>
      <c r="H19" s="32">
        <f t="shared" si="0"/>
        <v>26</v>
      </c>
      <c r="I19" s="8" t="str">
        <f>IF(G19="EE","Exceeding Expectation",IF(G19="ME","Meeting Expectation",IF(G19="AE","Approaching Expectation","Below Expectation")))</f>
        <v>Meeting Expectation</v>
      </c>
    </row>
    <row r="20" spans="1:9" x14ac:dyDescent="0.35">
      <c r="A20" s="22">
        <v>12</v>
      </c>
      <c r="B20" s="23" t="s">
        <v>16</v>
      </c>
      <c r="C20" s="26">
        <v>24</v>
      </c>
      <c r="D20" s="13">
        <v>9</v>
      </c>
      <c r="E20" s="29">
        <v>9.0500000000000007</v>
      </c>
      <c r="F20" s="17">
        <f>SUM(C20:E20)</f>
        <v>42.05</v>
      </c>
      <c r="G20" s="31" t="str">
        <f>IF(F20&gt;=80,"EE",IF(F20&gt;=50,"ME",IF(F20&gt;=40,"AE","BE")))</f>
        <v>AE</v>
      </c>
      <c r="H20" s="32">
        <f t="shared" si="0"/>
        <v>66</v>
      </c>
      <c r="I20" s="8" t="str">
        <f>IF(G20="EE","Exceeding Expectation",IF(G20="ME","Meeting Expectation",IF(G20="AE","Approaching Expectation","Below Expectation")))</f>
        <v>Approaching Expectation</v>
      </c>
    </row>
    <row r="21" spans="1:9" x14ac:dyDescent="0.35">
      <c r="A21" s="22">
        <v>13</v>
      </c>
      <c r="B21" s="23" t="s">
        <v>17</v>
      </c>
      <c r="C21" s="26">
        <v>36.0625</v>
      </c>
      <c r="D21" s="13">
        <v>11.600000000000001</v>
      </c>
      <c r="E21" s="29">
        <v>11</v>
      </c>
      <c r="F21" s="17">
        <f>SUM(C21:E21)</f>
        <v>58.662500000000001</v>
      </c>
      <c r="G21" s="31" t="str">
        <f>IF(F21&gt;=80,"EE",IF(F21&gt;=50,"ME",IF(F21&gt;=40,"AE","BE")))</f>
        <v>ME</v>
      </c>
      <c r="H21" s="32">
        <f t="shared" si="0"/>
        <v>50</v>
      </c>
      <c r="I21" s="8" t="str">
        <f>IF(G21="EE","Exceeding Expectation",IF(G21="ME","Meeting Expectation",IF(G21="AE","Approaching Expectation","Below Expectation")))</f>
        <v>Meeting Expectation</v>
      </c>
    </row>
    <row r="22" spans="1:9" x14ac:dyDescent="0.35">
      <c r="A22" s="22">
        <v>14</v>
      </c>
      <c r="B22" s="23" t="s">
        <v>18</v>
      </c>
      <c r="C22" s="26">
        <v>25</v>
      </c>
      <c r="D22" s="13">
        <v>8.4</v>
      </c>
      <c r="E22" s="29">
        <v>8.9</v>
      </c>
      <c r="F22" s="17">
        <f>SUM(C22:E22)</f>
        <v>42.3</v>
      </c>
      <c r="G22" s="31" t="str">
        <f>IF(F22&gt;=80,"EE",IF(F22&gt;=50,"ME",IF(F22&gt;=40,"AE","BE")))</f>
        <v>AE</v>
      </c>
      <c r="H22" s="32">
        <f t="shared" si="0"/>
        <v>65</v>
      </c>
      <c r="I22" s="8" t="str">
        <f>IF(G22="EE","Exceeding Expectation",IF(G22="ME","Meeting Expectation",IF(G22="AE","Approaching Expectation","Below Expectation")))</f>
        <v>Approaching Expectation</v>
      </c>
    </row>
    <row r="23" spans="1:9" x14ac:dyDescent="0.35">
      <c r="A23" s="22">
        <v>15</v>
      </c>
      <c r="B23" s="23" t="s">
        <v>19</v>
      </c>
      <c r="C23" s="26">
        <v>24</v>
      </c>
      <c r="D23" s="13">
        <v>11.399999999999999</v>
      </c>
      <c r="E23" s="29">
        <v>11.4</v>
      </c>
      <c r="F23" s="17">
        <f>SUM(C23:E23)</f>
        <v>46.8</v>
      </c>
      <c r="G23" s="31" t="str">
        <f>IF(F23&gt;=80,"EE",IF(F23&gt;=50,"ME",IF(F23&gt;=40,"AE","BE")))</f>
        <v>AE</v>
      </c>
      <c r="H23" s="32">
        <f t="shared" si="0"/>
        <v>59</v>
      </c>
      <c r="I23" s="8" t="str">
        <f>IF(G23="EE","Exceeding Expectation",IF(G23="ME","Meeting Expectation",IF(G23="AE","Approaching Expectation","Below Expectation")))</f>
        <v>Approaching Expectation</v>
      </c>
    </row>
    <row r="24" spans="1:9" x14ac:dyDescent="0.35">
      <c r="A24" s="22">
        <v>16</v>
      </c>
      <c r="B24" s="23" t="s">
        <v>20</v>
      </c>
      <c r="C24" s="26">
        <v>56.75</v>
      </c>
      <c r="D24" s="13">
        <v>14.8</v>
      </c>
      <c r="E24" s="29">
        <v>12.15</v>
      </c>
      <c r="F24" s="17">
        <f>SUM(C24:E24)</f>
        <v>83.7</v>
      </c>
      <c r="G24" s="31" t="str">
        <f>IF(F24&gt;=80,"EE",IF(F24&gt;=50,"ME",IF(F24&gt;=40,"AE","BE")))</f>
        <v>EE</v>
      </c>
      <c r="H24" s="32">
        <f t="shared" si="0"/>
        <v>15</v>
      </c>
      <c r="I24" s="8" t="str">
        <f>IF(G24="EE","Exceeding Expectation",IF(G24="ME","Meeting Expectation",IF(G24="AE","Approaching Expectation","Below Expectation")))</f>
        <v>Exceeding Expectation</v>
      </c>
    </row>
    <row r="25" spans="1:9" x14ac:dyDescent="0.35">
      <c r="A25" s="22">
        <v>17</v>
      </c>
      <c r="B25" s="23" t="s">
        <v>21</v>
      </c>
      <c r="C25" s="26">
        <v>49.3</v>
      </c>
      <c r="D25" s="13">
        <v>12.1</v>
      </c>
      <c r="E25" s="29">
        <v>9.5500000000000007</v>
      </c>
      <c r="F25" s="17">
        <f>SUM(C25:E25)</f>
        <v>70.95</v>
      </c>
      <c r="G25" s="31" t="str">
        <f>IF(F25&gt;=80,"EE",IF(F25&gt;=50,"ME",IF(F25&gt;=40,"AE","BE")))</f>
        <v>ME</v>
      </c>
      <c r="H25" s="32">
        <f t="shared" si="0"/>
        <v>33</v>
      </c>
      <c r="I25" s="8" t="str">
        <f>IF(G25="EE","Exceeding Expectation",IF(G25="ME","Meeting Expectation",IF(G25="AE","Approaching Expectation","Below Expectation")))</f>
        <v>Meeting Expectation</v>
      </c>
    </row>
    <row r="26" spans="1:9" x14ac:dyDescent="0.35">
      <c r="A26" s="22">
        <v>18</v>
      </c>
      <c r="B26" s="23" t="s">
        <v>22</v>
      </c>
      <c r="C26" s="26">
        <v>56.625</v>
      </c>
      <c r="D26" s="13">
        <v>11.3</v>
      </c>
      <c r="E26" s="29">
        <v>10.95</v>
      </c>
      <c r="F26" s="17">
        <f>SUM(C26:E26)</f>
        <v>78.875</v>
      </c>
      <c r="G26" s="31" t="str">
        <f>IF(F26&gt;=80,"EE",IF(F26&gt;=50,"ME",IF(F26&gt;=40,"AE","BE")))</f>
        <v>ME</v>
      </c>
      <c r="H26" s="32">
        <f t="shared" si="0"/>
        <v>25</v>
      </c>
      <c r="I26" s="8" t="str">
        <f>IF(G26="EE","Exceeding Expectation",IF(G26="ME","Meeting Expectation",IF(G26="AE","Approaching Expectation","Below Expectation")))</f>
        <v>Meeting Expectation</v>
      </c>
    </row>
    <row r="27" spans="1:9" x14ac:dyDescent="0.35">
      <c r="A27" s="22">
        <v>19</v>
      </c>
      <c r="B27" s="23" t="s">
        <v>23</v>
      </c>
      <c r="C27" s="26">
        <v>42.25</v>
      </c>
      <c r="D27" s="13">
        <v>11.999999999999998</v>
      </c>
      <c r="E27" s="29">
        <v>10.35</v>
      </c>
      <c r="F27" s="17">
        <f>SUM(C27:E27)</f>
        <v>64.599999999999994</v>
      </c>
      <c r="G27" s="31" t="str">
        <f>IF(F27&gt;=80,"EE",IF(F27&gt;=50,"ME",IF(F27&gt;=40,"AE","BE")))</f>
        <v>ME</v>
      </c>
      <c r="H27" s="32">
        <f t="shared" si="0"/>
        <v>39</v>
      </c>
      <c r="I27" s="8" t="str">
        <f>IF(G27="EE","Exceeding Expectation",IF(G27="ME","Meeting Expectation",IF(G27="AE","Approaching Expectation","Below Expectation")))</f>
        <v>Meeting Expectation</v>
      </c>
    </row>
    <row r="28" spans="1:9" x14ac:dyDescent="0.35">
      <c r="A28" s="22">
        <v>20</v>
      </c>
      <c r="B28" s="23" t="s">
        <v>24</v>
      </c>
      <c r="C28" s="26">
        <v>39.875</v>
      </c>
      <c r="D28" s="13">
        <v>7.2000000000000011</v>
      </c>
      <c r="E28" s="29">
        <v>8.3999999999999986</v>
      </c>
      <c r="F28" s="17">
        <f>SUM(C28:E28)</f>
        <v>55.475000000000001</v>
      </c>
      <c r="G28" s="31" t="str">
        <f>IF(F28&gt;=80,"EE",IF(F28&gt;=50,"ME",IF(F28&gt;=40,"AE","BE")))</f>
        <v>ME</v>
      </c>
      <c r="H28" s="32">
        <f t="shared" si="0"/>
        <v>52</v>
      </c>
      <c r="I28" s="8" t="str">
        <f>IF(G28="EE","Exceeding Expectation",IF(G28="ME","Meeting Expectation",IF(G28="AE","Approaching Expectation","Below Expectation")))</f>
        <v>Meeting Expectation</v>
      </c>
    </row>
    <row r="29" spans="1:9" x14ac:dyDescent="0.35">
      <c r="A29" s="22">
        <v>21</v>
      </c>
      <c r="B29" s="23" t="s">
        <v>25</v>
      </c>
      <c r="C29" s="26">
        <v>61.4375</v>
      </c>
      <c r="D29" s="13">
        <v>17</v>
      </c>
      <c r="E29" s="29">
        <v>12.55</v>
      </c>
      <c r="F29" s="17">
        <f>SUM(C29:E29)</f>
        <v>90.987499999999997</v>
      </c>
      <c r="G29" s="31" t="str">
        <f>IF(F29&gt;=80,"EE",IF(F29&gt;=50,"ME",IF(F29&gt;=40,"AE","BE")))</f>
        <v>EE</v>
      </c>
      <c r="H29" s="32">
        <f t="shared" si="0"/>
        <v>7</v>
      </c>
      <c r="I29" s="8" t="str">
        <f>IF(G29="EE","Exceeding Expectation",IF(G29="ME","Meeting Expectation",IF(G29="AE","Approaching Expectation","Below Expectation")))</f>
        <v>Exceeding Expectation</v>
      </c>
    </row>
    <row r="30" spans="1:9" x14ac:dyDescent="0.35">
      <c r="A30" s="22">
        <v>22</v>
      </c>
      <c r="B30" s="23" t="s">
        <v>26</v>
      </c>
      <c r="C30" s="26">
        <v>43.125</v>
      </c>
      <c r="D30" s="13">
        <v>10.799999999999999</v>
      </c>
      <c r="E30" s="29">
        <v>8.4499999999999993</v>
      </c>
      <c r="F30" s="17">
        <f>SUM(C30:E30)</f>
        <v>62.375</v>
      </c>
      <c r="G30" s="31" t="str">
        <f>IF(F30&gt;=80,"EE",IF(F30&gt;=50,"ME",IF(F30&gt;=40,"AE","BE")))</f>
        <v>ME</v>
      </c>
      <c r="H30" s="32">
        <f t="shared" si="0"/>
        <v>46</v>
      </c>
      <c r="I30" s="8" t="str">
        <f>IF(G30="EE","Exceeding Expectation",IF(G30="ME","Meeting Expectation",IF(G30="AE","Approaching Expectation","Below Expectation")))</f>
        <v>Meeting Expectation</v>
      </c>
    </row>
    <row r="31" spans="1:9" x14ac:dyDescent="0.35">
      <c r="A31" s="22">
        <v>23</v>
      </c>
      <c r="B31" s="23" t="s">
        <v>27</v>
      </c>
      <c r="C31" s="26">
        <v>46.0625</v>
      </c>
      <c r="D31" s="13">
        <v>13</v>
      </c>
      <c r="E31" s="29">
        <v>10.5</v>
      </c>
      <c r="F31" s="17">
        <f>SUM(C31:E31)</f>
        <v>69.5625</v>
      </c>
      <c r="G31" s="31" t="str">
        <f>IF(F31&gt;=80,"EE",IF(F31&gt;=50,"ME",IF(F31&gt;=40,"AE","BE")))</f>
        <v>ME</v>
      </c>
      <c r="H31" s="32">
        <f t="shared" si="0"/>
        <v>37</v>
      </c>
      <c r="I31" s="8" t="str">
        <f>IF(G31="EE","Exceeding Expectation",IF(G31="ME","Meeting Expectation",IF(G31="AE","Approaching Expectation","Below Expectation")))</f>
        <v>Meeting Expectation</v>
      </c>
    </row>
    <row r="32" spans="1:9" x14ac:dyDescent="0.35">
      <c r="A32" s="22">
        <v>24</v>
      </c>
      <c r="B32" s="23" t="s">
        <v>28</v>
      </c>
      <c r="C32" s="26">
        <v>35</v>
      </c>
      <c r="D32" s="13">
        <v>9.6999999999999993</v>
      </c>
      <c r="E32" s="29">
        <v>9.25</v>
      </c>
      <c r="F32" s="17">
        <f>SUM(C32:E32)</f>
        <v>53.95</v>
      </c>
      <c r="G32" s="31" t="str">
        <f>IF(F32&gt;=80,"EE",IF(F32&gt;=50,"ME",IF(F32&gt;=40,"AE","BE")))</f>
        <v>ME</v>
      </c>
      <c r="H32" s="32">
        <f t="shared" si="0"/>
        <v>54</v>
      </c>
      <c r="I32" s="8" t="str">
        <f>IF(G32="EE","Exceeding Expectation",IF(G32="ME","Meeting Expectation",IF(G32="AE","Approaching Expectation","Below Expectation")))</f>
        <v>Meeting Expectation</v>
      </c>
    </row>
    <row r="33" spans="1:9" x14ac:dyDescent="0.35">
      <c r="A33" s="22">
        <v>25</v>
      </c>
      <c r="B33" s="23" t="s">
        <v>29</v>
      </c>
      <c r="C33" s="26">
        <v>57</v>
      </c>
      <c r="D33" s="13">
        <v>15.6</v>
      </c>
      <c r="E33" s="29">
        <v>10.85</v>
      </c>
      <c r="F33" s="17">
        <f>SUM(C33:E33)</f>
        <v>83.449999999999989</v>
      </c>
      <c r="G33" s="31" t="str">
        <f>IF(F33&gt;=80,"EE",IF(F33&gt;=50,"ME",IF(F33&gt;=40,"AE","BE")))</f>
        <v>EE</v>
      </c>
      <c r="H33" s="32">
        <f t="shared" si="0"/>
        <v>16</v>
      </c>
      <c r="I33" s="8" t="str">
        <f>IF(G33="EE","Exceeding Expectation",IF(G33="ME","Meeting Expectation",IF(G33="AE","Approaching Expectation","Below Expectation")))</f>
        <v>Exceeding Expectation</v>
      </c>
    </row>
    <row r="34" spans="1:9" x14ac:dyDescent="0.35">
      <c r="A34" s="22">
        <v>26</v>
      </c>
      <c r="B34" s="23" t="s">
        <v>30</v>
      </c>
      <c r="C34" s="26">
        <v>58.1875</v>
      </c>
      <c r="D34" s="13">
        <v>12.6</v>
      </c>
      <c r="E34" s="29">
        <v>10.7</v>
      </c>
      <c r="F34" s="17">
        <f>SUM(C34:E34)</f>
        <v>81.487499999999997</v>
      </c>
      <c r="G34" s="31" t="str">
        <f>IF(F34&gt;=80,"EE",IF(F34&gt;=50,"ME",IF(F34&gt;=40,"AE","BE")))</f>
        <v>EE</v>
      </c>
      <c r="H34" s="32">
        <f t="shared" si="0"/>
        <v>17</v>
      </c>
      <c r="I34" s="8" t="str">
        <f>IF(G34="EE","Exceeding Expectation",IF(G34="ME","Meeting Expectation",IF(G34="AE","Approaching Expectation","Below Expectation")))</f>
        <v>Exceeding Expectation</v>
      </c>
    </row>
    <row r="35" spans="1:9" x14ac:dyDescent="0.35">
      <c r="A35" s="22">
        <v>27</v>
      </c>
      <c r="B35" s="23" t="s">
        <v>31</v>
      </c>
      <c r="C35" s="26">
        <v>49.25</v>
      </c>
      <c r="D35" s="13">
        <v>11.799999999999999</v>
      </c>
      <c r="E35" s="29">
        <v>11.8</v>
      </c>
      <c r="F35" s="17">
        <f>SUM(C35:E35)</f>
        <v>72.849999999999994</v>
      </c>
      <c r="G35" s="31" t="str">
        <f>IF(F35&gt;=80,"EE",IF(F35&gt;=50,"ME",IF(F35&gt;=40,"AE","BE")))</f>
        <v>ME</v>
      </c>
      <c r="H35" s="32">
        <f t="shared" si="0"/>
        <v>31</v>
      </c>
      <c r="I35" s="8" t="str">
        <f>IF(G35="EE","Exceeding Expectation",IF(G35="ME","Meeting Expectation",IF(G35="AE","Approaching Expectation","Below Expectation")))</f>
        <v>Meeting Expectation</v>
      </c>
    </row>
    <row r="36" spans="1:9" x14ac:dyDescent="0.35">
      <c r="A36" s="22">
        <v>28</v>
      </c>
      <c r="B36" s="23" t="s">
        <v>32</v>
      </c>
      <c r="C36" s="26">
        <v>48.8125</v>
      </c>
      <c r="D36" s="13">
        <v>10.7</v>
      </c>
      <c r="E36" s="29">
        <v>10.299999999999999</v>
      </c>
      <c r="F36" s="17">
        <f>SUM(C36:E36)</f>
        <v>69.8125</v>
      </c>
      <c r="G36" s="31" t="str">
        <f>IF(F36&gt;=80,"EE",IF(F36&gt;=50,"ME",IF(F36&gt;=40,"AE","BE")))</f>
        <v>ME</v>
      </c>
      <c r="H36" s="32">
        <f t="shared" si="0"/>
        <v>36</v>
      </c>
      <c r="I36" s="8" t="str">
        <f>IF(G36="EE","Exceeding Expectation",IF(G36="ME","Meeting Expectation",IF(G36="AE","Approaching Expectation","Below Expectation")))</f>
        <v>Meeting Expectation</v>
      </c>
    </row>
    <row r="37" spans="1:9" x14ac:dyDescent="0.35">
      <c r="A37" s="22">
        <v>29</v>
      </c>
      <c r="B37" s="23" t="s">
        <v>33</v>
      </c>
      <c r="C37" s="26">
        <v>63.5</v>
      </c>
      <c r="D37" s="13">
        <v>18.8</v>
      </c>
      <c r="E37" s="29">
        <v>13.149999999999999</v>
      </c>
      <c r="F37" s="17">
        <f>SUM(C37:E37)</f>
        <v>95.449999999999989</v>
      </c>
      <c r="G37" s="31" t="str">
        <f>IF(F37&gt;=80,"EE",IF(F37&gt;=50,"ME",IF(F37&gt;=40,"AE","BE")))</f>
        <v>EE</v>
      </c>
      <c r="H37" s="32">
        <f t="shared" si="0"/>
        <v>4</v>
      </c>
      <c r="I37" s="8" t="str">
        <f>IF(G37="EE","Exceeding Expectation",IF(G37="ME","Meeting Expectation",IF(G37="AE","Approaching Expectation","Below Expectation")))</f>
        <v>Exceeding Expectation</v>
      </c>
    </row>
    <row r="38" spans="1:9" x14ac:dyDescent="0.35">
      <c r="A38" s="22">
        <v>30</v>
      </c>
      <c r="B38" s="23" t="s">
        <v>34</v>
      </c>
      <c r="C38" s="26">
        <v>55.75</v>
      </c>
      <c r="D38" s="13">
        <v>14.4</v>
      </c>
      <c r="E38" s="29">
        <v>11.25</v>
      </c>
      <c r="F38" s="17">
        <f>SUM(C38:E38)</f>
        <v>81.400000000000006</v>
      </c>
      <c r="G38" s="31" t="str">
        <f>IF(F38&gt;=80,"EE",IF(F38&gt;=50,"ME",IF(F38&gt;=40,"AE","BE")))</f>
        <v>EE</v>
      </c>
      <c r="H38" s="32">
        <f t="shared" si="0"/>
        <v>18</v>
      </c>
      <c r="I38" s="8" t="str">
        <f>IF(G38="EE","Exceeding Expectation",IF(G38="ME","Meeting Expectation",IF(G38="AE","Approaching Expectation","Below Expectation")))</f>
        <v>Exceeding Expectation</v>
      </c>
    </row>
    <row r="39" spans="1:9" x14ac:dyDescent="0.35">
      <c r="A39" s="22">
        <v>31</v>
      </c>
      <c r="B39" s="23" t="s">
        <v>35</v>
      </c>
      <c r="C39" s="26">
        <v>49.625</v>
      </c>
      <c r="D39" s="13">
        <v>11.6</v>
      </c>
      <c r="E39" s="29">
        <v>9.4</v>
      </c>
      <c r="F39" s="17">
        <f>SUM(C39:E39)</f>
        <v>70.625</v>
      </c>
      <c r="G39" s="31" t="str">
        <f>IF(F39&gt;=80,"EE",IF(F39&gt;=50,"ME",IF(F39&gt;=40,"AE","BE")))</f>
        <v>ME</v>
      </c>
      <c r="H39" s="32">
        <f t="shared" si="0"/>
        <v>35</v>
      </c>
      <c r="I39" s="8" t="str">
        <f>IF(G39="EE","Exceeding Expectation",IF(G39="ME","Meeting Expectation",IF(G39="AE","Approaching Expectation","Below Expectation")))</f>
        <v>Meeting Expectation</v>
      </c>
    </row>
    <row r="40" spans="1:9" x14ac:dyDescent="0.35">
      <c r="A40" s="22">
        <v>32</v>
      </c>
      <c r="B40" s="23" t="s">
        <v>36</v>
      </c>
      <c r="C40" s="26">
        <v>40</v>
      </c>
      <c r="D40" s="13">
        <v>10.1</v>
      </c>
      <c r="E40" s="29">
        <v>10.25</v>
      </c>
      <c r="F40" s="17">
        <f>SUM(C40:E40)</f>
        <v>60.35</v>
      </c>
      <c r="G40" s="31" t="str">
        <f>IF(F40&gt;=80,"EE",IF(F40&gt;=50,"ME",IF(F40&gt;=40,"AE","BE")))</f>
        <v>ME</v>
      </c>
      <c r="H40" s="32">
        <f t="shared" si="0"/>
        <v>47</v>
      </c>
      <c r="I40" s="8" t="str">
        <f>IF(G40="EE","Exceeding Expectation",IF(G40="ME","Meeting Expectation",IF(G40="AE","Approaching Expectation","Below Expectation")))</f>
        <v>Meeting Expectation</v>
      </c>
    </row>
    <row r="41" spans="1:9" x14ac:dyDescent="0.35">
      <c r="A41" s="22">
        <v>33</v>
      </c>
      <c r="B41" s="23" t="s">
        <v>37</v>
      </c>
      <c r="C41" s="26">
        <v>61.25</v>
      </c>
      <c r="D41" s="13">
        <v>13.900000000000002</v>
      </c>
      <c r="E41" s="29">
        <v>13.05</v>
      </c>
      <c r="F41" s="17">
        <f>SUM(C41:E41)</f>
        <v>88.2</v>
      </c>
      <c r="G41" s="31" t="str">
        <f>IF(F41&gt;=80,"EE",IF(F41&gt;=50,"ME",IF(F41&gt;=40,"AE","BE")))</f>
        <v>EE</v>
      </c>
      <c r="H41" s="32">
        <f t="shared" si="0"/>
        <v>11</v>
      </c>
      <c r="I41" s="8" t="str">
        <f>IF(G41="EE","Exceeding Expectation",IF(G41="ME","Meeting Expectation",IF(G41="AE","Approaching Expectation","Below Expectation")))</f>
        <v>Exceeding Expectation</v>
      </c>
    </row>
    <row r="42" spans="1:9" x14ac:dyDescent="0.35">
      <c r="A42" s="22">
        <v>34</v>
      </c>
      <c r="B42" s="23" t="s">
        <v>38</v>
      </c>
      <c r="C42" s="26">
        <v>43.9375</v>
      </c>
      <c r="D42" s="13">
        <v>9.5</v>
      </c>
      <c r="E42" s="29">
        <v>9.1</v>
      </c>
      <c r="F42" s="17">
        <f>SUM(C42:E42)</f>
        <v>62.537500000000001</v>
      </c>
      <c r="G42" s="31" t="str">
        <f>IF(F42&gt;=80,"EE",IF(F42&gt;=50,"ME",IF(F42&gt;=40,"AE","BE")))</f>
        <v>ME</v>
      </c>
      <c r="H42" s="32">
        <f t="shared" si="0"/>
        <v>45</v>
      </c>
      <c r="I42" s="8" t="str">
        <f>IF(G42="EE","Exceeding Expectation",IF(G42="ME","Meeting Expectation",IF(G42="AE","Approaching Expectation","Below Expectation")))</f>
        <v>Meeting Expectation</v>
      </c>
    </row>
    <row r="43" spans="1:9" x14ac:dyDescent="0.35">
      <c r="A43" s="22">
        <v>35</v>
      </c>
      <c r="B43" s="23" t="s">
        <v>39</v>
      </c>
      <c r="C43" s="26">
        <v>46.5625</v>
      </c>
      <c r="D43" s="13">
        <v>6.8000000000000007</v>
      </c>
      <c r="E43" s="29">
        <v>10.5</v>
      </c>
      <c r="F43" s="17">
        <f>SUM(C43:E43)</f>
        <v>63.862499999999997</v>
      </c>
      <c r="G43" s="31" t="str">
        <f>IF(F43&gt;=80,"EE",IF(F43&gt;=50,"ME",IF(F43&gt;=40,"AE","BE")))</f>
        <v>ME</v>
      </c>
      <c r="H43" s="32">
        <f t="shared" si="0"/>
        <v>43</v>
      </c>
      <c r="I43" s="8" t="str">
        <f>IF(G43="EE","Exceeding Expectation",IF(G43="ME","Meeting Expectation",IF(G43="AE","Approaching Expectation","Below Expectation")))</f>
        <v>Meeting Expectation</v>
      </c>
    </row>
    <row r="44" spans="1:9" x14ac:dyDescent="0.35">
      <c r="A44" s="22">
        <v>36</v>
      </c>
      <c r="B44" s="23" t="s">
        <v>40</v>
      </c>
      <c r="C44" s="26">
        <v>13</v>
      </c>
      <c r="D44" s="13">
        <v>13.5</v>
      </c>
      <c r="E44" s="29">
        <v>11.55</v>
      </c>
      <c r="F44" s="17">
        <f>SUM(C44:E44)</f>
        <v>38.049999999999997</v>
      </c>
      <c r="G44" s="31" t="str">
        <f>IF(F44&gt;=80,"EE",IF(F44&gt;=50,"ME",IF(F44&gt;=40,"AE","BE")))</f>
        <v>BE</v>
      </c>
      <c r="H44" s="32">
        <f t="shared" si="0"/>
        <v>67</v>
      </c>
      <c r="I44" s="8" t="str">
        <f>IF(G44="EE","Exceeding Expectation",IF(G44="ME","Meeting Expectation",IF(G44="AE","Approaching Expectation","Below Expectation")))</f>
        <v>Below Expectation</v>
      </c>
    </row>
    <row r="45" spans="1:9" x14ac:dyDescent="0.35">
      <c r="A45" s="22">
        <v>37</v>
      </c>
      <c r="B45" s="23" t="s">
        <v>41</v>
      </c>
      <c r="C45" s="26">
        <v>52.0625</v>
      </c>
      <c r="D45" s="13">
        <v>11.5</v>
      </c>
      <c r="E45" s="29">
        <v>9.1000000000000014</v>
      </c>
      <c r="F45" s="17">
        <f>SUM(C45:E45)</f>
        <v>72.662499999999994</v>
      </c>
      <c r="G45" s="31" t="str">
        <f>IF(F45&gt;=80,"EE",IF(F45&gt;=50,"ME",IF(F45&gt;=40,"AE","BE")))</f>
        <v>ME</v>
      </c>
      <c r="H45" s="32">
        <f t="shared" si="0"/>
        <v>32</v>
      </c>
      <c r="I45" s="8" t="str">
        <f>IF(G45="EE","Exceeding Expectation",IF(G45="ME","Meeting Expectation",IF(G45="AE","Approaching Expectation","Below Expectation")))</f>
        <v>Meeting Expectation</v>
      </c>
    </row>
    <row r="46" spans="1:9" x14ac:dyDescent="0.35">
      <c r="A46" s="22">
        <v>38</v>
      </c>
      <c r="B46" s="23" t="s">
        <v>42</v>
      </c>
      <c r="C46" s="26">
        <v>52.0625</v>
      </c>
      <c r="D46" s="13">
        <v>2</v>
      </c>
      <c r="E46" s="29">
        <v>5</v>
      </c>
      <c r="F46" s="17">
        <f>SUM(C46:E46)</f>
        <v>59.0625</v>
      </c>
      <c r="G46" s="31" t="str">
        <f>IF(F46&gt;=80,"EE",IF(F46&gt;=50,"ME",IF(F46&gt;=40,"AE","BE")))</f>
        <v>ME</v>
      </c>
      <c r="H46" s="32">
        <f t="shared" si="0"/>
        <v>49</v>
      </c>
      <c r="I46" s="8" t="str">
        <f>IF(G46="EE","Exceeding Expectation",IF(G46="ME","Meeting Expectation",IF(G46="AE","Approaching Expectation","Below Expectation")))</f>
        <v>Meeting Expectation</v>
      </c>
    </row>
    <row r="47" spans="1:9" x14ac:dyDescent="0.35">
      <c r="A47" s="22">
        <v>39</v>
      </c>
      <c r="B47" s="23" t="s">
        <v>43</v>
      </c>
      <c r="C47" s="26">
        <v>23</v>
      </c>
      <c r="D47" s="13">
        <v>12</v>
      </c>
      <c r="E47" s="29">
        <v>11.95</v>
      </c>
      <c r="F47" s="17">
        <f>SUM(C47:E47)</f>
        <v>46.95</v>
      </c>
      <c r="G47" s="31" t="str">
        <f>IF(F47&gt;=80,"EE",IF(F47&gt;=50,"ME",IF(F47&gt;=40,"AE","BE")))</f>
        <v>AE</v>
      </c>
      <c r="H47" s="32">
        <f t="shared" si="0"/>
        <v>58</v>
      </c>
      <c r="I47" s="8" t="str">
        <f>IF(G47="EE","Exceeding Expectation",IF(G47="ME","Meeting Expectation",IF(G47="AE","Approaching Expectation","Below Expectation")))</f>
        <v>Approaching Expectation</v>
      </c>
    </row>
    <row r="48" spans="1:9" x14ac:dyDescent="0.35">
      <c r="A48" s="22">
        <v>40</v>
      </c>
      <c r="B48" s="23" t="s">
        <v>44</v>
      </c>
      <c r="C48" s="26">
        <v>45.0625</v>
      </c>
      <c r="D48" s="13">
        <v>8.1999999999999993</v>
      </c>
      <c r="E48" s="29">
        <v>11.2</v>
      </c>
      <c r="F48" s="17">
        <f>SUM(C48:E48)</f>
        <v>64.462500000000006</v>
      </c>
      <c r="G48" s="31" t="str">
        <f>IF(F48&gt;=80,"EE",IF(F48&gt;=50,"ME",IF(F48&gt;=40,"AE","BE")))</f>
        <v>ME</v>
      </c>
      <c r="H48" s="32">
        <f t="shared" si="0"/>
        <v>40</v>
      </c>
      <c r="I48" s="8" t="str">
        <f>IF(G48="EE","Exceeding Expectation",IF(G48="ME","Meeting Expectation",IF(G48="AE","Approaching Expectation","Below Expectation")))</f>
        <v>Meeting Expectation</v>
      </c>
    </row>
    <row r="49" spans="1:9" x14ac:dyDescent="0.35">
      <c r="A49" s="22">
        <v>41</v>
      </c>
      <c r="B49" s="23" t="s">
        <v>45</v>
      </c>
      <c r="C49" s="26">
        <v>58.25</v>
      </c>
      <c r="D49" s="13">
        <v>9.8000000000000007</v>
      </c>
      <c r="E49" s="29">
        <v>12.05</v>
      </c>
      <c r="F49" s="17">
        <f>SUM(C49:E49)</f>
        <v>80.099999999999994</v>
      </c>
      <c r="G49" s="31" t="str">
        <f>IF(F49&gt;=80,"EE",IF(F49&gt;=50,"ME",IF(F49&gt;=40,"AE","BE")))</f>
        <v>EE</v>
      </c>
      <c r="H49" s="32">
        <f t="shared" si="0"/>
        <v>20</v>
      </c>
      <c r="I49" s="8" t="str">
        <f>IF(G49="EE","Exceeding Expectation",IF(G49="ME","Meeting Expectation",IF(G49="AE","Approaching Expectation","Below Expectation")))</f>
        <v>Exceeding Expectation</v>
      </c>
    </row>
    <row r="50" spans="1:9" x14ac:dyDescent="0.35">
      <c r="A50" s="22">
        <v>42</v>
      </c>
      <c r="B50" s="23" t="s">
        <v>46</v>
      </c>
      <c r="C50" s="26">
        <v>56.375</v>
      </c>
      <c r="D50" s="13">
        <v>10.799999999999999</v>
      </c>
      <c r="E50" s="29">
        <v>12.05</v>
      </c>
      <c r="F50" s="17">
        <f>SUM(C50:E50)</f>
        <v>79.224999999999994</v>
      </c>
      <c r="G50" s="31" t="str">
        <f>IF(F50&gt;=80,"EE",IF(F50&gt;=50,"ME",IF(F50&gt;=40,"AE","BE")))</f>
        <v>ME</v>
      </c>
      <c r="H50" s="32">
        <f t="shared" si="0"/>
        <v>23</v>
      </c>
      <c r="I50" s="8" t="str">
        <f>IF(G50="EE","Exceeding Expectation",IF(G50="ME","Meeting Expectation",IF(G50="AE","Approaching Expectation","Below Expectation")))</f>
        <v>Meeting Expectation</v>
      </c>
    </row>
    <row r="51" spans="1:9" x14ac:dyDescent="0.35">
      <c r="A51" s="22">
        <v>43</v>
      </c>
      <c r="B51" s="23" t="s">
        <v>47</v>
      </c>
      <c r="C51" s="26">
        <v>53.375</v>
      </c>
      <c r="D51" s="13">
        <v>13.700000000000001</v>
      </c>
      <c r="E51" s="29">
        <v>12.15</v>
      </c>
      <c r="F51" s="17">
        <f>SUM(C51:E51)</f>
        <v>79.225000000000009</v>
      </c>
      <c r="G51" s="31" t="str">
        <f>IF(F51&gt;=80,"EE",IF(F51&gt;=50,"ME",IF(F51&gt;=40,"AE","BE")))</f>
        <v>ME</v>
      </c>
      <c r="H51" s="32">
        <f t="shared" si="0"/>
        <v>22</v>
      </c>
      <c r="I51" s="8" t="str">
        <f>IF(G51="EE","Exceeding Expectation",IF(G51="ME","Meeting Expectation",IF(G51="AE","Approaching Expectation","Below Expectation")))</f>
        <v>Meeting Expectation</v>
      </c>
    </row>
    <row r="52" spans="1:9" x14ac:dyDescent="0.35">
      <c r="A52" s="22">
        <v>44</v>
      </c>
      <c r="B52" s="23" t="s">
        <v>48</v>
      </c>
      <c r="C52" s="26">
        <v>47.6875</v>
      </c>
      <c r="D52" s="13">
        <v>15.7</v>
      </c>
      <c r="E52" s="29">
        <v>11.35</v>
      </c>
      <c r="F52" s="17">
        <f>SUM(C52:E52)</f>
        <v>74.737499999999997</v>
      </c>
      <c r="G52" s="31" t="str">
        <f>IF(F52&gt;=80,"EE",IF(F52&gt;=50,"ME",IF(F52&gt;=40,"AE","BE")))</f>
        <v>ME</v>
      </c>
      <c r="H52" s="32">
        <f t="shared" si="0"/>
        <v>30</v>
      </c>
      <c r="I52" s="8" t="str">
        <f>IF(G52="EE","Exceeding Expectation",IF(G52="ME","Meeting Expectation",IF(G52="AE","Approaching Expectation","Below Expectation")))</f>
        <v>Meeting Expectation</v>
      </c>
    </row>
    <row r="53" spans="1:9" x14ac:dyDescent="0.35">
      <c r="A53" s="22">
        <v>45</v>
      </c>
      <c r="B53" s="23" t="s">
        <v>49</v>
      </c>
      <c r="C53" s="26">
        <v>63</v>
      </c>
      <c r="D53" s="13">
        <v>16</v>
      </c>
      <c r="E53" s="29">
        <v>12.55</v>
      </c>
      <c r="F53" s="17">
        <f>SUM(C53:E53)</f>
        <v>91.55</v>
      </c>
      <c r="G53" s="31" t="str">
        <f>IF(F53&gt;=80,"EE",IF(F53&gt;=50,"ME",IF(F53&gt;=40,"AE","BE")))</f>
        <v>EE</v>
      </c>
      <c r="H53" s="32">
        <f t="shared" si="0"/>
        <v>6</v>
      </c>
      <c r="I53" s="8" t="str">
        <f>IF(G53="EE","Exceeding Expectation",IF(G53="ME","Meeting Expectation",IF(G53="AE","Approaching Expectation","Below Expectation")))</f>
        <v>Exceeding Expectation</v>
      </c>
    </row>
    <row r="54" spans="1:9" x14ac:dyDescent="0.35">
      <c r="A54" s="22">
        <v>46</v>
      </c>
      <c r="B54" s="23" t="s">
        <v>50</v>
      </c>
      <c r="C54" s="26">
        <v>23</v>
      </c>
      <c r="D54" s="13">
        <v>18.5</v>
      </c>
      <c r="E54" s="29">
        <v>13.95</v>
      </c>
      <c r="F54" s="17">
        <f>SUM(C54:E54)</f>
        <v>55.45</v>
      </c>
      <c r="G54" s="31" t="str">
        <f>IF(F54&gt;=80,"EE",IF(F54&gt;=50,"ME",IF(F54&gt;=40,"AE","BE")))</f>
        <v>ME</v>
      </c>
      <c r="H54" s="32">
        <f t="shared" si="0"/>
        <v>53</v>
      </c>
      <c r="I54" s="8" t="str">
        <f>IF(G54="EE","Exceeding Expectation",IF(G54="ME","Meeting Expectation",IF(G54="AE","Approaching Expectation","Below Expectation")))</f>
        <v>Meeting Expectation</v>
      </c>
    </row>
    <row r="55" spans="1:9" x14ac:dyDescent="0.35">
      <c r="A55" s="22">
        <v>47</v>
      </c>
      <c r="B55" s="23" t="s">
        <v>51</v>
      </c>
      <c r="C55" s="26">
        <v>0</v>
      </c>
      <c r="D55" s="13">
        <v>0</v>
      </c>
      <c r="E55" s="29">
        <v>0</v>
      </c>
      <c r="F55" s="17">
        <f>SUM(C55:E55)</f>
        <v>0</v>
      </c>
      <c r="G55" s="31" t="str">
        <f>IF(F55&gt;=80,"EE",IF(F55&gt;=50,"ME",IF(F55&gt;=40,"AE","BE")))</f>
        <v>BE</v>
      </c>
      <c r="H55" s="32">
        <f t="shared" si="0"/>
        <v>70</v>
      </c>
      <c r="I55" s="8" t="str">
        <f>IF(G55="EE","Exceeding Expectation",IF(G55="ME","Meeting Expectation",IF(G55="AE","Approaching Expectation","Below Expectation")))</f>
        <v>Below Expectation</v>
      </c>
    </row>
    <row r="56" spans="1:9" x14ac:dyDescent="0.35">
      <c r="A56" s="22">
        <v>48</v>
      </c>
      <c r="B56" s="23" t="s">
        <v>52</v>
      </c>
      <c r="C56" s="26">
        <v>59.125</v>
      </c>
      <c r="D56" s="13">
        <v>14.5</v>
      </c>
      <c r="E56" s="29">
        <v>13.25</v>
      </c>
      <c r="F56" s="17">
        <f>SUM(C56:E56)</f>
        <v>86.875</v>
      </c>
      <c r="G56" s="31" t="str">
        <f>IF(F56&gt;=80,"EE",IF(F56&gt;=50,"ME",IF(F56&gt;=40,"AE","BE")))</f>
        <v>EE</v>
      </c>
      <c r="H56" s="32">
        <f t="shared" si="0"/>
        <v>12</v>
      </c>
      <c r="I56" s="8" t="str">
        <f>IF(G56="EE","Exceeding Expectation",IF(G56="ME","Meeting Expectation",IF(G56="AE","Approaching Expectation","Below Expectation")))</f>
        <v>Exceeding Expectation</v>
      </c>
    </row>
    <row r="57" spans="1:9" x14ac:dyDescent="0.35">
      <c r="A57" s="22">
        <v>49</v>
      </c>
      <c r="B57" s="23" t="s">
        <v>53</v>
      </c>
      <c r="C57" s="26">
        <v>56.125</v>
      </c>
      <c r="D57" s="13">
        <v>15.5</v>
      </c>
      <c r="E57" s="29">
        <v>12.85</v>
      </c>
      <c r="F57" s="17">
        <f>SUM(C57:E57)</f>
        <v>84.474999999999994</v>
      </c>
      <c r="G57" s="31" t="str">
        <f>IF(F57&gt;=80,"EE",IF(F57&gt;=50,"ME",IF(F57&gt;=40,"AE","BE")))</f>
        <v>EE</v>
      </c>
      <c r="H57" s="32">
        <f t="shared" si="0"/>
        <v>14</v>
      </c>
      <c r="I57" s="8" t="str">
        <f>IF(G57="EE","Exceeding Expectation",IF(G57="ME","Meeting Expectation",IF(G57="AE","Approaching Expectation","Below Expectation")))</f>
        <v>Exceeding Expectation</v>
      </c>
    </row>
    <row r="58" spans="1:9" x14ac:dyDescent="0.35">
      <c r="A58" s="22">
        <v>50</v>
      </c>
      <c r="B58" s="23" t="s">
        <v>54</v>
      </c>
      <c r="C58" s="26">
        <v>40.375</v>
      </c>
      <c r="D58" s="13">
        <v>9.3999999999999986</v>
      </c>
      <c r="E58" s="29">
        <v>9.65</v>
      </c>
      <c r="F58" s="17">
        <f>SUM(C58:E58)</f>
        <v>59.424999999999997</v>
      </c>
      <c r="G58" s="31" t="str">
        <f>IF(F58&gt;=80,"EE",IF(F58&gt;=50,"ME",IF(F58&gt;=40,"AE","BE")))</f>
        <v>ME</v>
      </c>
      <c r="H58" s="32">
        <f t="shared" si="0"/>
        <v>48</v>
      </c>
      <c r="I58" s="8" t="str">
        <f>IF(G58="EE","Exceeding Expectation",IF(G58="ME","Meeting Expectation",IF(G58="AE","Approaching Expectation","Below Expectation")))</f>
        <v>Meeting Expectation</v>
      </c>
    </row>
    <row r="59" spans="1:9" x14ac:dyDescent="0.35">
      <c r="A59" s="22">
        <v>51</v>
      </c>
      <c r="B59" s="23" t="s">
        <v>55</v>
      </c>
      <c r="C59" s="26">
        <v>23</v>
      </c>
      <c r="D59" s="13">
        <v>16.600000000000001</v>
      </c>
      <c r="E59" s="29">
        <v>13.649999999999999</v>
      </c>
      <c r="F59" s="17">
        <f>SUM(C59:E59)</f>
        <v>53.25</v>
      </c>
      <c r="G59" s="31" t="str">
        <f>IF(F59&gt;=80,"EE",IF(F59&gt;=50,"ME",IF(F59&gt;=40,"AE","BE")))</f>
        <v>ME</v>
      </c>
      <c r="H59" s="32">
        <f t="shared" si="0"/>
        <v>55</v>
      </c>
      <c r="I59" s="8" t="str">
        <f>IF(G59="EE","Exceeding Expectation",IF(G59="ME","Meeting Expectation",IF(G59="AE","Approaching Expectation","Below Expectation")))</f>
        <v>Meeting Expectation</v>
      </c>
    </row>
    <row r="60" spans="1:9" x14ac:dyDescent="0.35">
      <c r="A60" s="22">
        <v>52</v>
      </c>
      <c r="B60" s="23" t="s">
        <v>56</v>
      </c>
      <c r="C60" s="26">
        <v>0</v>
      </c>
      <c r="D60" s="13">
        <v>18.100000000000001</v>
      </c>
      <c r="E60" s="29">
        <v>13.25</v>
      </c>
      <c r="F60" s="17">
        <f>SUM(C60:E60)</f>
        <v>31.35</v>
      </c>
      <c r="G60" s="31" t="str">
        <f>IF(F60&gt;=80,"EE",IF(F60&gt;=50,"ME",IF(F60&gt;=40,"AE","BE")))</f>
        <v>BE</v>
      </c>
      <c r="H60" s="32">
        <f t="shared" si="0"/>
        <v>69</v>
      </c>
      <c r="I60" s="8" t="str">
        <f>IF(G60="EE","Exceeding Expectation",IF(G60="ME","Meeting Expectation",IF(G60="AE","Approaching Expectation","Below Expectation")))</f>
        <v>Below Expectation</v>
      </c>
    </row>
    <row r="61" spans="1:9" x14ac:dyDescent="0.35">
      <c r="A61" s="22">
        <v>53</v>
      </c>
      <c r="B61" s="23" t="s">
        <v>57</v>
      </c>
      <c r="C61" s="26">
        <v>25</v>
      </c>
      <c r="D61" s="13">
        <v>18.8</v>
      </c>
      <c r="E61" s="29">
        <v>14.100000000000001</v>
      </c>
      <c r="F61" s="17">
        <f>SUM(C61:E61)</f>
        <v>57.9</v>
      </c>
      <c r="G61" s="31" t="str">
        <f>IF(F61&gt;=80,"EE",IF(F61&gt;=50,"ME",IF(F61&gt;=40,"AE","BE")))</f>
        <v>ME</v>
      </c>
      <c r="H61" s="32">
        <f t="shared" si="0"/>
        <v>51</v>
      </c>
      <c r="I61" s="8" t="str">
        <f>IF(G61="EE","Exceeding Expectation",IF(G61="ME","Meeting Expectation",IF(G61="AE","Approaching Expectation","Below Expectation")))</f>
        <v>Meeting Expectation</v>
      </c>
    </row>
    <row r="62" spans="1:9" x14ac:dyDescent="0.35">
      <c r="A62" s="22">
        <v>54</v>
      </c>
      <c r="B62" s="23" t="s">
        <v>58</v>
      </c>
      <c r="C62" s="26">
        <v>48.375</v>
      </c>
      <c r="D62" s="13">
        <v>11.4</v>
      </c>
      <c r="E62" s="29">
        <v>10.95</v>
      </c>
      <c r="F62" s="17">
        <f>SUM(C62:E62)</f>
        <v>70.724999999999994</v>
      </c>
      <c r="G62" s="31" t="str">
        <f>IF(F62&gt;=80,"EE",IF(F62&gt;=50,"ME",IF(F62&gt;=40,"AE","BE")))</f>
        <v>ME</v>
      </c>
      <c r="H62" s="32">
        <f t="shared" si="0"/>
        <v>34</v>
      </c>
      <c r="I62" s="8" t="str">
        <f>IF(G62="EE","Exceeding Expectation",IF(G62="ME","Meeting Expectation",IF(G62="AE","Approaching Expectation","Below Expectation")))</f>
        <v>Meeting Expectation</v>
      </c>
    </row>
    <row r="63" spans="1:9" x14ac:dyDescent="0.35">
      <c r="A63" s="22">
        <v>55</v>
      </c>
      <c r="B63" s="23" t="s">
        <v>59</v>
      </c>
      <c r="C63" s="26">
        <v>60</v>
      </c>
      <c r="D63" s="13">
        <v>15.8</v>
      </c>
      <c r="E63" s="29">
        <v>13.649999999999999</v>
      </c>
      <c r="F63" s="17">
        <f>SUM(C63:E63)</f>
        <v>89.449999999999989</v>
      </c>
      <c r="G63" s="31" t="str">
        <f>IF(F63&gt;=80,"EE",IF(F63&gt;=50,"ME",IF(F63&gt;=40,"AE","BE")))</f>
        <v>EE</v>
      </c>
      <c r="H63" s="32">
        <f t="shared" si="0"/>
        <v>9</v>
      </c>
      <c r="I63" s="8" t="str">
        <f>IF(G63="EE","Exceeding Expectation",IF(G63="ME","Meeting Expectation",IF(G63="AE","Approaching Expectation","Below Expectation")))</f>
        <v>Exceeding Expectation</v>
      </c>
    </row>
    <row r="64" spans="1:9" x14ac:dyDescent="0.35">
      <c r="A64" s="22">
        <v>56</v>
      </c>
      <c r="B64" s="23" t="s">
        <v>60</v>
      </c>
      <c r="C64" s="26">
        <v>26</v>
      </c>
      <c r="D64" s="13">
        <v>13.5</v>
      </c>
      <c r="E64" s="29">
        <v>12.5</v>
      </c>
      <c r="F64" s="17">
        <f>SUM(C64:E64)</f>
        <v>52</v>
      </c>
      <c r="G64" s="31" t="str">
        <f>IF(F64&gt;=80,"EE",IF(F64&gt;=50,"ME",IF(F64&gt;=40,"AE","BE")))</f>
        <v>ME</v>
      </c>
      <c r="H64" s="32">
        <f t="shared" si="0"/>
        <v>56</v>
      </c>
      <c r="I64" s="8" t="str">
        <f>IF(G64="EE","Exceeding Expectation",IF(G64="ME","Meeting Expectation",IF(G64="AE","Approaching Expectation","Below Expectation")))</f>
        <v>Meeting Expectation</v>
      </c>
    </row>
    <row r="65" spans="1:9" x14ac:dyDescent="0.35">
      <c r="A65" s="22">
        <v>57</v>
      </c>
      <c r="B65" s="23" t="s">
        <v>61</v>
      </c>
      <c r="C65" s="26">
        <v>15</v>
      </c>
      <c r="D65" s="13">
        <v>17.600000000000001</v>
      </c>
      <c r="E65" s="29">
        <v>13.55</v>
      </c>
      <c r="F65" s="17">
        <f>SUM(C65:E65)</f>
        <v>46.150000000000006</v>
      </c>
      <c r="G65" s="31" t="str">
        <f>IF(F65&gt;=80,"EE",IF(F65&gt;=50,"ME",IF(F65&gt;=40,"AE","BE")))</f>
        <v>AE</v>
      </c>
      <c r="H65" s="32">
        <f t="shared" si="0"/>
        <v>60</v>
      </c>
      <c r="I65" s="8" t="str">
        <f>IF(G65="EE","Exceeding Expectation",IF(G65="ME","Meeting Expectation",IF(G65="AE","Approaching Expectation","Below Expectation")))</f>
        <v>Approaching Expectation</v>
      </c>
    </row>
    <row r="66" spans="1:9" x14ac:dyDescent="0.35">
      <c r="A66" s="22">
        <v>58</v>
      </c>
      <c r="B66" s="23" t="s">
        <v>62</v>
      </c>
      <c r="C66" s="26">
        <v>61</v>
      </c>
      <c r="D66" s="13">
        <v>16.899999999999999</v>
      </c>
      <c r="E66" s="29">
        <v>12.350000000000001</v>
      </c>
      <c r="F66" s="17">
        <f>SUM(C66:E66)</f>
        <v>90.25</v>
      </c>
      <c r="G66" s="31" t="str">
        <f>IF(F66&gt;=80,"EE",IF(F66&gt;=50,"ME",IF(F66&gt;=40,"AE","BE")))</f>
        <v>EE</v>
      </c>
      <c r="H66" s="32">
        <f t="shared" si="0"/>
        <v>8</v>
      </c>
      <c r="I66" s="8" t="str">
        <f>IF(G66="EE","Exceeding Expectation",IF(G66="ME","Meeting Expectation",IF(G66="AE","Approaching Expectation","Below Expectation")))</f>
        <v>Exceeding Expectation</v>
      </c>
    </row>
    <row r="67" spans="1:9" x14ac:dyDescent="0.35">
      <c r="A67" s="22">
        <v>59</v>
      </c>
      <c r="B67" s="23" t="s">
        <v>63</v>
      </c>
      <c r="C67" s="26">
        <v>57.25</v>
      </c>
      <c r="D67" s="13">
        <v>13.700000000000001</v>
      </c>
      <c r="E67" s="29">
        <v>13.65</v>
      </c>
      <c r="F67" s="17">
        <f>SUM(C67:E67)</f>
        <v>84.600000000000009</v>
      </c>
      <c r="G67" s="31" t="str">
        <f>IF(F67&gt;=80,"EE",IF(F67&gt;=50,"ME",IF(F67&gt;=40,"AE","BE")))</f>
        <v>EE</v>
      </c>
      <c r="H67" s="32">
        <f t="shared" si="0"/>
        <v>13</v>
      </c>
      <c r="I67" s="8" t="str">
        <f>IF(G67="EE","Exceeding Expectation",IF(G67="ME","Meeting Expectation",IF(G67="AE","Approaching Expectation","Below Expectation")))</f>
        <v>Exceeding Expectation</v>
      </c>
    </row>
    <row r="68" spans="1:9" x14ac:dyDescent="0.35">
      <c r="A68" s="22">
        <v>60</v>
      </c>
      <c r="B68" s="23" t="s">
        <v>64</v>
      </c>
      <c r="C68" s="26">
        <v>12</v>
      </c>
      <c r="D68" s="13">
        <v>17.899999999999999</v>
      </c>
      <c r="E68" s="29">
        <v>13.45</v>
      </c>
      <c r="F68" s="17">
        <f>SUM(C68:E68)</f>
        <v>43.349999999999994</v>
      </c>
      <c r="G68" s="31" t="str">
        <f>IF(F68&gt;=80,"EE",IF(F68&gt;=50,"ME",IF(F68&gt;=40,"AE","BE")))</f>
        <v>AE</v>
      </c>
      <c r="H68" s="32">
        <f t="shared" si="0"/>
        <v>63</v>
      </c>
      <c r="I68" s="8" t="str">
        <f>IF(G68="EE","Exceeding Expectation",IF(G68="ME","Meeting Expectation",IF(G68="AE","Approaching Expectation","Below Expectation")))</f>
        <v>Approaching Expectation</v>
      </c>
    </row>
    <row r="69" spans="1:9" x14ac:dyDescent="0.35">
      <c r="A69" s="22">
        <v>61</v>
      </c>
      <c r="B69" s="23" t="s">
        <v>65</v>
      </c>
      <c r="C69" s="26">
        <v>59.0625</v>
      </c>
      <c r="D69" s="13">
        <v>15.9</v>
      </c>
      <c r="E69" s="29">
        <v>13.4</v>
      </c>
      <c r="F69" s="17">
        <f>SUM(C69:E69)</f>
        <v>88.362500000000011</v>
      </c>
      <c r="G69" s="31" t="str">
        <f>IF(F69&gt;=80,"EE",IF(F69&gt;=50,"ME",IF(F69&gt;=40,"AE","BE")))</f>
        <v>EE</v>
      </c>
      <c r="H69" s="32">
        <f t="shared" si="0"/>
        <v>10</v>
      </c>
      <c r="I69" s="8" t="str">
        <f>IF(G69="EE","Exceeding Expectation",IF(G69="ME","Meeting Expectation",IF(G69="AE","Approaching Expectation","Below Expectation")))</f>
        <v>Exceeding Expectation</v>
      </c>
    </row>
    <row r="70" spans="1:9" x14ac:dyDescent="0.35">
      <c r="A70" s="22">
        <v>62</v>
      </c>
      <c r="B70" s="23" t="s">
        <v>66</v>
      </c>
      <c r="C70" s="26">
        <v>54.875</v>
      </c>
      <c r="D70" s="13">
        <v>11.899999999999999</v>
      </c>
      <c r="E70" s="29">
        <v>11</v>
      </c>
      <c r="F70" s="17">
        <f>SUM(C70:E70)</f>
        <v>77.775000000000006</v>
      </c>
      <c r="G70" s="31" t="str">
        <f>IF(F70&gt;=80,"EE",IF(F70&gt;=50,"ME",IF(F70&gt;=40,"AE","BE")))</f>
        <v>ME</v>
      </c>
      <c r="H70" s="32">
        <f t="shared" si="0"/>
        <v>28</v>
      </c>
      <c r="I70" s="8" t="str">
        <f>IF(G70="EE","Exceeding Expectation",IF(G70="ME","Meeting Expectation",IF(G70="AE","Approaching Expectation","Below Expectation")))</f>
        <v>Meeting Expectation</v>
      </c>
    </row>
    <row r="71" spans="1:9" x14ac:dyDescent="0.35">
      <c r="A71" s="22">
        <v>63</v>
      </c>
      <c r="B71" s="23" t="s">
        <v>67</v>
      </c>
      <c r="C71" s="26">
        <v>12</v>
      </c>
      <c r="D71" s="13">
        <v>19.7</v>
      </c>
      <c r="E71" s="29">
        <v>14.4</v>
      </c>
      <c r="F71" s="17">
        <f>SUM(C71:E71)</f>
        <v>46.1</v>
      </c>
      <c r="G71" s="31" t="str">
        <f>IF(F71&gt;=80,"EE",IF(F71&gt;=50,"ME",IF(F71&gt;=40,"AE","BE")))</f>
        <v>AE</v>
      </c>
      <c r="H71" s="32">
        <f t="shared" si="0"/>
        <v>61</v>
      </c>
      <c r="I71" s="8" t="str">
        <f>IF(G71="EE","Exceeding Expectation",IF(G71="ME","Meeting Expectation",IF(G71="AE","Approaching Expectation","Below Expectation")))</f>
        <v>Approaching Expectation</v>
      </c>
    </row>
    <row r="72" spans="1:9" x14ac:dyDescent="0.35">
      <c r="A72" s="22">
        <v>64</v>
      </c>
      <c r="B72" s="23" t="s">
        <v>68</v>
      </c>
      <c r="C72" s="26">
        <v>12</v>
      </c>
      <c r="D72" s="13">
        <v>17</v>
      </c>
      <c r="E72" s="29">
        <v>13.5</v>
      </c>
      <c r="F72" s="17">
        <f>SUM(C72:E72)</f>
        <v>42.5</v>
      </c>
      <c r="G72" s="31" t="str">
        <f>IF(F72&gt;=80,"EE",IF(F72&gt;=50,"ME",IF(F72&gt;=40,"AE","BE")))</f>
        <v>AE</v>
      </c>
      <c r="H72" s="32">
        <f t="shared" si="0"/>
        <v>64</v>
      </c>
      <c r="I72" s="8" t="str">
        <f>IF(G72="EE","Exceeding Expectation",IF(G72="ME","Meeting Expectation",IF(G72="AE","Approaching Expectation","Below Expectation")))</f>
        <v>Approaching Expectation</v>
      </c>
    </row>
    <row r="73" spans="1:9" x14ac:dyDescent="0.35">
      <c r="A73" s="22">
        <v>65</v>
      </c>
      <c r="B73" s="23" t="s">
        <v>69</v>
      </c>
      <c r="C73" s="26">
        <v>59.9375</v>
      </c>
      <c r="D73" s="13">
        <v>18.599999999999998</v>
      </c>
      <c r="E73" s="29">
        <v>13.85</v>
      </c>
      <c r="F73" s="17">
        <f>SUM(C73:E73)</f>
        <v>92.387499999999989</v>
      </c>
      <c r="G73" s="31" t="str">
        <f>IF(F73&gt;=80,"EE",IF(F73&gt;=50,"ME",IF(F73&gt;=40,"AE","BE")))</f>
        <v>EE</v>
      </c>
      <c r="H73" s="32">
        <f t="shared" si="0"/>
        <v>5</v>
      </c>
      <c r="I73" s="8" t="str">
        <f>IF(G73="EE","Exceeding Expectation",IF(G73="ME","Meeting Expectation",IF(G73="AE","Approaching Expectation","Below Expectation")))</f>
        <v>Exceeding Expectation</v>
      </c>
    </row>
    <row r="74" spans="1:9" x14ac:dyDescent="0.35">
      <c r="A74" s="22">
        <v>66</v>
      </c>
      <c r="B74" s="23" t="s">
        <v>70</v>
      </c>
      <c r="C74" s="26">
        <v>64</v>
      </c>
      <c r="D74" s="13">
        <v>19.299999999999997</v>
      </c>
      <c r="E74" s="29">
        <v>13.35</v>
      </c>
      <c r="F74" s="17">
        <f>SUM(C74:E74)</f>
        <v>96.649999999999991</v>
      </c>
      <c r="G74" s="31" t="str">
        <f>IF(F74&gt;=80,"EE",IF(F74&gt;=50,"ME",IF(F74&gt;=40,"AE","BE")))</f>
        <v>EE</v>
      </c>
      <c r="H74" s="32">
        <f t="shared" ref="H74:H78" si="1">RANK(F74,$F$9:$F$78)</f>
        <v>2</v>
      </c>
      <c r="I74" s="8" t="str">
        <f>IF(G74="EE","Exceeding Expectation",IF(G74="ME","Meeting Expectation",IF(G74="AE","Approaching Expectation","Below Expectation")))</f>
        <v>Exceeding Expectation</v>
      </c>
    </row>
    <row r="75" spans="1:9" x14ac:dyDescent="0.35">
      <c r="A75" s="22">
        <v>67</v>
      </c>
      <c r="B75" s="23" t="s">
        <v>71</v>
      </c>
      <c r="C75" s="26">
        <v>54.625</v>
      </c>
      <c r="D75" s="13">
        <v>12.3</v>
      </c>
      <c r="E75" s="29">
        <v>10.899999999999999</v>
      </c>
      <c r="F75" s="17">
        <f>SUM(C75:E75)</f>
        <v>77.824999999999989</v>
      </c>
      <c r="G75" s="31" t="str">
        <f>IF(F75&gt;=80,"EE",IF(F75&gt;=50,"ME",IF(F75&gt;=40,"AE","BE")))</f>
        <v>ME</v>
      </c>
      <c r="H75" s="32">
        <f t="shared" si="1"/>
        <v>27</v>
      </c>
      <c r="I75" s="8" t="str">
        <f>IF(G75="EE","Exceeding Expectation",IF(G75="ME","Meeting Expectation",IF(G75="AE","Approaching Expectation","Below Expectation")))</f>
        <v>Meeting Expectation</v>
      </c>
    </row>
    <row r="76" spans="1:9" x14ac:dyDescent="0.35">
      <c r="A76" s="22">
        <v>68</v>
      </c>
      <c r="B76" s="23" t="s">
        <v>72</v>
      </c>
      <c r="C76" s="26">
        <v>65</v>
      </c>
      <c r="D76" s="13">
        <v>19.399999999999999</v>
      </c>
      <c r="E76" s="29">
        <v>13.7</v>
      </c>
      <c r="F76" s="17">
        <f>SUM(C76:E76)</f>
        <v>98.100000000000009</v>
      </c>
      <c r="G76" s="31" t="str">
        <f>IF(F76&gt;=80,"EE",IF(F76&gt;=50,"ME",IF(F76&gt;=40,"AE","BE")))</f>
        <v>EE</v>
      </c>
      <c r="H76" s="32">
        <f t="shared" si="1"/>
        <v>1</v>
      </c>
      <c r="I76" s="8" t="str">
        <f>IF(G76="EE","Exceeding Expectation",IF(G76="ME","Meeting Expectation",IF(G76="AE","Approaching Expectation","Below Expectation")))</f>
        <v>Exceeding Expectation</v>
      </c>
    </row>
    <row r="77" spans="1:9" x14ac:dyDescent="0.35">
      <c r="A77" s="22">
        <v>69</v>
      </c>
      <c r="B77" s="23" t="s">
        <v>73</v>
      </c>
      <c r="C77" s="26">
        <v>54.5</v>
      </c>
      <c r="D77" s="13">
        <v>12.5</v>
      </c>
      <c r="E77" s="29">
        <v>12.55</v>
      </c>
      <c r="F77" s="17">
        <f>SUM(C77:E77)</f>
        <v>79.55</v>
      </c>
      <c r="G77" s="31" t="str">
        <f>IF(F77&gt;=80,"EE",IF(F77&gt;=50,"ME",IF(F77&gt;=40,"AE","BE")))</f>
        <v>ME</v>
      </c>
      <c r="H77" s="32">
        <f t="shared" si="1"/>
        <v>21</v>
      </c>
      <c r="I77" s="8" t="str">
        <f>IF(G77="EE","Exceeding Expectation",IF(G77="ME","Meeting Expectation",IF(G77="AE","Approaching Expectation","Below Expectation")))</f>
        <v>Meeting Expectation</v>
      </c>
    </row>
    <row r="78" spans="1:9" x14ac:dyDescent="0.35">
      <c r="A78" s="22">
        <v>70</v>
      </c>
      <c r="B78" s="23" t="s">
        <v>74</v>
      </c>
      <c r="C78" s="26">
        <v>63.5</v>
      </c>
      <c r="D78" s="13">
        <v>18.2</v>
      </c>
      <c r="E78" s="29">
        <v>14.399999999999999</v>
      </c>
      <c r="F78" s="17">
        <f>SUM(C78:E78)</f>
        <v>96.1</v>
      </c>
      <c r="G78" s="31" t="str">
        <f>IF(F78&gt;=80,"EE",IF(F78&gt;=50,"ME",IF(F78&gt;=40,"AE","BE")))</f>
        <v>EE</v>
      </c>
      <c r="H78" s="32">
        <f t="shared" si="1"/>
        <v>3</v>
      </c>
      <c r="I78" s="8" t="str">
        <f>IF(G78="EE","Exceeding Expectation",IF(G78="ME","Meeting Expectation",IF(G78="AE","Approaching Expectation","Below Expectation")))</f>
        <v>Exceeding Expectation</v>
      </c>
    </row>
    <row r="79" spans="1:9" x14ac:dyDescent="0.35">
      <c r="A79" s="33"/>
      <c r="B79" s="34"/>
      <c r="C79" s="35"/>
      <c r="D79" s="36"/>
      <c r="E79" s="37"/>
      <c r="F79" s="38"/>
      <c r="G79" s="39"/>
      <c r="H79" s="39"/>
      <c r="I79" s="40"/>
    </row>
    <row r="80" spans="1:9" ht="15.5" x14ac:dyDescent="0.35">
      <c r="A80" s="16"/>
      <c r="B80" s="45" t="s">
        <v>86</v>
      </c>
      <c r="C80" s="41"/>
      <c r="D80" s="41"/>
      <c r="E80" s="42"/>
      <c r="F80" s="6"/>
      <c r="G80" s="7"/>
      <c r="H80" s="7"/>
      <c r="I80" s="8"/>
    </row>
    <row r="81" spans="1:9" x14ac:dyDescent="0.35">
      <c r="A81" s="16"/>
      <c r="B81" s="46"/>
      <c r="C81" s="12"/>
      <c r="D81" s="13"/>
      <c r="E81" s="43"/>
      <c r="F81" s="6"/>
      <c r="G81" s="7"/>
      <c r="H81" s="7"/>
      <c r="I81" s="8"/>
    </row>
    <row r="82" spans="1:9" x14ac:dyDescent="0.35">
      <c r="A82" s="15"/>
      <c r="B82" s="46"/>
      <c r="C82" s="12"/>
      <c r="D82" s="13"/>
      <c r="E82" s="43"/>
      <c r="F82" s="6"/>
      <c r="G82" s="7"/>
      <c r="H82" s="7"/>
      <c r="I82" s="8"/>
    </row>
    <row r="83" spans="1:9" ht="16" thickBot="1" x14ac:dyDescent="0.4">
      <c r="A83" s="24"/>
      <c r="B83" s="47" t="s">
        <v>87</v>
      </c>
      <c r="C83" s="14"/>
      <c r="D83" s="14"/>
      <c r="E83" s="44"/>
      <c r="F83" s="10"/>
      <c r="G83" s="9"/>
      <c r="H83" s="9"/>
      <c r="I83" s="11"/>
    </row>
    <row r="84" spans="1:9" x14ac:dyDescent="0.35">
      <c r="E84" s="1"/>
      <c r="F84" s="3"/>
    </row>
    <row r="85" spans="1:9" x14ac:dyDescent="0.35">
      <c r="E85" s="1"/>
      <c r="F85" s="3"/>
    </row>
    <row r="86" spans="1:9" x14ac:dyDescent="0.35">
      <c r="E86" s="1"/>
      <c r="F86" s="3"/>
    </row>
    <row r="87" spans="1:9" ht="17" x14ac:dyDescent="0.35">
      <c r="C87" s="2" t="s">
        <v>80</v>
      </c>
      <c r="D87" s="2" t="s">
        <v>81</v>
      </c>
      <c r="E87" s="2" t="s">
        <v>82</v>
      </c>
      <c r="F87" s="2" t="s">
        <v>83</v>
      </c>
      <c r="G87" s="2"/>
    </row>
    <row r="88" spans="1:9" ht="17" x14ac:dyDescent="0.35">
      <c r="C88" s="2">
        <f>COUNTIF($G$9:$G$78,C87)</f>
        <v>20</v>
      </c>
      <c r="D88" s="2">
        <f>COUNTIF($G$9:$G$78,D87)</f>
        <v>36</v>
      </c>
      <c r="E88" s="2">
        <f>COUNTIF($G$9:$G$78,E87)</f>
        <v>10</v>
      </c>
      <c r="F88" s="2">
        <f>COUNTIF($G$9:$G$78,F87)</f>
        <v>4</v>
      </c>
      <c r="G88" s="2"/>
    </row>
    <row r="89" spans="1:9" x14ac:dyDescent="0.35">
      <c r="E89" s="1"/>
      <c r="F89" s="3"/>
    </row>
    <row r="90" spans="1:9" x14ac:dyDescent="0.35">
      <c r="E90" s="1"/>
      <c r="F90" s="3"/>
    </row>
    <row r="91" spans="1:9" x14ac:dyDescent="0.35">
      <c r="E91" s="1"/>
      <c r="F91" s="3"/>
    </row>
    <row r="92" spans="1:9" x14ac:dyDescent="0.35">
      <c r="E92" s="1"/>
      <c r="F92" s="3"/>
    </row>
    <row r="93" spans="1:9" x14ac:dyDescent="0.35">
      <c r="E93" s="1"/>
      <c r="F93" s="3"/>
    </row>
    <row r="94" spans="1:9" x14ac:dyDescent="0.35">
      <c r="E94" s="1"/>
      <c r="F94" s="3"/>
    </row>
    <row r="95" spans="1:9" x14ac:dyDescent="0.35">
      <c r="E95" s="1"/>
      <c r="F95" s="3"/>
    </row>
    <row r="96" spans="1:9" x14ac:dyDescent="0.35">
      <c r="E96" s="1"/>
      <c r="F96" s="3"/>
    </row>
    <row r="97" spans="5:6" x14ac:dyDescent="0.35">
      <c r="E97" s="1"/>
      <c r="F97" s="3"/>
    </row>
    <row r="98" spans="5:6" x14ac:dyDescent="0.35">
      <c r="E98" s="1"/>
      <c r="F98" s="3"/>
    </row>
    <row r="99" spans="5:6" x14ac:dyDescent="0.35">
      <c r="E99" s="1"/>
      <c r="F99" s="3"/>
    </row>
    <row r="100" spans="5:6" x14ac:dyDescent="0.35">
      <c r="E100" s="1"/>
      <c r="F100" s="3"/>
    </row>
    <row r="101" spans="5:6" x14ac:dyDescent="0.35">
      <c r="E101" s="1"/>
      <c r="F101" s="3"/>
    </row>
    <row r="102" spans="5:6" x14ac:dyDescent="0.35">
      <c r="E102" s="1"/>
      <c r="F102" s="3"/>
    </row>
    <row r="103" spans="5:6" x14ac:dyDescent="0.35">
      <c r="E103" s="1"/>
      <c r="F103" s="3"/>
    </row>
    <row r="104" spans="5:6" x14ac:dyDescent="0.35">
      <c r="E104" s="1"/>
      <c r="F104" s="3"/>
    </row>
    <row r="105" spans="5:6" x14ac:dyDescent="0.35">
      <c r="E105" s="1"/>
      <c r="F105" s="3"/>
    </row>
    <row r="106" spans="5:6" x14ac:dyDescent="0.35">
      <c r="E106" s="1"/>
      <c r="F106" s="3"/>
    </row>
    <row r="107" spans="5:6" x14ac:dyDescent="0.35">
      <c r="E107" s="1"/>
      <c r="F107" s="3"/>
    </row>
    <row r="108" spans="5:6" x14ac:dyDescent="0.35">
      <c r="E108" s="1"/>
      <c r="F108" s="3"/>
    </row>
    <row r="109" spans="5:6" x14ac:dyDescent="0.35">
      <c r="E109" s="1"/>
      <c r="F109" s="3"/>
    </row>
    <row r="110" spans="5:6" x14ac:dyDescent="0.35">
      <c r="E110" s="1"/>
      <c r="F110" s="3"/>
    </row>
    <row r="111" spans="5:6" x14ac:dyDescent="0.35">
      <c r="E111" s="1"/>
      <c r="F111" s="3"/>
    </row>
    <row r="112" spans="5:6" x14ac:dyDescent="0.35">
      <c r="E112" s="1"/>
      <c r="F112" s="3"/>
    </row>
  </sheetData>
  <sheetProtection password="CC3D" sheet="1" objects="1" scenarios="1"/>
  <mergeCells count="6">
    <mergeCell ref="F1:I6"/>
    <mergeCell ref="B80:E80"/>
    <mergeCell ref="B83:E83"/>
    <mergeCell ref="C1:E2"/>
    <mergeCell ref="C3:E4"/>
    <mergeCell ref="C5:E6"/>
  </mergeCells>
  <pageMargins left="0.7" right="0.7" top="0.75" bottom="0.75" header="0.3" footer="0.3"/>
  <pageSetup scale="4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8" sqref="B8"/>
    </sheetView>
  </sheetViews>
  <sheetFormatPr defaultRowHeight="14.5" x14ac:dyDescent="0.35"/>
  <cols>
    <col min="1" max="1" width="27.453125" customWidth="1"/>
    <col min="2" max="2" width="30.08984375" customWidth="1"/>
    <col min="3" max="3" width="18" bestFit="1" customWidth="1"/>
    <col min="4" max="4" width="4.453125" customWidth="1"/>
  </cols>
  <sheetData>
    <row r="1" spans="1:4" x14ac:dyDescent="0.35">
      <c r="B1" s="20" t="s">
        <v>75</v>
      </c>
      <c r="C1" s="20"/>
      <c r="D1" s="20"/>
    </row>
    <row r="2" spans="1:4" x14ac:dyDescent="0.35">
      <c r="B2" s="20"/>
      <c r="C2" s="20"/>
      <c r="D2" s="20"/>
    </row>
    <row r="3" spans="1:4" x14ac:dyDescent="0.35">
      <c r="B3" s="20" t="s">
        <v>76</v>
      </c>
      <c r="C3" s="20"/>
      <c r="D3" s="20"/>
    </row>
    <row r="4" spans="1:4" x14ac:dyDescent="0.35">
      <c r="B4" s="20"/>
      <c r="C4" s="20"/>
      <c r="D4" s="20"/>
    </row>
    <row r="5" spans="1:4" x14ac:dyDescent="0.35">
      <c r="B5" s="21" t="s">
        <v>4</v>
      </c>
      <c r="C5" s="21"/>
      <c r="D5" s="21"/>
    </row>
    <row r="6" spans="1:4" x14ac:dyDescent="0.35">
      <c r="B6" s="21"/>
      <c r="C6" s="21"/>
      <c r="D6" s="21"/>
    </row>
    <row r="7" spans="1:4" x14ac:dyDescent="0.35">
      <c r="C7" s="51"/>
    </row>
    <row r="8" spans="1:4" ht="23.5" x14ac:dyDescent="0.55000000000000004">
      <c r="A8" s="52" t="s">
        <v>91</v>
      </c>
      <c r="B8" s="55" t="s">
        <v>12</v>
      </c>
      <c r="C8" s="51"/>
    </row>
    <row r="9" spans="1:4" ht="23.5" x14ac:dyDescent="0.55000000000000004">
      <c r="A9" s="52"/>
      <c r="B9" s="53"/>
      <c r="C9" s="51"/>
    </row>
    <row r="10" spans="1:4" ht="23.5" x14ac:dyDescent="0.55000000000000004">
      <c r="A10" s="52" t="s">
        <v>77</v>
      </c>
      <c r="B10" s="54">
        <f>VLOOKUP($B$8,'CBC Grading System'!$B$8:$I$79,2,0)</f>
        <v>44.5</v>
      </c>
      <c r="C10" s="51"/>
    </row>
    <row r="11" spans="1:4" ht="23.5" x14ac:dyDescent="0.55000000000000004">
      <c r="A11" s="52" t="s">
        <v>88</v>
      </c>
      <c r="B11" s="54">
        <f>VLOOKUP($B$8,'CBC Grading System'!$B$8:$I$79,3,0)</f>
        <v>11.600000000000001</v>
      </c>
      <c r="C11" s="51"/>
    </row>
    <row r="12" spans="1:4" ht="23.5" x14ac:dyDescent="0.55000000000000004">
      <c r="A12" s="52" t="s">
        <v>79</v>
      </c>
      <c r="B12" s="54">
        <f>VLOOKUP($B$8,'CBC Grading System'!$B$8:$I$79,4,0)</f>
        <v>11.3</v>
      </c>
      <c r="C12" s="51"/>
    </row>
    <row r="13" spans="1:4" ht="23.5" x14ac:dyDescent="0.55000000000000004">
      <c r="A13" s="52" t="s">
        <v>89</v>
      </c>
      <c r="B13" s="54">
        <f>VLOOKUP($B$8,'CBC Grading System'!$B$8:$I$79,5,0)</f>
        <v>67.400000000000006</v>
      </c>
      <c r="C13" s="51"/>
    </row>
    <row r="14" spans="1:4" ht="23.5" x14ac:dyDescent="0.55000000000000004">
      <c r="A14" s="52" t="s">
        <v>1</v>
      </c>
      <c r="B14" s="54" t="str">
        <f>VLOOKUP($B$8,'CBC Grading System'!$B$8:$I$79,6,0)</f>
        <v>ME</v>
      </c>
    </row>
    <row r="15" spans="1:4" ht="23.5" x14ac:dyDescent="0.55000000000000004">
      <c r="A15" s="52" t="s">
        <v>90</v>
      </c>
      <c r="B15" s="54">
        <f>VLOOKUP($B$8,'CBC Grading System'!$B$8:$I$79,7,0)</f>
        <v>38</v>
      </c>
    </row>
    <row r="16" spans="1:4" ht="23.5" x14ac:dyDescent="0.55000000000000004">
      <c r="A16" s="52" t="s">
        <v>2</v>
      </c>
      <c r="B16" s="54" t="str">
        <f>VLOOKUP($B$8,'CBC Grading System'!$B$8:$I$79,8,0)</f>
        <v>Meeting Expectation</v>
      </c>
    </row>
    <row r="17" spans="1:3" ht="23.5" x14ac:dyDescent="0.55000000000000004">
      <c r="A17" s="52"/>
      <c r="B17" s="53"/>
    </row>
    <row r="21" spans="1:3" x14ac:dyDescent="0.35">
      <c r="A21" s="5"/>
      <c r="B21" s="5"/>
      <c r="C21" s="5"/>
    </row>
  </sheetData>
  <sheetProtection password="CC3D" sheet="1" objects="1" scenarios="1"/>
  <mergeCells count="4">
    <mergeCell ref="B1:D2"/>
    <mergeCell ref="B3:D4"/>
    <mergeCell ref="B5:D6"/>
    <mergeCell ref="A21:C2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#REF!</xm:f>
          </x14:formula1>
          <xm:sqref>C6</xm:sqref>
        </x14:dataValidation>
        <x14:dataValidation type="list" allowBlank="1" showInputMessage="1" showErrorMessage="1">
          <x14:formula1>
            <xm:f>'CBC Grading System'!$B$9:$B$78</xm:f>
          </x14:formula1>
          <xm:sqref>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CBC Grading System</vt:lpstr>
      <vt:lpstr>Report 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WILSON</cp:lastModifiedBy>
  <cp:lastPrinted>2024-09-14T17:13:57Z</cp:lastPrinted>
  <dcterms:created xsi:type="dcterms:W3CDTF">2024-09-14T10:11:01Z</dcterms:created>
  <dcterms:modified xsi:type="dcterms:W3CDTF">2024-09-14T17:26:05Z</dcterms:modified>
</cp:coreProperties>
</file>